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S:\Biogeochemistry\NOAA US Carbon Accounting\Meng Data Archive\Publication Archive\Set-135\"/>
    </mc:Choice>
  </mc:AlternateContent>
  <bookViews>
    <workbookView xWindow="0" yWindow="0" windowWidth="28800" windowHeight="12435" activeTab="1"/>
  </bookViews>
  <sheets>
    <sheet name="NWCA2011_BlueCarbon" sheetId="1" r:id="rId1"/>
    <sheet name="filtered data" sheetId="2" r:id="rId2"/>
  </sheets>
  <definedNames>
    <definedName name="_xlnm._FilterDatabase" localSheetId="0" hidden="1">NWCA2011_BlueCarbon!$A$1:$BC$324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6" i="2" l="1"/>
  <c r="R196" i="2"/>
  <c r="S196" i="2"/>
  <c r="O195" i="2"/>
  <c r="R195" i="2"/>
  <c r="S195" i="2"/>
  <c r="O193" i="2"/>
  <c r="R193" i="2"/>
  <c r="S193" i="2"/>
  <c r="O217" i="2"/>
  <c r="R217" i="2"/>
  <c r="S217" i="2"/>
  <c r="O231" i="2"/>
  <c r="R231" i="2"/>
  <c r="S231" i="2"/>
  <c r="O232" i="2"/>
  <c r="R232" i="2"/>
  <c r="S232" i="2"/>
  <c r="O233" i="2"/>
  <c r="R233" i="2"/>
  <c r="S233" i="2"/>
  <c r="O234" i="2"/>
  <c r="R234" i="2"/>
  <c r="S234" i="2"/>
  <c r="O235" i="2"/>
  <c r="R235" i="2"/>
  <c r="S235" i="2"/>
  <c r="O236" i="2"/>
  <c r="R236" i="2"/>
  <c r="S236" i="2"/>
  <c r="O230" i="2"/>
  <c r="R230" i="2"/>
  <c r="S230" i="2"/>
  <c r="O227" i="2"/>
  <c r="R227" i="2"/>
  <c r="S227" i="2"/>
  <c r="O223" i="2"/>
  <c r="R223" i="2"/>
  <c r="S223" i="2"/>
  <c r="O226" i="2"/>
  <c r="R226" i="2"/>
  <c r="S226" i="2"/>
  <c r="O225" i="2"/>
  <c r="R225" i="2"/>
  <c r="S225" i="2"/>
  <c r="O224" i="2"/>
  <c r="R224" i="2"/>
  <c r="S224" i="2"/>
  <c r="O221" i="2"/>
  <c r="R221" i="2"/>
  <c r="S221" i="2"/>
  <c r="O222" i="2"/>
  <c r="R222" i="2"/>
  <c r="S222" i="2"/>
  <c r="O220" i="2"/>
  <c r="R220" i="2"/>
  <c r="S220" i="2"/>
  <c r="O218" i="2"/>
  <c r="R218" i="2"/>
  <c r="S218" i="2"/>
  <c r="O216" i="2"/>
  <c r="R216" i="2"/>
  <c r="S216" i="2"/>
  <c r="O213" i="2"/>
  <c r="R213" i="2"/>
  <c r="S213" i="2"/>
  <c r="O209" i="2"/>
  <c r="R209" i="2"/>
  <c r="S209" i="2"/>
  <c r="O208" i="2"/>
  <c r="R208" i="2"/>
  <c r="S208" i="2"/>
  <c r="O205" i="2"/>
  <c r="R205" i="2"/>
  <c r="S205" i="2"/>
  <c r="O202" i="2"/>
  <c r="R202" i="2"/>
  <c r="S202" i="2"/>
  <c r="O199" i="2"/>
  <c r="R199" i="2"/>
  <c r="S199" i="2"/>
  <c r="O192" i="2"/>
  <c r="R192" i="2"/>
  <c r="S192" i="2"/>
  <c r="O191" i="2"/>
  <c r="R191" i="2"/>
  <c r="S191" i="2"/>
  <c r="O189" i="2"/>
  <c r="R189" i="2"/>
  <c r="S189" i="2"/>
  <c r="O186" i="2"/>
  <c r="R186" i="2"/>
  <c r="S186" i="2"/>
  <c r="O183" i="2"/>
  <c r="R183" i="2"/>
  <c r="S183" i="2"/>
  <c r="O176" i="2"/>
  <c r="R176" i="2"/>
  <c r="S176" i="2"/>
  <c r="O174" i="2"/>
  <c r="R174" i="2"/>
  <c r="S174" i="2"/>
  <c r="O172" i="2"/>
  <c r="R172" i="2"/>
  <c r="S172" i="2"/>
  <c r="O170" i="2"/>
  <c r="R170" i="2"/>
  <c r="S170" i="2"/>
  <c r="O169" i="2"/>
  <c r="R169" i="2"/>
  <c r="S169" i="2"/>
  <c r="O168" i="2"/>
  <c r="R168" i="2"/>
  <c r="S168" i="2"/>
  <c r="O165" i="2"/>
  <c r="R165" i="2"/>
  <c r="S165" i="2"/>
  <c r="O164" i="2"/>
  <c r="R164" i="2"/>
  <c r="S164" i="2"/>
  <c r="O162" i="2"/>
  <c r="R162" i="2"/>
  <c r="S162" i="2"/>
  <c r="O158" i="2"/>
  <c r="R158" i="2"/>
  <c r="S158" i="2"/>
  <c r="O157" i="2"/>
  <c r="R157" i="2"/>
  <c r="S157" i="2"/>
  <c r="O156" i="2"/>
  <c r="R156" i="2"/>
  <c r="S156" i="2"/>
  <c r="O154" i="2"/>
  <c r="R154" i="2"/>
  <c r="S154" i="2"/>
  <c r="O151" i="2"/>
  <c r="R151" i="2"/>
  <c r="S151" i="2"/>
  <c r="O150" i="2"/>
  <c r="R150" i="2"/>
  <c r="S150" i="2"/>
  <c r="O144" i="2"/>
  <c r="R144" i="2"/>
  <c r="S144" i="2"/>
  <c r="O142" i="2"/>
  <c r="R142" i="2"/>
  <c r="S142" i="2"/>
  <c r="O143" i="2"/>
  <c r="R143" i="2"/>
  <c r="S143" i="2"/>
  <c r="O141" i="2"/>
  <c r="R141" i="2"/>
  <c r="S141" i="2"/>
  <c r="O139" i="2"/>
  <c r="R139" i="2"/>
  <c r="S139" i="2"/>
  <c r="O138" i="2"/>
  <c r="R138" i="2"/>
  <c r="S138" i="2"/>
  <c r="O137" i="2"/>
  <c r="R137" i="2"/>
  <c r="S137" i="2"/>
  <c r="O136" i="2"/>
  <c r="R136" i="2"/>
  <c r="S136" i="2"/>
  <c r="O135" i="2"/>
  <c r="R135" i="2"/>
  <c r="S135" i="2"/>
  <c r="O134" i="2"/>
  <c r="R134" i="2"/>
  <c r="S134" i="2"/>
  <c r="O132" i="2"/>
  <c r="R132" i="2"/>
  <c r="S132" i="2"/>
  <c r="O130" i="2"/>
  <c r="R130" i="2"/>
  <c r="S130" i="2"/>
  <c r="O129" i="2"/>
  <c r="R129" i="2"/>
  <c r="S129" i="2"/>
  <c r="O122" i="2"/>
  <c r="R122" i="2"/>
  <c r="S122" i="2"/>
  <c r="O117" i="2"/>
  <c r="R117" i="2"/>
  <c r="S117" i="2"/>
  <c r="O116" i="2"/>
  <c r="R116" i="2"/>
  <c r="S116" i="2"/>
  <c r="O115" i="2"/>
  <c r="R115" i="2"/>
  <c r="S115" i="2"/>
  <c r="O111" i="2"/>
  <c r="R111" i="2"/>
  <c r="S111" i="2"/>
  <c r="O110" i="2"/>
  <c r="R110" i="2"/>
  <c r="S110" i="2"/>
  <c r="O107" i="2"/>
  <c r="R107" i="2"/>
  <c r="S107" i="2"/>
  <c r="O106" i="2"/>
  <c r="R106" i="2"/>
  <c r="S106" i="2"/>
  <c r="O105" i="2"/>
  <c r="R105" i="2"/>
  <c r="S105" i="2"/>
  <c r="O98" i="2"/>
  <c r="R98" i="2"/>
  <c r="S98" i="2"/>
  <c r="O97" i="2"/>
  <c r="R97" i="2"/>
  <c r="S97" i="2"/>
  <c r="O92" i="2"/>
  <c r="R92" i="2"/>
  <c r="S92" i="2"/>
  <c r="O91" i="2"/>
  <c r="R91" i="2"/>
  <c r="S91" i="2"/>
  <c r="O90" i="2"/>
  <c r="R90" i="2"/>
  <c r="S90" i="2"/>
  <c r="O85" i="2"/>
  <c r="R85" i="2"/>
  <c r="S85" i="2"/>
  <c r="O82" i="2"/>
  <c r="R82" i="2"/>
  <c r="S82" i="2"/>
  <c r="O81" i="2"/>
  <c r="R81" i="2"/>
  <c r="S81" i="2"/>
  <c r="O80" i="2"/>
  <c r="R80" i="2"/>
  <c r="S80" i="2"/>
  <c r="O79" i="2"/>
  <c r="R79" i="2"/>
  <c r="S79" i="2"/>
  <c r="O77" i="2"/>
  <c r="R77" i="2"/>
  <c r="S77" i="2"/>
  <c r="O71" i="2"/>
  <c r="R71" i="2"/>
  <c r="S71" i="2"/>
  <c r="O70" i="2"/>
  <c r="R70" i="2"/>
  <c r="S70" i="2"/>
  <c r="O67" i="2"/>
  <c r="R67" i="2"/>
  <c r="S67" i="2"/>
  <c r="O66" i="2"/>
  <c r="R66" i="2"/>
  <c r="S66" i="2"/>
  <c r="O65" i="2"/>
  <c r="R65" i="2"/>
  <c r="S65" i="2"/>
  <c r="O63" i="2"/>
  <c r="R63" i="2"/>
  <c r="S63" i="2"/>
  <c r="O61" i="2"/>
  <c r="R61" i="2"/>
  <c r="S61" i="2"/>
  <c r="O60" i="2"/>
  <c r="R60" i="2"/>
  <c r="S60" i="2"/>
  <c r="O59" i="2"/>
  <c r="R59" i="2"/>
  <c r="S59" i="2"/>
  <c r="O56" i="2"/>
  <c r="R56" i="2"/>
  <c r="S56" i="2"/>
  <c r="O55" i="2"/>
  <c r="R55" i="2"/>
  <c r="S55" i="2"/>
  <c r="O53" i="2"/>
  <c r="R53" i="2"/>
  <c r="S53" i="2"/>
  <c r="O54" i="2"/>
  <c r="R54" i="2"/>
  <c r="S54" i="2"/>
  <c r="O52" i="2"/>
  <c r="R52" i="2"/>
  <c r="S52" i="2"/>
  <c r="O51" i="2"/>
  <c r="R51" i="2"/>
  <c r="S51" i="2"/>
  <c r="O50" i="2"/>
  <c r="R50" i="2"/>
  <c r="S50" i="2"/>
  <c r="O47" i="2"/>
  <c r="R47" i="2"/>
  <c r="S47" i="2"/>
  <c r="O46" i="2"/>
  <c r="R46" i="2"/>
  <c r="S46" i="2"/>
  <c r="O45" i="2"/>
  <c r="R45" i="2"/>
  <c r="S45" i="2"/>
  <c r="O44" i="2"/>
  <c r="R44" i="2"/>
  <c r="S44" i="2"/>
  <c r="O43" i="2"/>
  <c r="R43" i="2"/>
  <c r="S43" i="2"/>
  <c r="O42" i="2"/>
  <c r="R42" i="2"/>
  <c r="S42" i="2"/>
  <c r="O40" i="2"/>
  <c r="R40" i="2"/>
  <c r="S40" i="2"/>
  <c r="O39" i="2"/>
  <c r="R39" i="2"/>
  <c r="S39" i="2"/>
  <c r="O37" i="2"/>
  <c r="R37" i="2"/>
  <c r="S37" i="2"/>
  <c r="O34" i="2"/>
  <c r="R34" i="2"/>
  <c r="S34" i="2"/>
  <c r="O35" i="2"/>
  <c r="R35" i="2"/>
  <c r="S35" i="2"/>
  <c r="O36" i="2"/>
  <c r="R36" i="2"/>
  <c r="S36" i="2"/>
  <c r="O38" i="2"/>
  <c r="R38" i="2"/>
  <c r="S38" i="2"/>
  <c r="O33" i="2"/>
  <c r="R33" i="2"/>
  <c r="S33" i="2"/>
  <c r="O32" i="2"/>
  <c r="R32" i="2"/>
  <c r="S32" i="2"/>
  <c r="O30" i="2"/>
  <c r="R30" i="2"/>
  <c r="S30" i="2"/>
  <c r="O28" i="2"/>
  <c r="R28" i="2"/>
  <c r="S28" i="2"/>
  <c r="O27" i="2"/>
  <c r="R27" i="2"/>
  <c r="S27" i="2"/>
  <c r="O26" i="2"/>
  <c r="R26" i="2"/>
  <c r="S26" i="2"/>
  <c r="O25" i="2"/>
  <c r="R25" i="2"/>
  <c r="S25" i="2"/>
  <c r="O23" i="2"/>
  <c r="R23" i="2"/>
  <c r="S23" i="2"/>
  <c r="O22" i="2"/>
  <c r="R22" i="2"/>
  <c r="S22" i="2"/>
  <c r="O19" i="2"/>
  <c r="R19" i="2"/>
  <c r="S19" i="2"/>
  <c r="O18" i="2"/>
  <c r="R18" i="2"/>
  <c r="S18" i="2"/>
  <c r="O17" i="2"/>
  <c r="R17" i="2"/>
  <c r="S17" i="2"/>
  <c r="O16" i="2"/>
  <c r="R16" i="2"/>
  <c r="S16" i="2"/>
  <c r="O15" i="2"/>
  <c r="R15" i="2"/>
  <c r="S15" i="2"/>
  <c r="O14" i="2"/>
  <c r="R14" i="2"/>
  <c r="S14" i="2"/>
  <c r="O12" i="2"/>
  <c r="R12" i="2"/>
  <c r="S12" i="2"/>
  <c r="O11" i="2"/>
  <c r="R11" i="2"/>
  <c r="S11" i="2"/>
  <c r="O10" i="2"/>
  <c r="R10" i="2"/>
  <c r="S10" i="2"/>
  <c r="O9" i="2"/>
  <c r="R9" i="2"/>
  <c r="S9" i="2"/>
  <c r="O6" i="2"/>
  <c r="R6" i="2"/>
  <c r="S6" i="2"/>
  <c r="O5" i="2"/>
  <c r="R5" i="2"/>
  <c r="S5" i="2"/>
  <c r="O3" i="2"/>
  <c r="R3" i="2"/>
  <c r="S3" i="2"/>
  <c r="O155" i="2"/>
  <c r="R155" i="2"/>
  <c r="O2" i="2"/>
  <c r="R2" i="2"/>
  <c r="S2" i="2"/>
  <c r="Q6" i="2"/>
  <c r="Q169" i="2"/>
  <c r="Q170" i="2"/>
  <c r="Q192" i="2"/>
  <c r="Q193" i="2"/>
  <c r="Q196" i="2"/>
  <c r="Q217" i="2"/>
  <c r="Q218" i="2"/>
  <c r="Q221" i="2"/>
  <c r="Q222" i="2"/>
  <c r="Q223" i="2"/>
  <c r="Q224" i="2"/>
  <c r="Q225" i="2"/>
  <c r="Q226" i="2"/>
  <c r="Q227" i="2"/>
  <c r="Q231" i="2"/>
  <c r="Q232" i="2"/>
  <c r="Q233" i="2"/>
  <c r="Q234" i="2"/>
  <c r="Q235" i="2"/>
  <c r="Q236" i="2"/>
  <c r="Q230" i="2"/>
  <c r="Q220" i="2"/>
  <c r="Q216" i="2"/>
  <c r="Q213" i="2"/>
  <c r="Q209" i="2"/>
  <c r="Q208" i="2"/>
  <c r="Q205" i="2"/>
  <c r="Q202" i="2"/>
  <c r="Q199" i="2"/>
  <c r="Q195" i="2"/>
  <c r="Q191" i="2"/>
  <c r="Q189" i="2"/>
  <c r="Q186" i="2"/>
  <c r="Q183" i="2"/>
  <c r="Q176" i="2"/>
  <c r="Q174" i="2"/>
  <c r="Q172" i="2"/>
  <c r="Q168" i="2"/>
  <c r="Q165" i="2"/>
  <c r="Q164" i="2"/>
  <c r="Q162" i="2"/>
  <c r="Q155" i="2"/>
  <c r="Q156" i="2"/>
  <c r="Q157" i="2"/>
  <c r="Q158" i="2"/>
  <c r="Q154" i="2"/>
  <c r="Q151" i="2"/>
  <c r="Q150" i="2"/>
  <c r="Q142" i="2"/>
  <c r="Q143" i="2"/>
  <c r="Q144" i="2"/>
  <c r="Q141" i="2"/>
  <c r="Q135" i="2"/>
  <c r="Q136" i="2"/>
  <c r="Q137" i="2"/>
  <c r="Q138" i="2"/>
  <c r="Q139" i="2"/>
  <c r="Q134" i="2"/>
  <c r="Q132" i="2"/>
  <c r="Q130" i="2"/>
  <c r="Q129" i="2"/>
  <c r="Q122" i="2"/>
  <c r="Q116" i="2"/>
  <c r="Q117" i="2"/>
  <c r="Q111" i="2"/>
  <c r="Q106" i="2"/>
  <c r="Q107" i="2"/>
  <c r="Q115" i="2"/>
  <c r="Q110" i="2"/>
  <c r="Q105" i="2"/>
  <c r="Q98" i="2"/>
  <c r="Q97" i="2"/>
  <c r="Q91" i="2"/>
  <c r="Q92" i="2"/>
  <c r="Q90" i="2"/>
  <c r="Q85" i="2"/>
  <c r="Q80" i="2"/>
  <c r="Q81" i="2"/>
  <c r="Q82" i="2"/>
  <c r="Q79" i="2"/>
  <c r="Q77" i="2"/>
  <c r="Q71" i="2"/>
  <c r="Q70" i="2"/>
  <c r="Q66" i="2"/>
  <c r="Q67" i="2"/>
  <c r="Q65" i="2"/>
  <c r="Q63" i="2"/>
  <c r="Q61" i="2"/>
  <c r="Q60" i="2"/>
  <c r="Q59" i="2"/>
  <c r="Q51" i="2"/>
  <c r="Q52" i="2"/>
  <c r="Q53" i="2"/>
  <c r="Q54" i="2"/>
  <c r="Q55" i="2"/>
  <c r="Q56" i="2"/>
  <c r="Q50" i="2"/>
  <c r="Q43" i="2"/>
  <c r="Q44" i="2"/>
  <c r="Q45" i="2"/>
  <c r="Q46" i="2"/>
  <c r="Q47" i="2"/>
  <c r="Q42" i="2"/>
  <c r="Q33" i="2"/>
  <c r="Q34" i="2"/>
  <c r="Q35" i="2"/>
  <c r="Q36" i="2"/>
  <c r="Q37" i="2"/>
  <c r="Q38" i="2"/>
  <c r="Q39" i="2"/>
  <c r="Q40" i="2"/>
  <c r="Q32" i="2"/>
  <c r="Q30" i="2"/>
  <c r="Q26" i="2"/>
  <c r="Q27" i="2"/>
  <c r="Q28" i="2"/>
  <c r="Q25" i="2"/>
  <c r="Q23" i="2"/>
  <c r="Q22" i="2"/>
  <c r="Q19" i="2"/>
  <c r="Q18" i="2"/>
  <c r="Q17" i="2"/>
  <c r="Q16" i="2"/>
  <c r="Q15" i="2"/>
  <c r="Q14" i="2"/>
  <c r="Q11" i="2"/>
  <c r="Q12" i="2"/>
  <c r="Q10" i="2"/>
  <c r="Q9" i="2"/>
  <c r="Q5" i="2"/>
  <c r="Q3" i="2"/>
  <c r="Q2" i="2"/>
</calcChain>
</file>

<file path=xl/sharedStrings.xml><?xml version="1.0" encoding="utf-8"?>
<sst xmlns="http://schemas.openxmlformats.org/spreadsheetml/2006/main" count="12335" uniqueCount="876">
  <si>
    <t>NA</t>
  </si>
  <si>
    <t>TIDAL</t>
  </si>
  <si>
    <t>NATURAL</t>
  </si>
  <si>
    <t>M</t>
  </si>
  <si>
    <t>EH</t>
  </si>
  <si>
    <t>E2EM</t>
  </si>
  <si>
    <t>LRR C</t>
  </si>
  <si>
    <t>Arid West</t>
  </si>
  <si>
    <t>ARID_W</t>
  </si>
  <si>
    <t>Central California Coastal Valleys</t>
  </si>
  <si>
    <t>C</t>
  </si>
  <si>
    <t>California Subtropical Fruit, Truck, and Specialty Crop Region</t>
  </si>
  <si>
    <t>Xeric</t>
  </si>
  <si>
    <t>XER</t>
  </si>
  <si>
    <t>West</t>
  </si>
  <si>
    <t>WMTNS</t>
  </si>
  <si>
    <t>W</t>
  </si>
  <si>
    <t>Bay Flats</t>
  </si>
  <si>
    <t>6p</t>
  </si>
  <si>
    <t>Central California Foothills and Coastal Mountains</t>
  </si>
  <si>
    <t>California</t>
  </si>
  <si>
    <t>San Pablo Bay</t>
  </si>
  <si>
    <t>Sonoma</t>
  </si>
  <si>
    <t>CA</t>
  </si>
  <si>
    <t>NWCA_PROBABILITY</t>
  </si>
  <si>
    <t>NWCA11-4721</t>
  </si>
  <si>
    <t>Southern California Coastal Plain</t>
  </si>
  <si>
    <t>Oxnard Plain and Valleys</t>
  </si>
  <si>
    <t>85b</t>
  </si>
  <si>
    <t>Southern California/Northern Baja Coast</t>
  </si>
  <si>
    <t>McGrath Lake-Frontal Pacific Ocean</t>
  </si>
  <si>
    <t>Ventura</t>
  </si>
  <si>
    <t>NWCA11-4716</t>
  </si>
  <si>
    <t>Solano</t>
  </si>
  <si>
    <t>NWCA11-4713</t>
  </si>
  <si>
    <t>I</t>
  </si>
  <si>
    <t>NWCA11-4706</t>
  </si>
  <si>
    <t>LRR T (MLRA 153D)</t>
  </si>
  <si>
    <t>Atlantic and Gulf Coastal Plain</t>
  </si>
  <si>
    <t>CSTL_PLAIN</t>
  </si>
  <si>
    <t>Northern Tidewater Area</t>
  </si>
  <si>
    <t>T</t>
  </si>
  <si>
    <t>Atlantic and Gulf Coast Lowland Forest and Crop Region</t>
  </si>
  <si>
    <t>Coastal Plains</t>
  </si>
  <si>
    <t>CPL</t>
  </si>
  <si>
    <t>Plains and Lowlands</t>
  </si>
  <si>
    <t>PLNLOW</t>
  </si>
  <si>
    <t>Chesapeake-Pamlico Lowlands and Tidal Marshes</t>
  </si>
  <si>
    <t>63b</t>
  </si>
  <si>
    <t>Middle Atlantic Coastal Plain</t>
  </si>
  <si>
    <t>Mid Atlantic</t>
  </si>
  <si>
    <t>Wicomico River</t>
  </si>
  <si>
    <t>Somerset</t>
  </si>
  <si>
    <t>Maryland</t>
  </si>
  <si>
    <t>MD</t>
  </si>
  <si>
    <t>NWCA11-3581</t>
  </si>
  <si>
    <t>Little Choptank River</t>
  </si>
  <si>
    <t>Dorchester</t>
  </si>
  <si>
    <t>NWCA11-3568</t>
  </si>
  <si>
    <t>LRR T (MLRA 152A, 152B, 153A)</t>
  </si>
  <si>
    <t>Eastern Gulf Coast Flatwoods</t>
  </si>
  <si>
    <t>Big Bend Coastal Marsh</t>
  </si>
  <si>
    <t>75l</t>
  </si>
  <si>
    <t>Southern Coastal Plain</t>
  </si>
  <si>
    <t>South Atlantic Gulf</t>
  </si>
  <si>
    <t>Lower St. Marks River</t>
  </si>
  <si>
    <t>Wakulla</t>
  </si>
  <si>
    <t>Florida</t>
  </si>
  <si>
    <t>FL</t>
  </si>
  <si>
    <t>NWCA11-3093</t>
  </si>
  <si>
    <t>EW</t>
  </si>
  <si>
    <t>E2SS</t>
  </si>
  <si>
    <t>LRR U</t>
  </si>
  <si>
    <t>Southern Florida Flatwoods</t>
  </si>
  <si>
    <t>U</t>
  </si>
  <si>
    <t>Florida Subtropical Fruit, Truck Crop, and Range Region</t>
  </si>
  <si>
    <t>Southwestern Florida Flatwoods</t>
  </si>
  <si>
    <t>75b</t>
  </si>
  <si>
    <t>Alligator Creek-Salt Creek Frontal</t>
  </si>
  <si>
    <t>Pinellas</t>
  </si>
  <si>
    <t>NWCA11-3091</t>
  </si>
  <si>
    <t>Eastern Florida Flatwoods</t>
  </si>
  <si>
    <t>75d</t>
  </si>
  <si>
    <t>Tolomato River</t>
  </si>
  <si>
    <t>St. Johns</t>
  </si>
  <si>
    <t>NWCA11-3069</t>
  </si>
  <si>
    <t>L</t>
  </si>
  <si>
    <t>Florida Everglades and Associated Areas</t>
  </si>
  <si>
    <t>Southern Coast and Islands</t>
  </si>
  <si>
    <t>76d</t>
  </si>
  <si>
    <t>Southern Florida Coastal Plain</t>
  </si>
  <si>
    <t>Rooker Bay</t>
  </si>
  <si>
    <t>Collier</t>
  </si>
  <si>
    <t>NWCA11-3062</t>
  </si>
  <si>
    <t>Lower Loxahatchee River</t>
  </si>
  <si>
    <t>Palm Beach</t>
  </si>
  <si>
    <t>NWCA11-3051</t>
  </si>
  <si>
    <t>NWCA11-2949</t>
  </si>
  <si>
    <t>NWCA11-2947</t>
  </si>
  <si>
    <t>NWCA11-2940</t>
  </si>
  <si>
    <t>San Francisco Bay</t>
  </si>
  <si>
    <t>San Mateo</t>
  </si>
  <si>
    <t>NWCA11-2922</t>
  </si>
  <si>
    <t>NON_TIDAL</t>
  </si>
  <si>
    <t>OPEN_HUMAN_IMPOUND</t>
  </si>
  <si>
    <t>PRLH</t>
  </si>
  <si>
    <t>DPRSS</t>
  </si>
  <si>
    <t>PEM</t>
  </si>
  <si>
    <t>NWCA11-2921</t>
  </si>
  <si>
    <t>NWCA11-2918</t>
  </si>
  <si>
    <t xml:space="preserve"> </t>
  </si>
  <si>
    <t>HUMAN_ALTERED</t>
  </si>
  <si>
    <t>California Delta</t>
  </si>
  <si>
    <t>Delta</t>
  </si>
  <si>
    <t>7j</t>
  </si>
  <si>
    <t>Central California Valley</t>
  </si>
  <si>
    <t>Suisun Bay</t>
  </si>
  <si>
    <t>NWCA11-2910</t>
  </si>
  <si>
    <t>NWCA11-2908</t>
  </si>
  <si>
    <t>UPPER_PERENNIAL</t>
  </si>
  <si>
    <t>RIVERINE</t>
  </si>
  <si>
    <t>LRR P</t>
  </si>
  <si>
    <t>P</t>
  </si>
  <si>
    <t>South Atlantic and Gulf Slope Cash Crops, Forest, and Livestock Region</t>
  </si>
  <si>
    <t>Floodplains and Low Terraces</t>
  </si>
  <si>
    <t>Virginian Barrier Islands and Coastal Marshes</t>
  </si>
  <si>
    <t>63d</t>
  </si>
  <si>
    <t>Magothy Bay-Cobb Bay</t>
  </si>
  <si>
    <t>Northampton</t>
  </si>
  <si>
    <t>Virginia</t>
  </si>
  <si>
    <t>VA</t>
  </si>
  <si>
    <t>NWCA11-2673</t>
  </si>
  <si>
    <t>LRR T (MLRA 153B)</t>
  </si>
  <si>
    <t>Tidewater Area</t>
  </si>
  <si>
    <t>Mobjack Bay-Lower Chesapeake Bay</t>
  </si>
  <si>
    <t>Mathews</t>
  </si>
  <si>
    <t>NWCA11-2667</t>
  </si>
  <si>
    <t>NWCA11-2665</t>
  </si>
  <si>
    <t>Messongo Creek-Pocomoke Sound</t>
  </si>
  <si>
    <t>Accomack</t>
  </si>
  <si>
    <t>NWCA11-2660</t>
  </si>
  <si>
    <t>NWCA11-2658</t>
  </si>
  <si>
    <t>Metompkin Bay-Burtons Bay</t>
  </si>
  <si>
    <t>NWCA11-2655</t>
  </si>
  <si>
    <t>FLATS_ORGNC</t>
  </si>
  <si>
    <t>FLATS</t>
  </si>
  <si>
    <t>NWCA11-2642</t>
  </si>
  <si>
    <t>NWCA11-2632</t>
  </si>
  <si>
    <t>LRR T (MLRA 150A)</t>
  </si>
  <si>
    <t>Gulf Coast Prairies</t>
  </si>
  <si>
    <t>Texas-Louisiana Coastal Marshes</t>
  </si>
  <si>
    <t>34g</t>
  </si>
  <si>
    <t>Western Gulf Coastal Plain</t>
  </si>
  <si>
    <t>Texas Gulf</t>
  </si>
  <si>
    <t>East Fork Double Bayou</t>
  </si>
  <si>
    <t>Chambers</t>
  </si>
  <si>
    <t>Texas</t>
  </si>
  <si>
    <t>TX</t>
  </si>
  <si>
    <t>NWCA11-2593</t>
  </si>
  <si>
    <t>LRR T (MLRA 150B)</t>
  </si>
  <si>
    <t>Gulf Coast Saline Prairies</t>
  </si>
  <si>
    <t>Mid-Coast Barrier Islands and Coastal Marshes</t>
  </si>
  <si>
    <t>34h</t>
  </si>
  <si>
    <t>San Antonio Bay-Espiritu Santo Bay</t>
  </si>
  <si>
    <t>Calhoun</t>
  </si>
  <si>
    <t>NWCA11-2591</t>
  </si>
  <si>
    <t>Cedar Bayou-Frontal Galveston Bay</t>
  </si>
  <si>
    <t>NWCA11-2589</t>
  </si>
  <si>
    <t>Lower Oyster Creek</t>
  </si>
  <si>
    <t>Brazoria</t>
  </si>
  <si>
    <t>NWCA11-2584</t>
  </si>
  <si>
    <t>Halls Bayou</t>
  </si>
  <si>
    <t>Galveston</t>
  </si>
  <si>
    <t>NWCA11-2580</t>
  </si>
  <si>
    <t>NWCA11-2573</t>
  </si>
  <si>
    <t>Dickinson Bayou</t>
  </si>
  <si>
    <t>NWCA11-2564</t>
  </si>
  <si>
    <t>Northern Humid Gulf Coastal Prairies</t>
  </si>
  <si>
    <t>34a</t>
  </si>
  <si>
    <t>NWCA11-2562</t>
  </si>
  <si>
    <t>NWCA11-2557</t>
  </si>
  <si>
    <t>Keller Branch-Lavaca River</t>
  </si>
  <si>
    <t>Jackson</t>
  </si>
  <si>
    <t>NWCA11-2551</t>
  </si>
  <si>
    <t>NWCA11-2546</t>
  </si>
  <si>
    <t>NWCA11-2541</t>
  </si>
  <si>
    <t>NWCA11-2540</t>
  </si>
  <si>
    <t>NWCA11-2535</t>
  </si>
  <si>
    <t>Old River-Trinity River</t>
  </si>
  <si>
    <t>NWCA11-2530</t>
  </si>
  <si>
    <t>Laguna Madre Barrier Islands and Coastal Marshes</t>
  </si>
  <si>
    <t>34i</t>
  </si>
  <si>
    <t>Laguna Atascosa</t>
  </si>
  <si>
    <t>Cameron</t>
  </si>
  <si>
    <t>NWCA11-2527</t>
  </si>
  <si>
    <t>Henderson Creek-Barron River Frontal</t>
  </si>
  <si>
    <t>NWCA_NOT_PROBABILITY</t>
  </si>
  <si>
    <t>NWCA11-R077</t>
  </si>
  <si>
    <t>NWCA11-R073</t>
  </si>
  <si>
    <t>CLOSED</t>
  </si>
  <si>
    <t>Upper Laguna Madre</t>
  </si>
  <si>
    <t>Kleberg</t>
  </si>
  <si>
    <t>NWCA11-R081</t>
  </si>
  <si>
    <t>LRR R (Excluding MLRA 143)</t>
  </si>
  <si>
    <t>Northcentral and Northeast</t>
  </si>
  <si>
    <t>NE</t>
  </si>
  <si>
    <t>New England and Eastern New York Upland, Southern Part</t>
  </si>
  <si>
    <t>R</t>
  </si>
  <si>
    <t>Northeastern Forage and Forest Region</t>
  </si>
  <si>
    <t>Northern Appalachians</t>
  </si>
  <si>
    <t>NAP</t>
  </si>
  <si>
    <t>Eastern Highlands</t>
  </si>
  <si>
    <t>EHIGH</t>
  </si>
  <si>
    <t>EMU</t>
  </si>
  <si>
    <t>Gulf of Maine Coastal Lowland</t>
  </si>
  <si>
    <t>59f</t>
  </si>
  <si>
    <t>Northeastern Coastal Zone</t>
  </si>
  <si>
    <t>New England</t>
  </si>
  <si>
    <t>Hampton River-Frontal Atlantic Ocean</t>
  </si>
  <si>
    <t>Rockingham</t>
  </si>
  <si>
    <t>New Hampshire</t>
  </si>
  <si>
    <t>NH</t>
  </si>
  <si>
    <t>NWCA11-2175</t>
  </si>
  <si>
    <t>Great Bay Drainages</t>
  </si>
  <si>
    <t>NWCA11-2170</t>
  </si>
  <si>
    <t>NWCA11-2168</t>
  </si>
  <si>
    <t>Carolinian Barrier Islands and Coastal Marshes</t>
  </si>
  <si>
    <t>63g</t>
  </si>
  <si>
    <t>Lake Mattamuskeet-Rose Bay</t>
  </si>
  <si>
    <t>Hyde</t>
  </si>
  <si>
    <t>North Carolina</t>
  </si>
  <si>
    <t>NC</t>
  </si>
  <si>
    <t>NWCA11-2081</t>
  </si>
  <si>
    <t>Intracoastal Waterway-Pungo River</t>
  </si>
  <si>
    <t>Beaufort</t>
  </si>
  <si>
    <t>NWCA11-2079</t>
  </si>
  <si>
    <t>NWCA11-2077</t>
  </si>
  <si>
    <t>Pamlico Sound-Hatteras Inlet</t>
  </si>
  <si>
    <t>Dare</t>
  </si>
  <si>
    <t>NWCA11-2076</t>
  </si>
  <si>
    <t>Croatan Sound</t>
  </si>
  <si>
    <t>NWCA11-2074</t>
  </si>
  <si>
    <t>Currituck Sound</t>
  </si>
  <si>
    <t>Currituck</t>
  </si>
  <si>
    <t>NWCA11-2070</t>
  </si>
  <si>
    <t>NWCA11-2048</t>
  </si>
  <si>
    <t>Oyster Creek-Jarrett Bay</t>
  </si>
  <si>
    <t>Carteret</t>
  </si>
  <si>
    <t>NWCA11-2038</t>
  </si>
  <si>
    <t>NWCA11-2033</t>
  </si>
  <si>
    <t>Gulf Barrier Islands and Coastal Marshes</t>
  </si>
  <si>
    <t>75k</t>
  </si>
  <si>
    <t>Ship Island Pass-Mississippi Sound</t>
  </si>
  <si>
    <t>Harrison</t>
  </si>
  <si>
    <t>Mississippi</t>
  </si>
  <si>
    <t>MS</t>
  </si>
  <si>
    <t>NWCA11-1973</t>
  </si>
  <si>
    <t>Biloxi Bay-Mississippi Sound</t>
  </si>
  <si>
    <t>NWCA11-1969</t>
  </si>
  <si>
    <t>LRR T (MLRA 151)</t>
  </si>
  <si>
    <t>Gulf Coast Marsh</t>
  </si>
  <si>
    <t>Pass Marianne-Mississippi Sound</t>
  </si>
  <si>
    <t>Hancock</t>
  </si>
  <si>
    <t>NWCA11-1966</t>
  </si>
  <si>
    <t>New England and Eastern New York Upland, Northern Part</t>
  </si>
  <si>
    <t>Midcoast</t>
  </si>
  <si>
    <t>82f</t>
  </si>
  <si>
    <t>Acadian Plains and Hills</t>
  </si>
  <si>
    <t>Sheepscot River</t>
  </si>
  <si>
    <t>Lincoln</t>
  </si>
  <si>
    <t>Maine</t>
  </si>
  <si>
    <t>ME</t>
  </si>
  <si>
    <t>NWCA11-1832</t>
  </si>
  <si>
    <t>Honga River-Chesapeake Bay</t>
  </si>
  <si>
    <t>NWCA11-1819</t>
  </si>
  <si>
    <t>NWCA11-1817</t>
  </si>
  <si>
    <t>Upper Chincoteague Bay</t>
  </si>
  <si>
    <t>Worcester</t>
  </si>
  <si>
    <t>NWCA11-1816</t>
  </si>
  <si>
    <t>NWCA11-1810</t>
  </si>
  <si>
    <t>NWCA11-1801</t>
  </si>
  <si>
    <t>Upper Tangier Sound</t>
  </si>
  <si>
    <t>NWCA11-1798</t>
  </si>
  <si>
    <t>NWCA11-1789</t>
  </si>
  <si>
    <t>NWCA11-1778</t>
  </si>
  <si>
    <t>NWCA11-1777</t>
  </si>
  <si>
    <t>NWCA11-1773</t>
  </si>
  <si>
    <t>Deltaic Coastal Marshes and Barrier Islands</t>
  </si>
  <si>
    <t>73o</t>
  </si>
  <si>
    <t>Mississippi Alluvial Plain</t>
  </si>
  <si>
    <t>Lower Mississippi</t>
  </si>
  <si>
    <t>Bayou Pointe Au Chien-Frontal Timbalier Bay</t>
  </si>
  <si>
    <t>Lafourche</t>
  </si>
  <si>
    <t>Louisiana</t>
  </si>
  <si>
    <t>LA</t>
  </si>
  <si>
    <t>NWCA11-1694</t>
  </si>
  <si>
    <t>FLATS_MNERL</t>
  </si>
  <si>
    <t>Black Lake Bayou-Starks North Canal</t>
  </si>
  <si>
    <t>NWCA11-1691</t>
  </si>
  <si>
    <t>Intracoastal Waterway-Frontal Calcasieu Lake</t>
  </si>
  <si>
    <t>NWCA11-1678</t>
  </si>
  <si>
    <t>NWCA11-1670</t>
  </si>
  <si>
    <t>Sea Islands/Coastal Marsh</t>
  </si>
  <si>
    <t>75j</t>
  </si>
  <si>
    <t>Wilmington River-Atlantic Ocean</t>
  </si>
  <si>
    <t>Chatham</t>
  </si>
  <si>
    <t>Georgia</t>
  </si>
  <si>
    <t>GA</t>
  </si>
  <si>
    <t>NWCA11-1412</t>
  </si>
  <si>
    <t>North Newport River</t>
  </si>
  <si>
    <t>Liberty</t>
  </si>
  <si>
    <t>NWCA11-1411</t>
  </si>
  <si>
    <t>Lower St. Marys River</t>
  </si>
  <si>
    <t>Camden</t>
  </si>
  <si>
    <t>NWCA11-1409</t>
  </si>
  <si>
    <t>Medway River-Atlantic Ocean</t>
  </si>
  <si>
    <t>NWCA11-1408</t>
  </si>
  <si>
    <t>Bryan</t>
  </si>
  <si>
    <t>NWCA11-1404</t>
  </si>
  <si>
    <t>NWCA11-1401</t>
  </si>
  <si>
    <t>Sapelo River-Atlantic Ocean</t>
  </si>
  <si>
    <t>McIntosh</t>
  </si>
  <si>
    <t>NWCA11-1400</t>
  </si>
  <si>
    <t>Crooked River-Atlantic Ocean</t>
  </si>
  <si>
    <t>NWCA11-1397</t>
  </si>
  <si>
    <t>Ossabaw Sound-Atlantic Ocean</t>
  </si>
  <si>
    <t>NWCA11-1396</t>
  </si>
  <si>
    <t>NWCA11-1395</t>
  </si>
  <si>
    <t>NWCA11-1393</t>
  </si>
  <si>
    <t>NWCA11-1392</t>
  </si>
  <si>
    <t>NWCA11-1389</t>
  </si>
  <si>
    <t>NWCA11-1388</t>
  </si>
  <si>
    <t>NWCA11-1385</t>
  </si>
  <si>
    <t>South Newport River</t>
  </si>
  <si>
    <t>NWCA11-1384</t>
  </si>
  <si>
    <t>NWCA11-1381</t>
  </si>
  <si>
    <t>Rocky Creek-Bumblebee Creek Frontal</t>
  </si>
  <si>
    <t>Dixie</t>
  </si>
  <si>
    <t>NWCA11-1263</t>
  </si>
  <si>
    <t>Goose Creek-Dickerson Bay Frontal</t>
  </si>
  <si>
    <t>NWCA11-1256</t>
  </si>
  <si>
    <t>Upper Florida Keys</t>
  </si>
  <si>
    <t>Monroe</t>
  </si>
  <si>
    <t>NWCA11-1249</t>
  </si>
  <si>
    <t>NWCA11-1248</t>
  </si>
  <si>
    <t>NWCA11-1239</t>
  </si>
  <si>
    <t>Lower Florida Keys</t>
  </si>
  <si>
    <t>NWCA11-1233</t>
  </si>
  <si>
    <t>Indian River Bay</t>
  </si>
  <si>
    <t>Sussex</t>
  </si>
  <si>
    <t>Delaware</t>
  </si>
  <si>
    <t>DE</t>
  </si>
  <si>
    <t>NWCA11-1223</t>
  </si>
  <si>
    <t>Rehoboth Bay</t>
  </si>
  <si>
    <t>NWCA11-1207</t>
  </si>
  <si>
    <t>LRR T (MLRA 153C)</t>
  </si>
  <si>
    <t>Mid-Atlantic Coastal Plain</t>
  </si>
  <si>
    <t>Delaware River Terraces and Uplands</t>
  </si>
  <si>
    <t>63a</t>
  </si>
  <si>
    <t>Appoquinimink River-Delaware River</t>
  </si>
  <si>
    <t>New Castle</t>
  </si>
  <si>
    <t>NWCA11-1198</t>
  </si>
  <si>
    <t>Smyrna River-Delaware Bay</t>
  </si>
  <si>
    <t>NWCA11-1197</t>
  </si>
  <si>
    <t>NWCA11-1140</t>
  </si>
  <si>
    <t>NWCA11-1133</t>
  </si>
  <si>
    <t>NWCA11-1127</t>
  </si>
  <si>
    <t>NWCA11-1118</t>
  </si>
  <si>
    <t>Marin Hills</t>
  </si>
  <si>
    <t>6o</t>
  </si>
  <si>
    <t>Marin</t>
  </si>
  <si>
    <t>NWCA11-1109</t>
  </si>
  <si>
    <t>Stono River</t>
  </si>
  <si>
    <t>Charleston</t>
  </si>
  <si>
    <t>South Carolina</t>
  </si>
  <si>
    <t>SC</t>
  </si>
  <si>
    <t>NWCA11-2423</t>
  </si>
  <si>
    <t>Masonboro Inlet-Mason Inlet</t>
  </si>
  <si>
    <t>New Hanover</t>
  </si>
  <si>
    <t>NWCA11-R058</t>
  </si>
  <si>
    <t>NWCA11-1958</t>
  </si>
  <si>
    <t>Cape Lookout Shoals-Core Banks</t>
  </si>
  <si>
    <t>NWCA11-2052</t>
  </si>
  <si>
    <t>NWCA11-2061</t>
  </si>
  <si>
    <t>FRINGE</t>
  </si>
  <si>
    <t>Lower Satilla River-Atlantic Ocean</t>
  </si>
  <si>
    <t>NWCA11-R082</t>
  </si>
  <si>
    <t>Bulls Bay</t>
  </si>
  <si>
    <t>NWCA11-2452</t>
  </si>
  <si>
    <t>NWCA11-2447</t>
  </si>
  <si>
    <t>NWCA11-2436</t>
  </si>
  <si>
    <t>NWCA11-2431</t>
  </si>
  <si>
    <t>NWCA11-2408</t>
  </si>
  <si>
    <t>Barrier Islands/Coastal Marshes</t>
  </si>
  <si>
    <t>84c</t>
  </si>
  <si>
    <t>Atlantic Coastal Pine Barrens</t>
  </si>
  <si>
    <t>Great Egg Harbor Bay-Barrier Islands</t>
  </si>
  <si>
    <t>Atlantic</t>
  </si>
  <si>
    <t>New Jersey</t>
  </si>
  <si>
    <t>NJ</t>
  </si>
  <si>
    <t>NWCA11-2186</t>
  </si>
  <si>
    <t>Beaufort River-Atlantic Intracoastal Waterway</t>
  </si>
  <si>
    <t>NWCA11-2411</t>
  </si>
  <si>
    <t>LRR S (MLRA 149A)</t>
  </si>
  <si>
    <t>Northern Coastal Plain</t>
  </si>
  <si>
    <t>S</t>
  </si>
  <si>
    <t>Northern Atlantic Slope Diversified Farming Region</t>
  </si>
  <si>
    <t>Raritan Bay-Lower Bay</t>
  </si>
  <si>
    <t>Monmouth</t>
  </si>
  <si>
    <t>NWCA11-2195</t>
  </si>
  <si>
    <t>Tuckahoe River</t>
  </si>
  <si>
    <t>Cape May</t>
  </si>
  <si>
    <t>NWCA11-2196</t>
  </si>
  <si>
    <t>NWCA11-2197</t>
  </si>
  <si>
    <t>Barnegat Bay</t>
  </si>
  <si>
    <t>Ocean</t>
  </si>
  <si>
    <t>NWCA11-2198</t>
  </si>
  <si>
    <t>NWCA11-2199</t>
  </si>
  <si>
    <t>Manahawkin Bay-Little Egg Harbor</t>
  </si>
  <si>
    <t>NWCA11-2203</t>
  </si>
  <si>
    <t>Lower Great Egg Harbor River</t>
  </si>
  <si>
    <t>NWCA11-2204</t>
  </si>
  <si>
    <t>NWCA11-2205</t>
  </si>
  <si>
    <t>NWCA11-2207</t>
  </si>
  <si>
    <t>NWCA11-2215</t>
  </si>
  <si>
    <t>NWCA11-2220</t>
  </si>
  <si>
    <t>NWCA11-2222</t>
  </si>
  <si>
    <t>NWCA11-3989</t>
  </si>
  <si>
    <t>NWCA11-3988</t>
  </si>
  <si>
    <t>NWCA11-2065</t>
  </si>
  <si>
    <t>Neuse River</t>
  </si>
  <si>
    <t>NWCA11-2068</t>
  </si>
  <si>
    <t>North Edisto River</t>
  </si>
  <si>
    <t>NWCA11-2403</t>
  </si>
  <si>
    <t>Cape Romain</t>
  </si>
  <si>
    <t>NWCA11-2424</t>
  </si>
  <si>
    <t>Lower Ashepoo River</t>
  </si>
  <si>
    <t>Colleton</t>
  </si>
  <si>
    <t>NWCA11-2442</t>
  </si>
  <si>
    <t>Little River</t>
  </si>
  <si>
    <t>Horry</t>
  </si>
  <si>
    <t>NWCA11-2444</t>
  </si>
  <si>
    <t>NWCA11-2446</t>
  </si>
  <si>
    <t>PRLW</t>
  </si>
  <si>
    <t>PSS</t>
  </si>
  <si>
    <t>NWCA11-2451</t>
  </si>
  <si>
    <t>Harbor River</t>
  </si>
  <si>
    <t>NWCA11-2455</t>
  </si>
  <si>
    <t>Pamlico Sound-Ocracoke Inlet</t>
  </si>
  <si>
    <t>NWCA11-2069</t>
  </si>
  <si>
    <t>Old North Bayou-Starks South Canal</t>
  </si>
  <si>
    <t>NWCA11-1666</t>
  </si>
  <si>
    <t>Bayou Gentilly-Bayou Terre aux Boeufs</t>
  </si>
  <si>
    <t>Plaquemines</t>
  </si>
  <si>
    <t>NWCA11-1653</t>
  </si>
  <si>
    <t>West Pascagoula River-Pascagoula River</t>
  </si>
  <si>
    <t>NWCA11-1946</t>
  </si>
  <si>
    <t>NWCA11-1953</t>
  </si>
  <si>
    <t>Bayo Sara-Mobile River</t>
  </si>
  <si>
    <t>Baldwin</t>
  </si>
  <si>
    <t>Alabama</t>
  </si>
  <si>
    <t>AL</t>
  </si>
  <si>
    <t>NWCA11-1035</t>
  </si>
  <si>
    <t>NWCA11-1023</t>
  </si>
  <si>
    <t>PFO</t>
  </si>
  <si>
    <t>75i</t>
  </si>
  <si>
    <t>Rains Creek-Tensaw River</t>
  </si>
  <si>
    <t>NWCA11-1015</t>
  </si>
  <si>
    <t>NWCA11-1009</t>
  </si>
  <si>
    <t>Doboy Sound-Atlantic Ocean</t>
  </si>
  <si>
    <t>NWCA11-1379</t>
  </si>
  <si>
    <t>NWCA11-1377</t>
  </si>
  <si>
    <t>NWCA11-1376</t>
  </si>
  <si>
    <t>NWCA11-1374</t>
  </si>
  <si>
    <t>NWCA11-1373</t>
  </si>
  <si>
    <t>NWCA11-1372</t>
  </si>
  <si>
    <t>Brunswick River-Atlantic Ocean</t>
  </si>
  <si>
    <t>Glynn</t>
  </si>
  <si>
    <t>NWCA11-1370</t>
  </si>
  <si>
    <t>NWCA11-1369</t>
  </si>
  <si>
    <t>NWCA11-1368</t>
  </si>
  <si>
    <t>NWCA11-1363</t>
  </si>
  <si>
    <t>Estero Bay Frontal</t>
  </si>
  <si>
    <t>Lee</t>
  </si>
  <si>
    <t>NWCA11-1359</t>
  </si>
  <si>
    <t>Miami Ridge/Atlantic Coastal Strip</t>
  </si>
  <si>
    <t>76c</t>
  </si>
  <si>
    <t>South Biscayne Bay</t>
  </si>
  <si>
    <t>Miami-Dade</t>
  </si>
  <si>
    <t>NWCA11-1348</t>
  </si>
  <si>
    <t>Bayou Terre Aux Boeufs-Frontal Breton Sound</t>
  </si>
  <si>
    <t>St. Bernard</t>
  </si>
  <si>
    <t>NWCA11-1637</t>
  </si>
  <si>
    <t>Lower Sopchoppy River</t>
  </si>
  <si>
    <t>NWCA11-1342</t>
  </si>
  <si>
    <t>NWCA11-1329</t>
  </si>
  <si>
    <t>Ochlockonee Bay-Apalachee Bay</t>
  </si>
  <si>
    <t>NWCA11-1308</t>
  </si>
  <si>
    <t>Indian River Lagoon</t>
  </si>
  <si>
    <t>Brevard</t>
  </si>
  <si>
    <t>NWCA11-1305</t>
  </si>
  <si>
    <t>NWCA11-1300</t>
  </si>
  <si>
    <t>Tolomato River-Moses Creek Frontal</t>
  </si>
  <si>
    <t>NWCA11-1292</t>
  </si>
  <si>
    <t>Apalachicola Bay</t>
  </si>
  <si>
    <t>Franklin</t>
  </si>
  <si>
    <t>NWCA11-1291</t>
  </si>
  <si>
    <t>South-Central Florida Ridge</t>
  </si>
  <si>
    <t>Turtle Creek-Vassey Creek Frontal</t>
  </si>
  <si>
    <t>Levy</t>
  </si>
  <si>
    <t>NWCA11-1278</t>
  </si>
  <si>
    <t>Mermentau River-Frontal Gulf of Mexico</t>
  </si>
  <si>
    <t>NWCA11-1696</t>
  </si>
  <si>
    <t>NWCA11-2555</t>
  </si>
  <si>
    <t>Cape Fear River</t>
  </si>
  <si>
    <t>NWCA11-R012</t>
  </si>
  <si>
    <t>Combahee River</t>
  </si>
  <si>
    <t>NWCA11-R007</t>
  </si>
  <si>
    <t>Bogue Banks-Shackleford Banks</t>
  </si>
  <si>
    <t>NWCA11-R003</t>
  </si>
  <si>
    <t>LRR O</t>
  </si>
  <si>
    <t>Southern Mississippi River Alluvium</t>
  </si>
  <si>
    <t>O</t>
  </si>
  <si>
    <t>Mississippi Delta Cotton and Feed Grains Region</t>
  </si>
  <si>
    <t>Inland Swamps</t>
  </si>
  <si>
    <t>73n</t>
  </si>
  <si>
    <t>Lower Atchafalaya River</t>
  </si>
  <si>
    <t>St. Mary</t>
  </si>
  <si>
    <t>NWCA11-R079</t>
  </si>
  <si>
    <t>NWCA11-R080</t>
  </si>
  <si>
    <t>Connecticut Valley</t>
  </si>
  <si>
    <t>Long Island Sound Coastal Lowland</t>
  </si>
  <si>
    <t>59g</t>
  </si>
  <si>
    <t>Hammonasset River-Frontal Long Island Sound</t>
  </si>
  <si>
    <t>New Haven</t>
  </si>
  <si>
    <t>Connecticut</t>
  </si>
  <si>
    <t>CT</t>
  </si>
  <si>
    <t>NWCA11-1184</t>
  </si>
  <si>
    <t>OPEN</t>
  </si>
  <si>
    <t>Eightmile River-Connecticut River</t>
  </si>
  <si>
    <t>Middlesex</t>
  </si>
  <si>
    <t>NWCA11-1187</t>
  </si>
  <si>
    <t>NWCA11-1188</t>
  </si>
  <si>
    <t>NWCA11-2049</t>
  </si>
  <si>
    <t>NWCA11-2045</t>
  </si>
  <si>
    <t>Gulf Coast Flatwoods</t>
  </si>
  <si>
    <t>75a</t>
  </si>
  <si>
    <t>Ecofina River</t>
  </si>
  <si>
    <t>Taylor</t>
  </si>
  <si>
    <t>NWCA11-3073</t>
  </si>
  <si>
    <t>NWCA11-2179</t>
  </si>
  <si>
    <t>North Inlet</t>
  </si>
  <si>
    <t>Georgetown</t>
  </si>
  <si>
    <t>NWCA11-R024</t>
  </si>
  <si>
    <t>LRR S (MLRA 149B)</t>
  </si>
  <si>
    <t>Long Island-Cape Cod Coastal Lowland</t>
  </si>
  <si>
    <t>South Oyster Bay-Jones Inlet</t>
  </si>
  <si>
    <t>Nassau</t>
  </si>
  <si>
    <t>New York</t>
  </si>
  <si>
    <t>NY</t>
  </si>
  <si>
    <t>NWCA11-2273</t>
  </si>
  <si>
    <t>Shinnecock Bay-Atlantic Ocean</t>
  </si>
  <si>
    <t>Suffolk</t>
  </si>
  <si>
    <t>NWCA11-2277</t>
  </si>
  <si>
    <t>NWCA11-2279</t>
  </si>
  <si>
    <t>Great South Bay-Fire Island Inlet</t>
  </si>
  <si>
    <t>NWCA11-2281</t>
  </si>
  <si>
    <t>NWCA11-2262</t>
  </si>
  <si>
    <t>NWCA11-R006</t>
  </si>
  <si>
    <t>East Matagorda Bay</t>
  </si>
  <si>
    <t>NWCA11-2529</t>
  </si>
  <si>
    <t>Narragansett/Bristol Lowland</t>
  </si>
  <si>
    <t>59e</t>
  </si>
  <si>
    <t>Narragansett Bay</t>
  </si>
  <si>
    <t>Bristol</t>
  </si>
  <si>
    <t>Rhode Island</t>
  </si>
  <si>
    <t>RI</t>
  </si>
  <si>
    <t>NWCA11-2382</t>
  </si>
  <si>
    <t>Palmer River</t>
  </si>
  <si>
    <t>NWCA11-2390</t>
  </si>
  <si>
    <t>NWCA11-R071</t>
  </si>
  <si>
    <t>Rolling Coastal Plain</t>
  </si>
  <si>
    <t>65m</t>
  </si>
  <si>
    <t>Southeastern Plains</t>
  </si>
  <si>
    <t>Upper York River</t>
  </si>
  <si>
    <t>James City</t>
  </si>
  <si>
    <t>NWCA11-R052</t>
  </si>
  <si>
    <t>Back River-Lower Chesapeake Bay</t>
  </si>
  <si>
    <t>York</t>
  </si>
  <si>
    <t>NWCA11-R002</t>
  </si>
  <si>
    <t>Cape Cod/Long Island</t>
  </si>
  <si>
    <t>84a</t>
  </si>
  <si>
    <t>Cape Cod</t>
  </si>
  <si>
    <t>Barnstable</t>
  </si>
  <si>
    <t>Massachusetts</t>
  </si>
  <si>
    <t>MA</t>
  </si>
  <si>
    <t>NWCA11-R089</t>
  </si>
  <si>
    <t>NWCA11-2269</t>
  </si>
  <si>
    <t>Carmans River-Great South Bay</t>
  </si>
  <si>
    <t>NWCA11-2265</t>
  </si>
  <si>
    <t>NWCA11-1754</t>
  </si>
  <si>
    <t>North River-Frontal Massachusetts Bay</t>
  </si>
  <si>
    <t>Plymouth</t>
  </si>
  <si>
    <t>NWCA11-1753</t>
  </si>
  <si>
    <t>Elizabeth Islands-Marthas Vineyard</t>
  </si>
  <si>
    <t>Dukes</t>
  </si>
  <si>
    <t>NWCA11-1752</t>
  </si>
  <si>
    <t>NWCA11-1750</t>
  </si>
  <si>
    <t>NWCA11-1746</t>
  </si>
  <si>
    <t>NWCA11-1180</t>
  </si>
  <si>
    <t>NWCA11-3588</t>
  </si>
  <si>
    <t>NWCA11-3580</t>
  </si>
  <si>
    <t>NWCA11-1779</t>
  </si>
  <si>
    <t>Blackwater River</t>
  </si>
  <si>
    <t>NWCA11-1793</t>
  </si>
  <si>
    <t>NWCA11-1803</t>
  </si>
  <si>
    <t>NWCA11-1805</t>
  </si>
  <si>
    <t>NWCA11-1813</t>
  </si>
  <si>
    <t>NWCA11-1792</t>
  </si>
  <si>
    <t>NWCA11-3583</t>
  </si>
  <si>
    <t>NWCA11-3586</t>
  </si>
  <si>
    <t>Little Satilla River</t>
  </si>
  <si>
    <t>NWCA11-1413</t>
  </si>
  <si>
    <t>NWCA11-1416</t>
  </si>
  <si>
    <t>NWCA11-1417</t>
  </si>
  <si>
    <t>NWCA11-1418</t>
  </si>
  <si>
    <t>NWCA11-1420</t>
  </si>
  <si>
    <t>LRR A (MLRA 2, 4A, 4B)</t>
  </si>
  <si>
    <t>Western Mountains, Valleys, and Coast</t>
  </si>
  <si>
    <t>W_MTNS</t>
  </si>
  <si>
    <t>Sitka Spruce Belt</t>
  </si>
  <si>
    <t>A</t>
  </si>
  <si>
    <t>Northwestern Forest, Forage, and Specialty Crop Region</t>
  </si>
  <si>
    <t>Western Mountains</t>
  </si>
  <si>
    <t>WMT</t>
  </si>
  <si>
    <t>Coastal Uplands</t>
  </si>
  <si>
    <t>1b</t>
  </si>
  <si>
    <t>Coast Range</t>
  </si>
  <si>
    <t>Pacific Northwest</t>
  </si>
  <si>
    <t>Naselle River-Frontal Willapa Bay</t>
  </si>
  <si>
    <t>Pacific</t>
  </si>
  <si>
    <t>Washington</t>
  </si>
  <si>
    <t>WA</t>
  </si>
  <si>
    <t>NWCA11-4503</t>
  </si>
  <si>
    <t>NWCA11-6301</t>
  </si>
  <si>
    <t>LOWER_PERENNIAL</t>
  </si>
  <si>
    <t>Willapa Hills</t>
  </si>
  <si>
    <t>1f</t>
  </si>
  <si>
    <t>Cloquallam Creek-Chehalis River</t>
  </si>
  <si>
    <t>Grays Harbor</t>
  </si>
  <si>
    <t>NWCA11-6302</t>
  </si>
  <si>
    <t>Bogue Banks-Bogue Sound</t>
  </si>
  <si>
    <t>NWCA11-2030</t>
  </si>
  <si>
    <t>Salt Bayou</t>
  </si>
  <si>
    <t>Jefferson</t>
  </si>
  <si>
    <t>NWCA11-2537</t>
  </si>
  <si>
    <t>Spindletop Ditch</t>
  </si>
  <si>
    <t>NWCA11-2566</t>
  </si>
  <si>
    <t>Cane Bayou</t>
  </si>
  <si>
    <t>NWCA11-2598</t>
  </si>
  <si>
    <t>NWCA11-2605</t>
  </si>
  <si>
    <t>Matagorda</t>
  </si>
  <si>
    <t>NWCA11-2608</t>
  </si>
  <si>
    <t>Willamette and Puget Sound Valleys</t>
  </si>
  <si>
    <t>Eastern Puget Riverine Lowlands</t>
  </si>
  <si>
    <t>2b</t>
  </si>
  <si>
    <t>Puget Lowland</t>
  </si>
  <si>
    <t>Skagit Bay-Whidbey Basin</t>
  </si>
  <si>
    <t>Snohomish</t>
  </si>
  <si>
    <t>NWCA11-2710</t>
  </si>
  <si>
    <t>NWCA11-4522</t>
  </si>
  <si>
    <t>NWCA11-2721</t>
  </si>
  <si>
    <t>NWCA11-4499</t>
  </si>
  <si>
    <t>NWCA11-1334</t>
  </si>
  <si>
    <t>NWCA11-1364</t>
  </si>
  <si>
    <t>NWCA11-1260</t>
  </si>
  <si>
    <t>NWCA11-1019</t>
  </si>
  <si>
    <t>NWCA11-1005</t>
  </si>
  <si>
    <t>NWCA11-1027</t>
  </si>
  <si>
    <t>NWCA11-R135</t>
  </si>
  <si>
    <t>NWCA11-2026</t>
  </si>
  <si>
    <t>NWCA11-1199</t>
  </si>
  <si>
    <t>Mispillion River-Delaware Bay</t>
  </si>
  <si>
    <t>NWCA11-1200</t>
  </si>
  <si>
    <t>NWCA11-2565</t>
  </si>
  <si>
    <t>NWCA11-2603</t>
  </si>
  <si>
    <t>Aransas Bay</t>
  </si>
  <si>
    <t>Aransas</t>
  </si>
  <si>
    <t>NWCA11-2575</t>
  </si>
  <si>
    <t>NWCA11-2581</t>
  </si>
  <si>
    <t>NWCA11-1961</t>
  </si>
  <si>
    <t>Lower Vermilion River-Frontal Vermilion Bay</t>
  </si>
  <si>
    <t>Iberia</t>
  </si>
  <si>
    <t>NWCA11-1643</t>
  </si>
  <si>
    <t>Terrebonne Bay-Frontal Gulf of Mexico</t>
  </si>
  <si>
    <t>Terrebonne</t>
  </si>
  <si>
    <t>NWCA11-1669</t>
  </si>
  <si>
    <t>NWCA11-2538</t>
  </si>
  <si>
    <t>Lower Chincoteague Bay</t>
  </si>
  <si>
    <t>NWCA11-2664</t>
  </si>
  <si>
    <t>NWCA11-2674</t>
  </si>
  <si>
    <t>Marumsco Creek-Pocomoke Sound</t>
  </si>
  <si>
    <t>NWCA11-2643</t>
  </si>
  <si>
    <t>NWCA11-2636</t>
  </si>
  <si>
    <t>FLATS_HUMAN</t>
  </si>
  <si>
    <t>Coastal Lowlands</t>
  </si>
  <si>
    <t>1a</t>
  </si>
  <si>
    <t>Lower Siletz River-Frontal Pacific Ocean</t>
  </si>
  <si>
    <t>Oregon</t>
  </si>
  <si>
    <t>OR</t>
  </si>
  <si>
    <t>NWCA11-2339</t>
  </si>
  <si>
    <t>NWCA11-2343</t>
  </si>
  <si>
    <t>NWCA11-2355</t>
  </si>
  <si>
    <t>NWCA11-2358</t>
  </si>
  <si>
    <t>NWCA11-4147</t>
  </si>
  <si>
    <t>NWCA11-1039</t>
  </si>
  <si>
    <t>NWCA11-2577</t>
  </si>
  <si>
    <t>NWCA11-2549</t>
  </si>
  <si>
    <t>Delaware Bay-Deep</t>
  </si>
  <si>
    <t>NWCA11-1213</t>
  </si>
  <si>
    <t>Inland Bays</t>
  </si>
  <si>
    <t>NWCA11-1218</t>
  </si>
  <si>
    <t>Fish River-Frontal Mobile Bay</t>
  </si>
  <si>
    <t>NWCA11-1029</t>
  </si>
  <si>
    <t>Crystal River-Homosassa River Frontal</t>
  </si>
  <si>
    <t>Citrus</t>
  </si>
  <si>
    <t>NWCA11-1303</t>
  </si>
  <si>
    <t>NWCA11-1326</t>
  </si>
  <si>
    <t>East Charlotte Harbor Frontal</t>
  </si>
  <si>
    <t>Charlotte</t>
  </si>
  <si>
    <t>NWCA11-1335</t>
  </si>
  <si>
    <t>Virginia Beach</t>
  </si>
  <si>
    <t>NWCA11-2677</t>
  </si>
  <si>
    <t>Weeki Wachi River-Double Hammock Creek Frontal</t>
  </si>
  <si>
    <t>Pasco</t>
  </si>
  <si>
    <t>NWCA11-3047</t>
  </si>
  <si>
    <t>NWCA11-1202</t>
  </si>
  <si>
    <t>Coosaw River-Port Royal Sound</t>
  </si>
  <si>
    <t>NWCA11-2458</t>
  </si>
  <si>
    <t>NWCA11-2454</t>
  </si>
  <si>
    <t>Calibogue Sound</t>
  </si>
  <si>
    <t>NWCA11-2450</t>
  </si>
  <si>
    <t>Great Pee Dee River-Winyah Bay</t>
  </si>
  <si>
    <t>NWCA11-2443</t>
  </si>
  <si>
    <t>NWCA11-1226</t>
  </si>
  <si>
    <t>East Branch Mad Island Slough-Matagorda Bay</t>
  </si>
  <si>
    <t>NWCA11-2588</t>
  </si>
  <si>
    <t>NWCA11-1622</t>
  </si>
  <si>
    <t>Pt Aux Chenes Bay-Mississippi Sound</t>
  </si>
  <si>
    <t>NWCA11-R127</t>
  </si>
  <si>
    <t>NWCA11-1210</t>
  </si>
  <si>
    <t>NWCA11-1222</t>
  </si>
  <si>
    <t>NWCA11-2531</t>
  </si>
  <si>
    <t>NWCA11-2582</t>
  </si>
  <si>
    <t>NWCA11-2600</t>
  </si>
  <si>
    <t>Matagorda Bay</t>
  </si>
  <si>
    <t>NWCA11-2599</t>
  </si>
  <si>
    <t>NWCA11-1203</t>
  </si>
  <si>
    <t>NWCA11-1010</t>
  </si>
  <si>
    <t>Downeast Coast</t>
  </si>
  <si>
    <t>82g</t>
  </si>
  <si>
    <t>Schoodic Point-Petit-Manan Point Frontal Drainages</t>
  </si>
  <si>
    <t>NWCA11-1836</t>
  </si>
  <si>
    <t>Roque Bluffs Frontal Drainages</t>
  </si>
  <si>
    <t>NWCA11-1823</t>
  </si>
  <si>
    <t>NWCA11-1017</t>
  </si>
  <si>
    <t>NWCA11-1021</t>
  </si>
  <si>
    <t>NWCA11-2427</t>
  </si>
  <si>
    <t>Machipongo River-Hog Island Bay</t>
  </si>
  <si>
    <t>NWCA11-2652</t>
  </si>
  <si>
    <t>NWCA11-2651</t>
  </si>
  <si>
    <t>NWCA11-2634</t>
  </si>
  <si>
    <t>Lower York River</t>
  </si>
  <si>
    <t>Gloucester</t>
  </si>
  <si>
    <t>NWCA11-2647</t>
  </si>
  <si>
    <t>NWCA11-2653</t>
  </si>
  <si>
    <t>NWCA11-2666</t>
  </si>
  <si>
    <t>NWCA11-2412</t>
  </si>
  <si>
    <t>NWCA11-2404</t>
  </si>
  <si>
    <t>NWCA11-2025</t>
  </si>
  <si>
    <t>NWCA11-2066</t>
  </si>
  <si>
    <t>NWCA11-2420</t>
  </si>
  <si>
    <t>NWCA11-2536</t>
  </si>
  <si>
    <t>NWCA11-2637</t>
  </si>
  <si>
    <t>NWCA11-2639</t>
  </si>
  <si>
    <t>NWCA11-1105</t>
  </si>
  <si>
    <t>NWCA11-2410</t>
  </si>
  <si>
    <t>NWCA11-1011</t>
  </si>
  <si>
    <t>NWCA11-1002</t>
  </si>
  <si>
    <t>Lower Yellow River</t>
  </si>
  <si>
    <t>Santa Rosa</t>
  </si>
  <si>
    <t>NWCA11-R067</t>
  </si>
  <si>
    <t>NWCA11-2435</t>
  </si>
  <si>
    <t>NWCA11-2434</t>
  </si>
  <si>
    <t>NWCA11-2407</t>
  </si>
  <si>
    <t>NWCA11-2418</t>
  </si>
  <si>
    <t>NWCA11-1266</t>
  </si>
  <si>
    <t>NWCA11-2426</t>
  </si>
  <si>
    <t>CStock_5</t>
  </si>
  <si>
    <t>CStock_10</t>
  </si>
  <si>
    <t>CStock_20</t>
  </si>
  <si>
    <t>CStock_30</t>
  </si>
  <si>
    <t>CStock_50</t>
  </si>
  <si>
    <t>CStock_100</t>
  </si>
  <si>
    <t>C_TotalThick</t>
  </si>
  <si>
    <t>C_TotalStock</t>
  </si>
  <si>
    <t>SURFACE_WATER_COND</t>
  </si>
  <si>
    <t>SURFACE_WATER</t>
  </si>
  <si>
    <t>WATER.SOURCE</t>
  </si>
  <si>
    <t>TIDAL_HGMsub</t>
  </si>
  <si>
    <t>SLOPE_HGMsub</t>
  </si>
  <si>
    <t>RIVERINE_HGMsub</t>
  </si>
  <si>
    <t>LACUSTRINE_HGMsub</t>
  </si>
  <si>
    <t>FLATS_HGMsub</t>
  </si>
  <si>
    <t>DEPRESSION_HGMsub</t>
  </si>
  <si>
    <t>REF_NWCA</t>
  </si>
  <si>
    <t>NWCA_WET_GRP</t>
  </si>
  <si>
    <t>CLASS_FIELD_HGM</t>
  </si>
  <si>
    <t>CLASS_FIELD_FWSST</t>
  </si>
  <si>
    <t>COE_SUBREG</t>
  </si>
  <si>
    <t>COE_REGION</t>
  </si>
  <si>
    <t>USAC_REGION</t>
  </si>
  <si>
    <t>MLRA_NAME</t>
  </si>
  <si>
    <t>MLRA_ID</t>
  </si>
  <si>
    <t>LRRSYM</t>
  </si>
  <si>
    <t>LRR_NAME</t>
  </si>
  <si>
    <t>FW_ECO9_NM</t>
  </si>
  <si>
    <t>FW_ECO9</t>
  </si>
  <si>
    <t>FW_ECO3_NM</t>
  </si>
  <si>
    <t>FW_ECO3</t>
  </si>
  <si>
    <t>NWCA_ECO4</t>
  </si>
  <si>
    <t>US_ECO4_NAME</t>
  </si>
  <si>
    <t>US_ECO4</t>
  </si>
  <si>
    <t>US_ECO3_NAME</t>
  </si>
  <si>
    <t>US_ECO3</t>
  </si>
  <si>
    <t>EPA_REG</t>
  </si>
  <si>
    <t>ANALYSIS_LON</t>
  </si>
  <si>
    <t>ANALYSIS_LAT</t>
  </si>
  <si>
    <t>AA_CENTER_LON</t>
  </si>
  <si>
    <t>AA_CENTER_LAT</t>
  </si>
  <si>
    <t>MAJ_RIVER_BASIN</t>
  </si>
  <si>
    <t>HUC10_NAME</t>
  </si>
  <si>
    <t>HUC10</t>
  </si>
  <si>
    <t>ST_FIP</t>
  </si>
  <si>
    <t>FIP</t>
  </si>
  <si>
    <t>COUNTY</t>
  </si>
  <si>
    <t>STATE_NAME</t>
  </si>
  <si>
    <t>STATE</t>
  </si>
  <si>
    <t>DATE_COL</t>
  </si>
  <si>
    <t>VISIT_NO</t>
  </si>
  <si>
    <t>SITE_USE</t>
  </si>
  <si>
    <t>SITE_ID</t>
  </si>
  <si>
    <t>UID</t>
  </si>
  <si>
    <t>CLASS_HGM</t>
  </si>
  <si>
    <t>Mg C ha-1</t>
  </si>
  <si>
    <t>notes</t>
  </si>
  <si>
    <t>mangrove</t>
  </si>
  <si>
    <t>marsh</t>
  </si>
  <si>
    <t>disturbed marsh</t>
  </si>
  <si>
    <t xml:space="preserve">marsh </t>
  </si>
  <si>
    <t>non tidal flats</t>
  </si>
  <si>
    <t>tonnes CO2e/ha</t>
  </si>
  <si>
    <t>gC/cm2</t>
  </si>
  <si>
    <t>gC/cc</t>
  </si>
  <si>
    <t>Climate zone</t>
  </si>
  <si>
    <t>Management</t>
  </si>
  <si>
    <t>Lati</t>
  </si>
  <si>
    <t>Long</t>
  </si>
  <si>
    <t>D</t>
  </si>
  <si>
    <t>subtropical</t>
  </si>
  <si>
    <t>temperate_warm</t>
  </si>
  <si>
    <t>mediterranean</t>
  </si>
  <si>
    <t>temperate_cold</t>
  </si>
  <si>
    <t>tidal_forest</t>
  </si>
  <si>
    <t>ID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</si>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</sst>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5" tint="-0.249977111117893"/>
      <name val="Calibri"/>
      <scheme val="minor"/>
    </font>
    <font>
      <b/>
      <sz val="11"/>
      <color indexed="206"/>
      <name val="Calibri"/>
    </font>
    <font>
      <b/>
      <sz val="11"/>
      <color rgb="FF0000FF"/>
      <name val="Calibri"/>
      <scheme val="minor"/>
    </font>
    <font>
      <sz val="11"/>
      <color rgb="FF0000FF"/>
      <name val="Calibri"/>
      <scheme val="minor"/>
    </font>
    <font>
      <sz val="11"/>
      <color rgb="FF008000"/>
      <name val="Calibri"/>
      <scheme val="minor"/>
    </font>
    <font>
      <b/>
      <sz val="11"/>
      <color rgb="FF008000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1" fontId="1" fillId="2" borderId="0" xfId="0" applyNumberFormat="1" applyFont="1" applyFill="1" applyAlignment="1">
      <alignment horizontal="righ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165" fontId="0" fillId="2" borderId="0" xfId="0" applyNumberFormat="1" applyFill="1"/>
    <xf numFmtId="0" fontId="8" fillId="2" borderId="0" xfId="0" applyFont="1" applyFill="1" applyAlignment="1">
      <alignment horizontal="right"/>
    </xf>
    <xf numFmtId="0" fontId="9" fillId="2" borderId="0" xfId="0" applyFont="1" applyFill="1"/>
    <xf numFmtId="1" fontId="0" fillId="2" borderId="0" xfId="0" applyNumberFormat="1" applyFill="1"/>
    <xf numFmtId="0" fontId="1" fillId="2" borderId="0" xfId="0" applyFont="1" applyFill="1"/>
    <xf numFmtId="164" fontId="6" fillId="2" borderId="0" xfId="0" applyNumberFormat="1" applyFont="1" applyFill="1"/>
    <xf numFmtId="0" fontId="5" fillId="2" borderId="0" xfId="0" applyFont="1" applyFill="1" applyAlignment="1">
      <alignment horizontal="right"/>
    </xf>
    <xf numFmtId="0" fontId="4" fillId="2" borderId="0" xfId="0" applyFont="1" applyFill="1"/>
    <xf numFmtId="1" fontId="4" fillId="2" borderId="0" xfId="0" applyNumberFormat="1" applyFont="1" applyFill="1"/>
    <xf numFmtId="165" fontId="4" fillId="2" borderId="0" xfId="0" applyNumberFormat="1" applyFont="1" applyFill="1"/>
    <xf numFmtId="164" fontId="0" fillId="2" borderId="0" xfId="0" applyNumberFormat="1" applyFill="1"/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164" fontId="1" fillId="3" borderId="0" xfId="0" applyNumberFormat="1" applyFont="1" applyFill="1"/>
    <xf numFmtId="0" fontId="0" fillId="3" borderId="0" xfId="0" applyFill="1"/>
    <xf numFmtId="1" fontId="0" fillId="3" borderId="0" xfId="0" applyNumberFormat="1" applyFill="1"/>
    <xf numFmtId="165" fontId="0" fillId="3" borderId="0" xfId="0" applyNumberFormat="1" applyFill="1"/>
    <xf numFmtId="0" fontId="1" fillId="3" borderId="0" xfId="0" applyFont="1" applyFill="1"/>
    <xf numFmtId="0" fontId="5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7" fillId="3" borderId="0" xfId="0" applyFont="1" applyFill="1"/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0" fontId="0" fillId="4" borderId="0" xfId="0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right"/>
    </xf>
    <xf numFmtId="164" fontId="1" fillId="4" borderId="0" xfId="0" applyNumberFormat="1" applyFont="1" applyFill="1"/>
    <xf numFmtId="0" fontId="0" fillId="4" borderId="0" xfId="0" applyFill="1"/>
    <xf numFmtId="1" fontId="0" fillId="4" borderId="0" xfId="0" applyNumberFormat="1" applyFill="1"/>
    <xf numFmtId="165" fontId="0" fillId="4" borderId="0" xfId="0" applyNumberFormat="1" applyFill="1"/>
    <xf numFmtId="0" fontId="1" fillId="4" borderId="0" xfId="0" applyFont="1" applyFill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1" fontId="4" fillId="4" borderId="0" xfId="0" applyNumberFormat="1" applyFont="1" applyFill="1"/>
    <xf numFmtId="165" fontId="4" fillId="4" borderId="0" xfId="0" applyNumberFormat="1" applyFont="1" applyFill="1"/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right"/>
    </xf>
    <xf numFmtId="2" fontId="1" fillId="5" borderId="0" xfId="0" applyNumberFormat="1" applyFont="1" applyFill="1" applyAlignment="1">
      <alignment horizontal="right"/>
    </xf>
    <xf numFmtId="0" fontId="0" fillId="5" borderId="0" xfId="0" applyFont="1" applyFill="1" applyAlignment="1">
      <alignment horizontal="right"/>
    </xf>
    <xf numFmtId="164" fontId="4" fillId="5" borderId="0" xfId="0" applyNumberFormat="1" applyFont="1" applyFill="1" applyAlignment="1">
      <alignment horizontal="right"/>
    </xf>
    <xf numFmtId="164" fontId="0" fillId="5" borderId="0" xfId="0" applyNumberFormat="1" applyFont="1" applyFill="1" applyAlignment="1">
      <alignment horizontal="right"/>
    </xf>
    <xf numFmtId="164" fontId="1" fillId="5" borderId="0" xfId="0" applyNumberFormat="1" applyFont="1" applyFill="1"/>
    <xf numFmtId="0" fontId="0" fillId="5" borderId="0" xfId="0" applyFill="1"/>
    <xf numFmtId="1" fontId="0" fillId="5" borderId="0" xfId="0" applyNumberFormat="1" applyFill="1"/>
    <xf numFmtId="165" fontId="0" fillId="5" borderId="0" xfId="0" applyNumberFormat="1" applyFill="1"/>
    <xf numFmtId="0" fontId="1" fillId="5" borderId="0" xfId="0" applyFont="1" applyFill="1"/>
    <xf numFmtId="0" fontId="0" fillId="6" borderId="0" xfId="0" applyFill="1" applyAlignment="1">
      <alignment horizontal="right"/>
    </xf>
    <xf numFmtId="0" fontId="1" fillId="6" borderId="0" xfId="0" applyFont="1" applyFill="1" applyAlignment="1">
      <alignment horizontal="right"/>
    </xf>
    <xf numFmtId="2" fontId="1" fillId="6" borderId="0" xfId="0" applyNumberFormat="1" applyFont="1" applyFill="1" applyAlignment="1">
      <alignment horizontal="right"/>
    </xf>
    <xf numFmtId="0" fontId="0" fillId="6" borderId="0" xfId="0" applyFont="1" applyFill="1" applyAlignment="1">
      <alignment horizontal="right"/>
    </xf>
    <xf numFmtId="164" fontId="4" fillId="6" borderId="0" xfId="0" applyNumberFormat="1" applyFont="1" applyFill="1" applyAlignment="1">
      <alignment horizontal="right"/>
    </xf>
    <xf numFmtId="164" fontId="0" fillId="6" borderId="0" xfId="0" applyNumberFormat="1" applyFont="1" applyFill="1" applyAlignment="1">
      <alignment horizontal="right"/>
    </xf>
    <xf numFmtId="164" fontId="1" fillId="6" borderId="0" xfId="0" applyNumberFormat="1" applyFont="1" applyFill="1"/>
    <xf numFmtId="0" fontId="0" fillId="6" borderId="0" xfId="0" applyFill="1"/>
    <xf numFmtId="1" fontId="0" fillId="6" borderId="0" xfId="0" applyNumberFormat="1" applyFill="1"/>
    <xf numFmtId="165" fontId="0" fillId="6" borderId="0" xfId="0" applyNumberFormat="1" applyFill="1"/>
    <xf numFmtId="0" fontId="1" fillId="6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2" fontId="11" fillId="2" borderId="0" xfId="0" applyNumberFormat="1" applyFont="1" applyFill="1" applyAlignment="1">
      <alignment horizontal="right"/>
    </xf>
    <xf numFmtId="164" fontId="10" fillId="2" borderId="0" xfId="0" applyNumberFormat="1" applyFont="1" applyFill="1" applyAlignment="1">
      <alignment horizontal="right"/>
    </xf>
    <xf numFmtId="164" fontId="11" fillId="2" borderId="0" xfId="0" applyNumberFormat="1" applyFont="1" applyFill="1"/>
    <xf numFmtId="0" fontId="10" fillId="2" borderId="0" xfId="0" applyFont="1" applyFill="1"/>
    <xf numFmtId="1" fontId="10" fillId="2" borderId="0" xfId="0" applyNumberFormat="1" applyFont="1" applyFill="1"/>
    <xf numFmtId="165" fontId="10" fillId="2" borderId="0" xfId="0" applyNumberFormat="1" applyFont="1" applyFill="1"/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64" fontId="12" fillId="2" borderId="0" xfId="0" applyNumberFormat="1" applyFont="1" applyFill="1" applyAlignment="1">
      <alignment horizontal="right"/>
    </xf>
    <xf numFmtId="164" fontId="13" fillId="2" borderId="0" xfId="0" applyNumberFormat="1" applyFont="1" applyFill="1"/>
    <xf numFmtId="0" fontId="12" fillId="2" borderId="0" xfId="0" applyFont="1" applyFill="1"/>
    <xf numFmtId="1" fontId="12" fillId="2" borderId="0" xfId="0" applyNumberFormat="1" applyFont="1" applyFill="1"/>
    <xf numFmtId="165" fontId="12" fillId="2" borderId="0" xfId="0" applyNumberFormat="1" applyFont="1" applyFill="1"/>
    <xf numFmtId="164" fontId="10" fillId="2" borderId="0" xfId="0" applyNumberFormat="1" applyFont="1" applyFill="1"/>
    <xf numFmtId="0" fontId="11" fillId="2" borderId="0" xfId="0" applyFont="1" applyFill="1"/>
    <xf numFmtId="0" fontId="14" fillId="2" borderId="0" xfId="0" applyFont="1" applyFill="1" applyAlignment="1">
      <alignment horizontal="right"/>
    </xf>
    <xf numFmtId="2" fontId="14" fillId="2" borderId="0" xfId="0" applyNumberFormat="1" applyFont="1" applyFill="1" applyAlignment="1">
      <alignment horizontal="right"/>
    </xf>
    <xf numFmtId="164" fontId="14" fillId="2" borderId="0" xfId="0" applyNumberFormat="1" applyFont="1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4"/>
  <sheetViews>
    <sheetView topLeftCell="AO1" workbookViewId="0">
      <selection activeCell="AV4" sqref="AV4"/>
    </sheetView>
  </sheetViews>
  <sheetFormatPr defaultColWidth="8.85546875" defaultRowHeight="15"/>
  <cols>
    <col min="1" max="1" width="8.85546875" style="2"/>
    <col min="2" max="2" width="12.28515625" style="2" bestFit="1" customWidth="1"/>
    <col min="3" max="3" width="21" style="2" bestFit="1" customWidth="1"/>
    <col min="4" max="4" width="8.140625" style="2" bestFit="1" customWidth="1"/>
    <col min="5" max="5" width="9.28515625" style="2" bestFit="1" customWidth="1"/>
    <col min="6" max="6" width="5.85546875" style="2" bestFit="1" customWidth="1"/>
    <col min="7" max="7" width="13.140625" style="1" bestFit="1" customWidth="1"/>
    <col min="8" max="8" width="11.85546875" style="2" bestFit="1" customWidth="1"/>
    <col min="9" max="11" width="8.85546875" style="2"/>
    <col min="12" max="12" width="40.140625" style="2" bestFit="1" customWidth="1"/>
    <col min="13" max="13" width="15.28515625" style="1" bestFit="1" customWidth="1"/>
    <col min="14" max="14" width="13.85546875" style="1" bestFit="1" customWidth="1"/>
    <col min="15" max="15" width="14.140625" style="1" bestFit="1" customWidth="1"/>
    <col min="16" max="16" width="12.140625" style="1" bestFit="1" customWidth="1"/>
    <col min="17" max="17" width="12.85546875" style="1" bestFit="1" customWidth="1"/>
    <col min="18" max="19" width="8.140625" style="2" bestFit="1" customWidth="1"/>
    <col min="20" max="20" width="38.7109375" style="2" bestFit="1" customWidth="1"/>
    <col min="21" max="21" width="8.140625" style="2" bestFit="1" customWidth="1"/>
    <col min="22" max="22" width="39" style="1" bestFit="1" customWidth="1"/>
    <col min="23" max="23" width="11" style="2" bestFit="1" customWidth="1"/>
    <col min="24" max="24" width="8.85546875" style="2"/>
    <col min="25" max="25" width="16.28515625" style="2" bestFit="1" customWidth="1"/>
    <col min="26" max="26" width="8.85546875" style="2"/>
    <col min="27" max="27" width="18.42578125" style="2" bestFit="1" customWidth="1"/>
    <col min="28" max="28" width="53.85546875" style="2" bestFit="1" customWidth="1"/>
    <col min="29" max="29" width="8.85546875" style="2"/>
    <col min="30" max="30" width="8.140625" style="2" bestFit="1" customWidth="1"/>
    <col min="31" max="31" width="45" style="1" bestFit="1" customWidth="1"/>
    <col min="32" max="32" width="12.140625" style="2" bestFit="1" customWidth="1"/>
    <col min="33" max="33" width="30.42578125" style="2" bestFit="1" customWidth="1"/>
    <col min="34" max="34" width="25" style="2" bestFit="1" customWidth="1"/>
    <col min="35" max="35" width="16.85546875" style="2" bestFit="1" customWidth="1"/>
    <col min="36" max="36" width="15.85546875" style="1" bestFit="1" customWidth="1"/>
    <col min="37" max="37" width="14.42578125" style="2" bestFit="1" customWidth="1"/>
    <col min="38" max="38" width="9.85546875" style="2" bestFit="1" customWidth="1"/>
    <col min="39" max="39" width="21.140625" style="2" bestFit="1" customWidth="1"/>
    <col min="40" max="40" width="13.140625" style="1" bestFit="1" customWidth="1"/>
    <col min="41" max="41" width="18" style="2" bestFit="1" customWidth="1"/>
    <col min="42" max="42" width="16.140625" style="2" bestFit="1" customWidth="1"/>
    <col min="43" max="43" width="13.28515625" style="2" bestFit="1" customWidth="1"/>
    <col min="44" max="44" width="15" style="1" bestFit="1" customWidth="1"/>
    <col min="45" max="45" width="13.28515625" style="1" bestFit="1" customWidth="1"/>
    <col min="46" max="46" width="14.42578125" style="1" bestFit="1" customWidth="1"/>
    <col min="47" max="47" width="19.85546875" style="2" bestFit="1" customWidth="1"/>
    <col min="48" max="48" width="11" style="1" bestFit="1" customWidth="1"/>
    <col min="49" max="49" width="10.85546875" style="1" bestFit="1" customWidth="1"/>
    <col min="50" max="51" width="10.140625" style="1" bestFit="1" customWidth="1"/>
    <col min="52" max="52" width="9.140625" style="1" bestFit="1" customWidth="1"/>
    <col min="53" max="53" width="9.140625" style="2" bestFit="1" customWidth="1"/>
    <col min="54" max="54" width="9" style="2" bestFit="1" customWidth="1"/>
    <col min="55" max="55" width="9.140625" style="2" bestFit="1" customWidth="1"/>
    <col min="56" max="16384" width="8.85546875" style="2"/>
  </cols>
  <sheetData>
    <row r="1" spans="1:55" s="8" customFormat="1">
      <c r="A1" s="8" t="s">
        <v>852</v>
      </c>
      <c r="B1" s="8" t="s">
        <v>851</v>
      </c>
      <c r="C1" s="8" t="s">
        <v>850</v>
      </c>
      <c r="D1" s="8" t="s">
        <v>849</v>
      </c>
      <c r="E1" s="8" t="s">
        <v>848</v>
      </c>
      <c r="F1" s="8" t="s">
        <v>847</v>
      </c>
      <c r="G1" s="8" t="s">
        <v>846</v>
      </c>
      <c r="H1" s="8" t="s">
        <v>845</v>
      </c>
      <c r="I1" s="8" t="s">
        <v>844</v>
      </c>
      <c r="J1" s="8" t="s">
        <v>843</v>
      </c>
      <c r="K1" s="8" t="s">
        <v>842</v>
      </c>
      <c r="L1" s="8" t="s">
        <v>841</v>
      </c>
      <c r="M1" s="8" t="s">
        <v>840</v>
      </c>
      <c r="N1" s="8" t="s">
        <v>839</v>
      </c>
      <c r="O1" s="8" t="s">
        <v>838</v>
      </c>
      <c r="P1" s="8" t="s">
        <v>837</v>
      </c>
      <c r="Q1" s="8" t="s">
        <v>836</v>
      </c>
      <c r="R1" s="8" t="s">
        <v>835</v>
      </c>
      <c r="S1" s="8" t="s">
        <v>834</v>
      </c>
      <c r="T1" s="8" t="s">
        <v>833</v>
      </c>
      <c r="U1" s="8" t="s">
        <v>832</v>
      </c>
      <c r="V1" s="8" t="s">
        <v>831</v>
      </c>
      <c r="W1" s="8" t="s">
        <v>830</v>
      </c>
      <c r="X1" s="8" t="s">
        <v>829</v>
      </c>
      <c r="Y1" s="8" t="s">
        <v>828</v>
      </c>
      <c r="Z1" s="8" t="s">
        <v>827</v>
      </c>
      <c r="AA1" s="8" t="s">
        <v>826</v>
      </c>
      <c r="AB1" s="8" t="s">
        <v>825</v>
      </c>
      <c r="AC1" s="8" t="s">
        <v>824</v>
      </c>
      <c r="AD1" s="8" t="s">
        <v>823</v>
      </c>
      <c r="AE1" s="8" t="s">
        <v>822</v>
      </c>
      <c r="AF1" s="8" t="s">
        <v>821</v>
      </c>
      <c r="AG1" s="8" t="s">
        <v>820</v>
      </c>
      <c r="AH1" s="8" t="s">
        <v>819</v>
      </c>
      <c r="AI1" s="8" t="s">
        <v>818</v>
      </c>
      <c r="AJ1" s="8" t="s">
        <v>817</v>
      </c>
      <c r="AK1" s="8" t="s">
        <v>816</v>
      </c>
      <c r="AL1" s="8" t="s">
        <v>815</v>
      </c>
      <c r="AM1" s="8" t="s">
        <v>814</v>
      </c>
      <c r="AN1" s="8" t="s">
        <v>813</v>
      </c>
      <c r="AO1" s="8" t="s">
        <v>812</v>
      </c>
      <c r="AP1" s="8" t="s">
        <v>811</v>
      </c>
      <c r="AQ1" s="8" t="s">
        <v>810</v>
      </c>
      <c r="AR1" s="8" t="s">
        <v>809</v>
      </c>
      <c r="AS1" s="8" t="s">
        <v>808</v>
      </c>
      <c r="AT1" s="8" t="s">
        <v>807</v>
      </c>
      <c r="AU1" s="8" t="s">
        <v>806</v>
      </c>
      <c r="AV1" s="8" t="s">
        <v>805</v>
      </c>
      <c r="AW1" s="8" t="s">
        <v>804</v>
      </c>
      <c r="AX1" s="8" t="s">
        <v>803</v>
      </c>
      <c r="AY1" s="8" t="s">
        <v>802</v>
      </c>
      <c r="AZ1" s="8" t="s">
        <v>801</v>
      </c>
      <c r="BA1" s="8" t="s">
        <v>800</v>
      </c>
      <c r="BB1" s="8" t="s">
        <v>799</v>
      </c>
      <c r="BC1" s="8" t="s">
        <v>798</v>
      </c>
    </row>
    <row r="2" spans="1:55">
      <c r="A2" s="2">
        <v>2611</v>
      </c>
      <c r="B2" s="2" t="s">
        <v>797</v>
      </c>
      <c r="C2" s="2" t="s">
        <v>24</v>
      </c>
      <c r="D2" s="2">
        <v>1</v>
      </c>
      <c r="E2" s="3">
        <v>40651</v>
      </c>
      <c r="F2" s="2" t="s">
        <v>375</v>
      </c>
      <c r="G2" s="1" t="s">
        <v>374</v>
      </c>
      <c r="H2" s="2" t="s">
        <v>437</v>
      </c>
      <c r="I2" s="2">
        <v>45029</v>
      </c>
      <c r="J2" s="2">
        <v>45</v>
      </c>
      <c r="K2" s="2">
        <v>305020710</v>
      </c>
      <c r="L2" s="2" t="s">
        <v>436</v>
      </c>
      <c r="M2" s="1" t="s">
        <v>64</v>
      </c>
      <c r="N2" s="4">
        <v>32.534446899999999</v>
      </c>
      <c r="O2" s="4">
        <v>-80.452767420000001</v>
      </c>
      <c r="P2" s="4">
        <v>32.534446899999999</v>
      </c>
      <c r="Q2" s="4">
        <v>-80.452767420000001</v>
      </c>
      <c r="R2" s="2">
        <v>4</v>
      </c>
      <c r="S2" s="2">
        <v>75</v>
      </c>
      <c r="T2" s="2" t="s">
        <v>63</v>
      </c>
      <c r="U2" s="2" t="s">
        <v>303</v>
      </c>
      <c r="V2" s="1" t="s">
        <v>302</v>
      </c>
      <c r="W2" s="2" t="s">
        <v>44</v>
      </c>
      <c r="X2" s="2" t="s">
        <v>46</v>
      </c>
      <c r="Y2" s="2" t="s">
        <v>45</v>
      </c>
      <c r="Z2" s="2" t="s">
        <v>44</v>
      </c>
      <c r="AA2" s="2" t="s">
        <v>43</v>
      </c>
      <c r="AB2" s="2" t="s">
        <v>42</v>
      </c>
      <c r="AC2" s="2" t="s">
        <v>41</v>
      </c>
      <c r="AD2" s="2">
        <v>262</v>
      </c>
      <c r="AE2" s="1" t="s">
        <v>133</v>
      </c>
      <c r="AF2" s="2" t="s">
        <v>39</v>
      </c>
      <c r="AG2" s="2" t="s">
        <v>38</v>
      </c>
      <c r="AH2" s="2" t="s">
        <v>132</v>
      </c>
      <c r="AI2" s="2" t="s">
        <v>5</v>
      </c>
      <c r="AJ2" s="1" t="s">
        <v>1</v>
      </c>
      <c r="AK2" s="2" t="s">
        <v>4</v>
      </c>
      <c r="AL2" s="2" t="s">
        <v>86</v>
      </c>
      <c r="AR2" s="1" t="s">
        <v>2</v>
      </c>
      <c r="AS2" s="1" t="s">
        <v>1</v>
      </c>
      <c r="AT2" s="1" t="s">
        <v>1</v>
      </c>
      <c r="AU2" s="2" t="s">
        <v>0</v>
      </c>
      <c r="AV2" s="5">
        <v>117.81910000000001</v>
      </c>
      <c r="AW2" s="1">
        <v>125</v>
      </c>
      <c r="AX2" s="6">
        <v>102.2616</v>
      </c>
      <c r="AY2" s="6">
        <v>71.146600000000007</v>
      </c>
      <c r="AZ2" s="6">
        <v>58.700600000000001</v>
      </c>
      <c r="BA2" s="7">
        <v>41.04</v>
      </c>
      <c r="BB2" s="7">
        <v>20.52</v>
      </c>
      <c r="BC2" s="7">
        <v>10.26</v>
      </c>
    </row>
    <row r="3" spans="1:55">
      <c r="A3" s="2">
        <v>2668</v>
      </c>
      <c r="B3" s="2" t="s">
        <v>796</v>
      </c>
      <c r="C3" s="2" t="s">
        <v>24</v>
      </c>
      <c r="D3" s="2">
        <v>1</v>
      </c>
      <c r="E3" s="3">
        <v>40675</v>
      </c>
      <c r="F3" s="2" t="s">
        <v>68</v>
      </c>
      <c r="G3" s="1" t="s">
        <v>67</v>
      </c>
      <c r="H3" s="2" t="s">
        <v>499</v>
      </c>
      <c r="I3" s="2">
        <v>12009</v>
      </c>
      <c r="J3" s="2">
        <v>12</v>
      </c>
      <c r="K3" s="2">
        <v>308020203</v>
      </c>
      <c r="L3" s="2" t="s">
        <v>498</v>
      </c>
      <c r="M3" s="1" t="s">
        <v>64</v>
      </c>
      <c r="N3" s="4">
        <v>28.698234500000002</v>
      </c>
      <c r="O3" s="4">
        <v>-80.741909000000007</v>
      </c>
      <c r="P3" s="4">
        <v>28.698234500000002</v>
      </c>
      <c r="Q3" s="4">
        <v>-80.741909000000007</v>
      </c>
      <c r="R3" s="2">
        <v>4</v>
      </c>
      <c r="S3" s="2">
        <v>75</v>
      </c>
      <c r="T3" s="2" t="s">
        <v>63</v>
      </c>
      <c r="U3" s="2" t="s">
        <v>82</v>
      </c>
      <c r="V3" s="1" t="s">
        <v>81</v>
      </c>
      <c r="W3" s="2" t="s">
        <v>44</v>
      </c>
      <c r="X3" s="2" t="s">
        <v>46</v>
      </c>
      <c r="Y3" s="2" t="s">
        <v>45</v>
      </c>
      <c r="Z3" s="2" t="s">
        <v>44</v>
      </c>
      <c r="AA3" s="2" t="s">
        <v>43</v>
      </c>
      <c r="AB3" s="2" t="s">
        <v>75</v>
      </c>
      <c r="AC3" s="2" t="s">
        <v>74</v>
      </c>
      <c r="AD3" s="2">
        <v>266</v>
      </c>
      <c r="AE3" s="1" t="s">
        <v>73</v>
      </c>
      <c r="AF3" s="2" t="s">
        <v>39</v>
      </c>
      <c r="AG3" s="2" t="s">
        <v>38</v>
      </c>
      <c r="AH3" s="2" t="s">
        <v>72</v>
      </c>
      <c r="AI3" s="2" t="s">
        <v>5</v>
      </c>
      <c r="AJ3" s="1" t="s">
        <v>1</v>
      </c>
      <c r="AK3" s="2" t="s">
        <v>4</v>
      </c>
      <c r="AL3" s="2" t="s">
        <v>3</v>
      </c>
      <c r="AR3" s="1" t="s">
        <v>111</v>
      </c>
      <c r="AS3" s="1" t="s">
        <v>1</v>
      </c>
      <c r="AU3" s="2" t="s">
        <v>0</v>
      </c>
      <c r="AV3" s="10">
        <v>53.701500000000003</v>
      </c>
      <c r="AW3" s="1">
        <v>100</v>
      </c>
      <c r="AX3" s="6">
        <v>53.701500000000003</v>
      </c>
      <c r="AY3" s="6">
        <v>25.3965</v>
      </c>
      <c r="AZ3" s="6">
        <v>14.885999999999999</v>
      </c>
      <c r="BA3" s="7">
        <v>12.906000000000001</v>
      </c>
      <c r="BB3" s="7">
        <v>9.4350000000000005</v>
      </c>
      <c r="BC3" s="7">
        <v>4.7175000000000002</v>
      </c>
    </row>
    <row r="4" spans="1:55">
      <c r="A4" s="2">
        <v>2750</v>
      </c>
      <c r="B4" s="2" t="s">
        <v>795</v>
      </c>
      <c r="C4" s="2" t="s">
        <v>24</v>
      </c>
      <c r="D4" s="2">
        <v>1</v>
      </c>
      <c r="E4" s="3">
        <v>40646</v>
      </c>
      <c r="F4" s="2" t="s">
        <v>375</v>
      </c>
      <c r="G4" s="1" t="s">
        <v>374</v>
      </c>
      <c r="H4" s="2" t="s">
        <v>234</v>
      </c>
      <c r="I4" s="2">
        <v>45013</v>
      </c>
      <c r="J4" s="2">
        <v>45</v>
      </c>
      <c r="K4" s="2">
        <v>305020805</v>
      </c>
      <c r="L4" s="2" t="s">
        <v>401</v>
      </c>
      <c r="M4" s="1" t="s">
        <v>64</v>
      </c>
      <c r="N4" s="4">
        <v>32.399810000000002</v>
      </c>
      <c r="O4" s="4">
        <v>-80.658820000000006</v>
      </c>
      <c r="P4" s="4">
        <v>32.399591549999997</v>
      </c>
      <c r="Q4" s="4">
        <v>-80.659010559999999</v>
      </c>
      <c r="R4" s="2">
        <v>4</v>
      </c>
      <c r="S4" s="2">
        <v>75</v>
      </c>
      <c r="T4" s="2" t="s">
        <v>63</v>
      </c>
      <c r="U4" s="2" t="s">
        <v>303</v>
      </c>
      <c r="V4" s="1" t="s">
        <v>302</v>
      </c>
      <c r="W4" s="2" t="s">
        <v>44</v>
      </c>
      <c r="X4" s="2" t="s">
        <v>46</v>
      </c>
      <c r="Y4" s="2" t="s">
        <v>45</v>
      </c>
      <c r="Z4" s="2" t="s">
        <v>44</v>
      </c>
      <c r="AA4" s="2" t="s">
        <v>43</v>
      </c>
      <c r="AB4" s="2" t="s">
        <v>42</v>
      </c>
      <c r="AC4" s="2" t="s">
        <v>41</v>
      </c>
      <c r="AD4" s="2">
        <v>262</v>
      </c>
      <c r="AE4" s="1" t="s">
        <v>133</v>
      </c>
      <c r="AF4" s="2" t="s">
        <v>39</v>
      </c>
      <c r="AG4" s="2" t="s">
        <v>38</v>
      </c>
      <c r="AH4" s="2" t="s">
        <v>132</v>
      </c>
      <c r="AI4" s="2" t="s">
        <v>5</v>
      </c>
      <c r="AJ4" s="1" t="s">
        <v>1</v>
      </c>
      <c r="AK4" s="2" t="s">
        <v>4</v>
      </c>
      <c r="AL4" s="2" t="s">
        <v>35</v>
      </c>
      <c r="AR4" s="1" t="s">
        <v>2</v>
      </c>
      <c r="AS4" s="1" t="s">
        <v>1</v>
      </c>
      <c r="AT4" s="1" t="s">
        <v>1</v>
      </c>
      <c r="AU4" s="2">
        <v>45140</v>
      </c>
      <c r="AV4" s="10">
        <v>61.54</v>
      </c>
      <c r="AW4" s="1">
        <v>50</v>
      </c>
      <c r="AX4" s="6" t="s">
        <v>0</v>
      </c>
      <c r="AY4" s="6">
        <v>61.54</v>
      </c>
      <c r="AZ4" s="6">
        <v>36.923999999999999</v>
      </c>
      <c r="BA4" s="7">
        <v>24.616</v>
      </c>
      <c r="BB4" s="7">
        <v>12.308</v>
      </c>
      <c r="BC4" s="7">
        <v>6.1539999999999999</v>
      </c>
    </row>
    <row r="5" spans="1:55">
      <c r="A5" s="2">
        <v>2769</v>
      </c>
      <c r="B5" s="2" t="s">
        <v>794</v>
      </c>
      <c r="C5" s="2" t="s">
        <v>24</v>
      </c>
      <c r="D5" s="2">
        <v>1</v>
      </c>
      <c r="E5" s="3">
        <v>40679</v>
      </c>
      <c r="F5" s="2" t="s">
        <v>375</v>
      </c>
      <c r="G5" s="1" t="s">
        <v>374</v>
      </c>
      <c r="H5" s="2" t="s">
        <v>373</v>
      </c>
      <c r="I5" s="2">
        <v>45019</v>
      </c>
      <c r="J5" s="2">
        <v>45</v>
      </c>
      <c r="K5" s="2">
        <v>305020604</v>
      </c>
      <c r="L5" s="2" t="s">
        <v>432</v>
      </c>
      <c r="M5" s="1" t="s">
        <v>64</v>
      </c>
      <c r="N5" s="4">
        <v>32.620690000000003</v>
      </c>
      <c r="O5" s="4">
        <v>-80.220920000000007</v>
      </c>
      <c r="P5" s="4">
        <v>32.620084800000001</v>
      </c>
      <c r="Q5" s="4">
        <v>-80.220692790000001</v>
      </c>
      <c r="R5" s="2">
        <v>4</v>
      </c>
      <c r="S5" s="2">
        <v>75</v>
      </c>
      <c r="T5" s="2" t="s">
        <v>63</v>
      </c>
      <c r="U5" s="2" t="s">
        <v>303</v>
      </c>
      <c r="V5" s="1" t="s">
        <v>302</v>
      </c>
      <c r="W5" s="2" t="s">
        <v>44</v>
      </c>
      <c r="X5" s="2" t="s">
        <v>46</v>
      </c>
      <c r="Y5" s="2" t="s">
        <v>45</v>
      </c>
      <c r="Z5" s="2" t="s">
        <v>44</v>
      </c>
      <c r="AA5" s="2" t="s">
        <v>43</v>
      </c>
      <c r="AB5" s="2" t="s">
        <v>42</v>
      </c>
      <c r="AC5" s="2" t="s">
        <v>41</v>
      </c>
      <c r="AD5" s="2">
        <v>262</v>
      </c>
      <c r="AE5" s="1" t="s">
        <v>133</v>
      </c>
      <c r="AF5" s="2" t="s">
        <v>39</v>
      </c>
      <c r="AG5" s="2" t="s">
        <v>38</v>
      </c>
      <c r="AH5" s="2" t="s">
        <v>132</v>
      </c>
      <c r="AI5" s="2" t="s">
        <v>5</v>
      </c>
      <c r="AJ5" s="1" t="s">
        <v>1</v>
      </c>
      <c r="AK5" s="2" t="s">
        <v>4</v>
      </c>
      <c r="AL5" s="2" t="s">
        <v>35</v>
      </c>
      <c r="AR5" s="1" t="s">
        <v>2</v>
      </c>
      <c r="AS5" s="1" t="s">
        <v>1</v>
      </c>
      <c r="AT5" s="1" t="s">
        <v>1</v>
      </c>
      <c r="AU5" s="2" t="s">
        <v>0</v>
      </c>
      <c r="AV5" s="5">
        <v>52.415999999999997</v>
      </c>
      <c r="AW5" s="1">
        <v>60</v>
      </c>
      <c r="AX5" s="6" t="s">
        <v>0</v>
      </c>
      <c r="AY5" s="6">
        <v>43.68</v>
      </c>
      <c r="AZ5" s="6">
        <v>26.207999999999998</v>
      </c>
      <c r="BA5" s="7">
        <v>17.472000000000001</v>
      </c>
      <c r="BB5" s="7">
        <v>8.7360000000000007</v>
      </c>
      <c r="BC5" s="7">
        <v>4.3680000000000003</v>
      </c>
    </row>
    <row r="6" spans="1:55">
      <c r="A6" s="2">
        <v>2791</v>
      </c>
      <c r="B6" s="2" t="s">
        <v>793</v>
      </c>
      <c r="C6" s="2" t="s">
        <v>24</v>
      </c>
      <c r="D6" s="2">
        <v>1</v>
      </c>
      <c r="E6" s="3">
        <v>40672</v>
      </c>
      <c r="F6" s="2" t="s">
        <v>375</v>
      </c>
      <c r="G6" s="1" t="s">
        <v>374</v>
      </c>
      <c r="H6" s="2" t="s">
        <v>234</v>
      </c>
      <c r="I6" s="2">
        <v>45013</v>
      </c>
      <c r="J6" s="2">
        <v>45</v>
      </c>
      <c r="K6" s="2">
        <v>305020805</v>
      </c>
      <c r="L6" s="2" t="s">
        <v>401</v>
      </c>
      <c r="M6" s="1" t="s">
        <v>64</v>
      </c>
      <c r="N6" s="4">
        <v>32.393259999999998</v>
      </c>
      <c r="O6" s="4">
        <v>-80.66386</v>
      </c>
      <c r="P6" s="4">
        <v>32.39303529</v>
      </c>
      <c r="Q6" s="4">
        <v>-80.663832900000003</v>
      </c>
      <c r="R6" s="2">
        <v>4</v>
      </c>
      <c r="S6" s="2">
        <v>75</v>
      </c>
      <c r="T6" s="2" t="s">
        <v>63</v>
      </c>
      <c r="U6" s="2" t="s">
        <v>303</v>
      </c>
      <c r="V6" s="1" t="s">
        <v>302</v>
      </c>
      <c r="W6" s="2" t="s">
        <v>44</v>
      </c>
      <c r="X6" s="2" t="s">
        <v>46</v>
      </c>
      <c r="Y6" s="2" t="s">
        <v>45</v>
      </c>
      <c r="Z6" s="2" t="s">
        <v>44</v>
      </c>
      <c r="AA6" s="2" t="s">
        <v>43</v>
      </c>
      <c r="AB6" s="2" t="s">
        <v>42</v>
      </c>
      <c r="AC6" s="2" t="s">
        <v>41</v>
      </c>
      <c r="AD6" s="2">
        <v>262</v>
      </c>
      <c r="AE6" s="1" t="s">
        <v>133</v>
      </c>
      <c r="AF6" s="2" t="s">
        <v>39</v>
      </c>
      <c r="AG6" s="2" t="s">
        <v>38</v>
      </c>
      <c r="AH6" s="2" t="s">
        <v>132</v>
      </c>
      <c r="AI6" s="2" t="s">
        <v>5</v>
      </c>
      <c r="AJ6" s="1" t="s">
        <v>145</v>
      </c>
      <c r="AK6" s="2" t="s">
        <v>4</v>
      </c>
      <c r="AL6" s="2" t="s">
        <v>35</v>
      </c>
      <c r="AN6" s="1" t="s">
        <v>296</v>
      </c>
      <c r="AS6" s="1" t="s">
        <v>1</v>
      </c>
      <c r="AU6" s="2" t="s">
        <v>0</v>
      </c>
      <c r="AV6" s="5">
        <v>19.734000000000002</v>
      </c>
      <c r="AW6" s="1">
        <v>73</v>
      </c>
      <c r="AX6" s="6" t="s">
        <v>0</v>
      </c>
      <c r="AY6" s="6">
        <v>16.670400000000001</v>
      </c>
      <c r="AZ6" s="6">
        <v>14.006399999999999</v>
      </c>
      <c r="BA6" s="7">
        <v>7.7016</v>
      </c>
      <c r="BB6" s="7">
        <v>1.3859999999999999</v>
      </c>
      <c r="BC6" s="7">
        <v>0.69299999999999995</v>
      </c>
    </row>
    <row r="7" spans="1:55">
      <c r="A7" s="2">
        <v>2792</v>
      </c>
      <c r="B7" s="2" t="s">
        <v>792</v>
      </c>
      <c r="C7" s="2" t="s">
        <v>24</v>
      </c>
      <c r="D7" s="2">
        <v>1</v>
      </c>
      <c r="E7" s="3">
        <v>40681</v>
      </c>
      <c r="F7" s="2" t="s">
        <v>375</v>
      </c>
      <c r="G7" s="1" t="s">
        <v>374</v>
      </c>
      <c r="H7" s="2" t="s">
        <v>373</v>
      </c>
      <c r="I7" s="2">
        <v>45019</v>
      </c>
      <c r="J7" s="2">
        <v>45</v>
      </c>
      <c r="K7" s="2">
        <v>305020604</v>
      </c>
      <c r="L7" s="2" t="s">
        <v>432</v>
      </c>
      <c r="M7" s="1" t="s">
        <v>64</v>
      </c>
      <c r="N7" s="4">
        <v>32.663633679999997</v>
      </c>
      <c r="O7" s="4">
        <v>-80.284846630000004</v>
      </c>
      <c r="P7" s="4">
        <v>32.663633679999997</v>
      </c>
      <c r="Q7" s="4">
        <v>-80.284846630000004</v>
      </c>
      <c r="R7" s="2">
        <v>4</v>
      </c>
      <c r="S7" s="2">
        <v>75</v>
      </c>
      <c r="T7" s="2" t="s">
        <v>63</v>
      </c>
      <c r="U7" s="2" t="s">
        <v>303</v>
      </c>
      <c r="V7" s="1" t="s">
        <v>302</v>
      </c>
      <c r="W7" s="2" t="s">
        <v>44</v>
      </c>
      <c r="X7" s="2" t="s">
        <v>46</v>
      </c>
      <c r="Y7" s="2" t="s">
        <v>45</v>
      </c>
      <c r="Z7" s="2" t="s">
        <v>44</v>
      </c>
      <c r="AA7" s="2" t="s">
        <v>43</v>
      </c>
      <c r="AB7" s="2" t="s">
        <v>42</v>
      </c>
      <c r="AC7" s="2" t="s">
        <v>41</v>
      </c>
      <c r="AD7" s="2">
        <v>262</v>
      </c>
      <c r="AE7" s="1" t="s">
        <v>133</v>
      </c>
      <c r="AF7" s="2" t="s">
        <v>39</v>
      </c>
      <c r="AG7" s="2" t="s">
        <v>38</v>
      </c>
      <c r="AH7" s="2" t="s">
        <v>132</v>
      </c>
      <c r="AI7" s="2" t="s">
        <v>5</v>
      </c>
      <c r="AJ7" s="1" t="s">
        <v>1</v>
      </c>
      <c r="AK7" s="2" t="s">
        <v>4</v>
      </c>
      <c r="AL7" s="2" t="s">
        <v>86</v>
      </c>
      <c r="AR7" s="1" t="s">
        <v>2</v>
      </c>
      <c r="AS7" s="1" t="s">
        <v>1</v>
      </c>
      <c r="AT7" s="1" t="s">
        <v>1</v>
      </c>
      <c r="AU7" s="2" t="s">
        <v>0</v>
      </c>
      <c r="AV7" s="5">
        <v>41.853999999999999</v>
      </c>
      <c r="AW7" s="1">
        <v>70</v>
      </c>
      <c r="AX7" s="6" t="s">
        <v>0</v>
      </c>
      <c r="AY7" s="6">
        <v>31.634</v>
      </c>
      <c r="AZ7" s="6">
        <v>21.414000000000001</v>
      </c>
      <c r="BA7" s="7">
        <v>15.29</v>
      </c>
      <c r="BB7" s="7">
        <v>7.6449999999999996</v>
      </c>
      <c r="BC7" s="7">
        <v>3.8224999999999998</v>
      </c>
    </row>
    <row r="8" spans="1:55">
      <c r="A8" s="2">
        <v>2811</v>
      </c>
      <c r="B8" s="2" t="s">
        <v>791</v>
      </c>
      <c r="C8" s="2" t="s">
        <v>196</v>
      </c>
      <c r="D8" s="2">
        <v>1</v>
      </c>
      <c r="E8" s="3">
        <v>40702</v>
      </c>
      <c r="F8" s="2" t="s">
        <v>68</v>
      </c>
      <c r="G8" s="1" t="s">
        <v>67</v>
      </c>
      <c r="H8" s="2" t="s">
        <v>790</v>
      </c>
      <c r="I8" s="2">
        <v>12113</v>
      </c>
      <c r="J8" s="2">
        <v>12</v>
      </c>
      <c r="K8" s="2">
        <v>314010308</v>
      </c>
      <c r="L8" s="2" t="s">
        <v>789</v>
      </c>
      <c r="M8" s="1" t="s">
        <v>64</v>
      </c>
      <c r="N8" s="4">
        <v>30.542310000000001</v>
      </c>
      <c r="O8" s="4">
        <v>-86.996380000000002</v>
      </c>
      <c r="P8" s="4">
        <v>30.542310000000001</v>
      </c>
      <c r="Q8" s="4">
        <v>-86.996380000000002</v>
      </c>
      <c r="R8" s="2">
        <v>4</v>
      </c>
      <c r="S8" s="2">
        <v>75</v>
      </c>
      <c r="T8" s="2" t="s">
        <v>63</v>
      </c>
      <c r="U8" s="2" t="s">
        <v>465</v>
      </c>
      <c r="V8" s="1" t="s">
        <v>124</v>
      </c>
      <c r="W8" s="2" t="s">
        <v>44</v>
      </c>
      <c r="X8" s="2" t="s">
        <v>46</v>
      </c>
      <c r="Y8" s="2" t="s">
        <v>45</v>
      </c>
      <c r="Z8" s="2" t="s">
        <v>44</v>
      </c>
      <c r="AA8" s="2" t="s">
        <v>43</v>
      </c>
      <c r="AB8" s="2" t="s">
        <v>42</v>
      </c>
      <c r="AC8" s="2" t="s">
        <v>41</v>
      </c>
      <c r="AD8" s="2">
        <v>259</v>
      </c>
      <c r="AE8" s="1" t="s">
        <v>60</v>
      </c>
      <c r="AF8" s="2" t="s">
        <v>39</v>
      </c>
      <c r="AG8" s="2" t="s">
        <v>38</v>
      </c>
      <c r="AH8" s="2" t="s">
        <v>59</v>
      </c>
      <c r="AI8" s="2" t="s">
        <v>5</v>
      </c>
      <c r="AJ8" s="1" t="s">
        <v>1</v>
      </c>
      <c r="AK8" s="2" t="s">
        <v>4</v>
      </c>
      <c r="AL8" s="2" t="s">
        <v>35</v>
      </c>
      <c r="AR8" s="1" t="s">
        <v>2</v>
      </c>
      <c r="AS8" s="1" t="s">
        <v>1</v>
      </c>
      <c r="AT8" s="1" t="s">
        <v>1</v>
      </c>
      <c r="AU8" s="2" t="s">
        <v>0</v>
      </c>
      <c r="AV8" s="5">
        <v>234.5711</v>
      </c>
      <c r="AW8" s="1">
        <v>73</v>
      </c>
      <c r="AX8" s="6" t="s">
        <v>0</v>
      </c>
      <c r="AY8" s="6">
        <v>148.66380000000001</v>
      </c>
      <c r="AZ8" s="6">
        <v>73.961799999999997</v>
      </c>
      <c r="BA8" s="7">
        <v>36.610799999999998</v>
      </c>
      <c r="BB8" s="7">
        <v>17.303000000000001</v>
      </c>
      <c r="BC8" s="7">
        <v>8.6515000000000004</v>
      </c>
    </row>
    <row r="9" spans="1:55">
      <c r="A9" s="2">
        <v>2812</v>
      </c>
      <c r="B9" s="2" t="s">
        <v>788</v>
      </c>
      <c r="C9" s="2" t="s">
        <v>24</v>
      </c>
      <c r="D9" s="2">
        <v>1</v>
      </c>
      <c r="E9" s="3">
        <v>40689</v>
      </c>
      <c r="F9" s="2" t="s">
        <v>461</v>
      </c>
      <c r="G9" s="1" t="s">
        <v>460</v>
      </c>
      <c r="H9" s="2" t="s">
        <v>459</v>
      </c>
      <c r="I9" s="2">
        <v>1003</v>
      </c>
      <c r="J9" s="2">
        <v>1</v>
      </c>
      <c r="K9" s="2">
        <v>316020502</v>
      </c>
      <c r="L9" s="2" t="s">
        <v>722</v>
      </c>
      <c r="M9" s="1" t="s">
        <v>64</v>
      </c>
      <c r="N9" s="4">
        <v>30.26178475</v>
      </c>
      <c r="O9" s="4">
        <v>-87.728912199999996</v>
      </c>
      <c r="P9" s="4">
        <v>30.26178475</v>
      </c>
      <c r="Q9" s="4">
        <v>-87.728912199999996</v>
      </c>
      <c r="R9" s="2">
        <v>4</v>
      </c>
      <c r="S9" s="2">
        <v>75</v>
      </c>
      <c r="T9" s="2" t="s">
        <v>63</v>
      </c>
      <c r="U9" s="2" t="s">
        <v>251</v>
      </c>
      <c r="V9" s="1" t="s">
        <v>250</v>
      </c>
      <c r="W9" s="2" t="s">
        <v>44</v>
      </c>
      <c r="X9" s="2" t="s">
        <v>46</v>
      </c>
      <c r="Y9" s="2" t="s">
        <v>45</v>
      </c>
      <c r="Z9" s="2" t="s">
        <v>44</v>
      </c>
      <c r="AA9" s="2" t="s">
        <v>43</v>
      </c>
      <c r="AB9" s="2" t="s">
        <v>42</v>
      </c>
      <c r="AC9" s="2" t="s">
        <v>41</v>
      </c>
      <c r="AD9" s="2">
        <v>259</v>
      </c>
      <c r="AE9" s="1" t="s">
        <v>60</v>
      </c>
      <c r="AF9" s="2" t="s">
        <v>39</v>
      </c>
      <c r="AG9" s="2" t="s">
        <v>38</v>
      </c>
      <c r="AH9" s="2" t="s">
        <v>59</v>
      </c>
      <c r="AI9" s="2" t="s">
        <v>5</v>
      </c>
      <c r="AJ9" s="1" t="s">
        <v>1</v>
      </c>
      <c r="AK9" s="2" t="s">
        <v>4</v>
      </c>
      <c r="AL9" s="2" t="s">
        <v>86</v>
      </c>
      <c r="AR9" s="1" t="s">
        <v>2</v>
      </c>
      <c r="AS9" s="1" t="s">
        <v>1</v>
      </c>
      <c r="AU9" s="2" t="s">
        <v>0</v>
      </c>
      <c r="AV9" s="5">
        <v>144.12020000000001</v>
      </c>
      <c r="AW9" s="1">
        <v>125</v>
      </c>
      <c r="AX9" s="6">
        <v>133.3477</v>
      </c>
      <c r="AY9" s="6">
        <v>110.7902</v>
      </c>
      <c r="AZ9" s="6">
        <v>102.4182</v>
      </c>
      <c r="BA9" s="7">
        <v>87.672600000000003</v>
      </c>
      <c r="BB9" s="7">
        <v>47.046599999999998</v>
      </c>
      <c r="BC9" s="7">
        <v>23.88</v>
      </c>
    </row>
    <row r="10" spans="1:55">
      <c r="A10" s="2">
        <v>3265</v>
      </c>
      <c r="B10" s="2" t="s">
        <v>787</v>
      </c>
      <c r="C10" s="2" t="s">
        <v>24</v>
      </c>
      <c r="D10" s="2">
        <v>1</v>
      </c>
      <c r="E10" s="3">
        <v>40673</v>
      </c>
      <c r="F10" s="2" t="s">
        <v>461</v>
      </c>
      <c r="G10" s="1" t="s">
        <v>460</v>
      </c>
      <c r="H10" s="2" t="s">
        <v>459</v>
      </c>
      <c r="I10" s="2">
        <v>1003</v>
      </c>
      <c r="J10" s="2">
        <v>1</v>
      </c>
      <c r="K10" s="2">
        <v>316020402</v>
      </c>
      <c r="L10" s="2" t="s">
        <v>466</v>
      </c>
      <c r="M10" s="1" t="s">
        <v>64</v>
      </c>
      <c r="N10" s="4">
        <v>30.897790000000001</v>
      </c>
      <c r="O10" s="4">
        <v>-87.917079999999999</v>
      </c>
      <c r="P10" s="4">
        <v>30.898304499999998</v>
      </c>
      <c r="Q10" s="4">
        <v>-87.917175950000001</v>
      </c>
      <c r="R10" s="2">
        <v>4</v>
      </c>
      <c r="S10" s="2">
        <v>75</v>
      </c>
      <c r="T10" s="2" t="s">
        <v>63</v>
      </c>
      <c r="U10" s="2" t="s">
        <v>465</v>
      </c>
      <c r="V10" s="1" t="s">
        <v>124</v>
      </c>
      <c r="W10" s="2" t="s">
        <v>44</v>
      </c>
      <c r="X10" s="2" t="s">
        <v>46</v>
      </c>
      <c r="Y10" s="2" t="s">
        <v>45</v>
      </c>
      <c r="Z10" s="2" t="s">
        <v>44</v>
      </c>
      <c r="AA10" s="2" t="s">
        <v>43</v>
      </c>
      <c r="AB10" s="2" t="s">
        <v>123</v>
      </c>
      <c r="AC10" s="2" t="s">
        <v>122</v>
      </c>
      <c r="AD10" s="2">
        <v>234</v>
      </c>
      <c r="AE10" s="1" t="s">
        <v>63</v>
      </c>
      <c r="AF10" s="2" t="s">
        <v>39</v>
      </c>
      <c r="AG10" s="2" t="s">
        <v>38</v>
      </c>
      <c r="AH10" s="2" t="s">
        <v>121</v>
      </c>
      <c r="AI10" s="2" t="s">
        <v>464</v>
      </c>
      <c r="AJ10" s="1" t="s">
        <v>120</v>
      </c>
      <c r="AK10" s="2" t="s">
        <v>443</v>
      </c>
      <c r="AL10" s="2" t="s">
        <v>86</v>
      </c>
      <c r="AP10" s="2" t="s">
        <v>1</v>
      </c>
      <c r="AS10" s="1" t="s">
        <v>1</v>
      </c>
      <c r="AT10" s="1" t="s">
        <v>1</v>
      </c>
      <c r="AU10" s="2">
        <v>233.6</v>
      </c>
      <c r="AV10" s="5">
        <v>960.13620000000003</v>
      </c>
      <c r="AW10" s="1">
        <v>125</v>
      </c>
      <c r="AX10" s="6">
        <v>788.87459999999999</v>
      </c>
      <c r="AY10" s="6">
        <v>362.685</v>
      </c>
      <c r="AZ10" s="6">
        <v>201.9288</v>
      </c>
      <c r="BA10" s="7">
        <v>145.27080000000001</v>
      </c>
      <c r="BB10" s="7">
        <v>83.287000000000006</v>
      </c>
      <c r="BC10" s="7">
        <v>41.643500000000003</v>
      </c>
    </row>
    <row r="11" spans="1:55">
      <c r="A11" s="2">
        <v>3275</v>
      </c>
      <c r="B11" s="2" t="s">
        <v>786</v>
      </c>
      <c r="C11" s="2" t="s">
        <v>24</v>
      </c>
      <c r="D11" s="2">
        <v>1</v>
      </c>
      <c r="E11" s="3">
        <v>40644</v>
      </c>
      <c r="F11" s="2" t="s">
        <v>375</v>
      </c>
      <c r="G11" s="1" t="s">
        <v>374</v>
      </c>
      <c r="H11" s="2" t="s">
        <v>234</v>
      </c>
      <c r="I11" s="2">
        <v>45013</v>
      </c>
      <c r="J11" s="2">
        <v>45</v>
      </c>
      <c r="K11" s="2">
        <v>305020711</v>
      </c>
      <c r="L11" s="2" t="s">
        <v>737</v>
      </c>
      <c r="M11" s="1" t="s">
        <v>64</v>
      </c>
      <c r="N11" s="4">
        <v>32.527976549999998</v>
      </c>
      <c r="O11" s="4">
        <v>-80.597882350000006</v>
      </c>
      <c r="P11" s="4">
        <v>32.527976549999998</v>
      </c>
      <c r="Q11" s="4">
        <v>-80.597882350000006</v>
      </c>
      <c r="R11" s="2">
        <v>4</v>
      </c>
      <c r="S11" s="2">
        <v>75</v>
      </c>
      <c r="T11" s="2" t="s">
        <v>63</v>
      </c>
      <c r="U11" s="2" t="s">
        <v>303</v>
      </c>
      <c r="V11" s="1" t="s">
        <v>302</v>
      </c>
      <c r="W11" s="2" t="s">
        <v>44</v>
      </c>
      <c r="X11" s="2" t="s">
        <v>46</v>
      </c>
      <c r="Y11" s="2" t="s">
        <v>45</v>
      </c>
      <c r="Z11" s="2" t="s">
        <v>44</v>
      </c>
      <c r="AA11" s="2" t="s">
        <v>43</v>
      </c>
      <c r="AB11" s="2" t="s">
        <v>42</v>
      </c>
      <c r="AC11" s="2" t="s">
        <v>41</v>
      </c>
      <c r="AD11" s="2">
        <v>262</v>
      </c>
      <c r="AE11" s="1" t="s">
        <v>133</v>
      </c>
      <c r="AF11" s="2" t="s">
        <v>39</v>
      </c>
      <c r="AG11" s="2" t="s">
        <v>38</v>
      </c>
      <c r="AH11" s="2" t="s">
        <v>132</v>
      </c>
      <c r="AI11" s="2" t="s">
        <v>71</v>
      </c>
      <c r="AK11" s="2" t="s">
        <v>70</v>
      </c>
      <c r="AL11" s="2" t="s">
        <v>3</v>
      </c>
      <c r="AS11" s="1" t="s">
        <v>1</v>
      </c>
      <c r="AU11" s="2" t="s">
        <v>0</v>
      </c>
      <c r="AV11" s="5">
        <v>183.70419999999999</v>
      </c>
      <c r="AW11" s="1">
        <v>125</v>
      </c>
      <c r="AX11" s="6">
        <v>162.38919999999999</v>
      </c>
      <c r="AY11" s="6">
        <v>119.75920000000001</v>
      </c>
      <c r="AZ11" s="6">
        <v>87.993200000000002</v>
      </c>
      <c r="BA11" s="7">
        <v>64.753200000000007</v>
      </c>
      <c r="BB11" s="7">
        <v>39.851999999999997</v>
      </c>
      <c r="BC11" s="7">
        <v>19.925999999999998</v>
      </c>
    </row>
    <row r="12" spans="1:55">
      <c r="A12" s="2">
        <v>3314</v>
      </c>
      <c r="B12" s="2" t="s">
        <v>785</v>
      </c>
      <c r="C12" s="2" t="s">
        <v>24</v>
      </c>
      <c r="D12" s="2">
        <v>1</v>
      </c>
      <c r="E12" s="3">
        <v>40675</v>
      </c>
      <c r="F12" s="2" t="s">
        <v>23</v>
      </c>
      <c r="G12" s="1" t="s">
        <v>20</v>
      </c>
      <c r="H12" s="2" t="s">
        <v>101</v>
      </c>
      <c r="I12" s="2">
        <v>6081</v>
      </c>
      <c r="J12" s="2">
        <v>6</v>
      </c>
      <c r="K12" s="2">
        <v>1805000410</v>
      </c>
      <c r="L12" s="2" t="s">
        <v>100</v>
      </c>
      <c r="M12" s="1" t="s">
        <v>20</v>
      </c>
      <c r="N12" s="4">
        <v>37.519649999999999</v>
      </c>
      <c r="O12" s="4">
        <v>-122.21677</v>
      </c>
      <c r="P12" s="4">
        <v>37.5193534</v>
      </c>
      <c r="Q12" s="4">
        <v>-122.2169791</v>
      </c>
      <c r="R12" s="2">
        <v>9</v>
      </c>
      <c r="S12" s="2">
        <v>6</v>
      </c>
      <c r="T12" s="2" t="s">
        <v>19</v>
      </c>
      <c r="U12" s="2" t="s">
        <v>18</v>
      </c>
      <c r="V12" s="1" t="s">
        <v>17</v>
      </c>
      <c r="W12" s="2" t="s">
        <v>16</v>
      </c>
      <c r="X12" s="2" t="s">
        <v>15</v>
      </c>
      <c r="Y12" s="2" t="s">
        <v>14</v>
      </c>
      <c r="Z12" s="2" t="s">
        <v>13</v>
      </c>
      <c r="AA12" s="2" t="s">
        <v>12</v>
      </c>
      <c r="AB12" s="2" t="s">
        <v>11</v>
      </c>
      <c r="AC12" s="2" t="s">
        <v>10</v>
      </c>
      <c r="AD12" s="2">
        <v>19</v>
      </c>
      <c r="AE12" s="1" t="s">
        <v>9</v>
      </c>
      <c r="AF12" s="2" t="s">
        <v>8</v>
      </c>
      <c r="AG12" s="2" t="s">
        <v>7</v>
      </c>
      <c r="AH12" s="2" t="s">
        <v>6</v>
      </c>
      <c r="AI12" s="2" t="s">
        <v>5</v>
      </c>
      <c r="AJ12" s="1" t="s">
        <v>1</v>
      </c>
      <c r="AK12" s="2" t="s">
        <v>4</v>
      </c>
      <c r="AL12" s="2" t="s">
        <v>35</v>
      </c>
      <c r="AR12" s="1" t="s">
        <v>2</v>
      </c>
      <c r="AS12" s="1" t="s">
        <v>1</v>
      </c>
      <c r="AT12" s="1" t="s">
        <v>1</v>
      </c>
      <c r="AU12" s="2">
        <v>28570</v>
      </c>
      <c r="AV12" s="5">
        <v>219.8546</v>
      </c>
      <c r="AW12" s="1">
        <v>125</v>
      </c>
      <c r="AX12" s="6">
        <v>165.25460000000001</v>
      </c>
      <c r="AY12" s="6">
        <v>69.050600000000003</v>
      </c>
      <c r="AZ12" s="6">
        <v>51.494999999999997</v>
      </c>
      <c r="BA12" s="7">
        <v>43.975000000000001</v>
      </c>
      <c r="BB12" s="7">
        <v>23.594999999999999</v>
      </c>
      <c r="BC12" s="7">
        <v>11.797499999999999</v>
      </c>
    </row>
    <row r="13" spans="1:55">
      <c r="A13" s="2">
        <v>3317</v>
      </c>
      <c r="B13" s="2" t="s">
        <v>784</v>
      </c>
      <c r="C13" s="2" t="s">
        <v>24</v>
      </c>
      <c r="D13" s="2">
        <v>1</v>
      </c>
      <c r="E13" s="3">
        <v>40707</v>
      </c>
      <c r="F13" s="2" t="s">
        <v>130</v>
      </c>
      <c r="G13" s="1" t="s">
        <v>129</v>
      </c>
      <c r="H13" s="2" t="s">
        <v>731</v>
      </c>
      <c r="I13" s="2">
        <v>51810</v>
      </c>
      <c r="J13" s="2">
        <v>51</v>
      </c>
      <c r="K13" s="2">
        <v>301020513</v>
      </c>
      <c r="L13" s="2" t="s">
        <v>242</v>
      </c>
      <c r="M13" s="1" t="s">
        <v>64</v>
      </c>
      <c r="N13" s="4">
        <v>36.72174545</v>
      </c>
      <c r="O13" s="4">
        <v>-75.947135410000001</v>
      </c>
      <c r="P13" s="4">
        <v>36.72174545</v>
      </c>
      <c r="Q13" s="4">
        <v>-75.947135410000001</v>
      </c>
      <c r="R13" s="2">
        <v>3</v>
      </c>
      <c r="S13" s="2">
        <v>63</v>
      </c>
      <c r="T13" s="2" t="s">
        <v>49</v>
      </c>
      <c r="U13" s="2" t="s">
        <v>126</v>
      </c>
      <c r="V13" s="1" t="s">
        <v>125</v>
      </c>
      <c r="W13" s="2" t="s">
        <v>44</v>
      </c>
      <c r="X13" s="2" t="s">
        <v>46</v>
      </c>
      <c r="Y13" s="2" t="s">
        <v>45</v>
      </c>
      <c r="Z13" s="2" t="s">
        <v>44</v>
      </c>
      <c r="AA13" s="2" t="s">
        <v>43</v>
      </c>
      <c r="AB13" s="2" t="s">
        <v>42</v>
      </c>
      <c r="AC13" s="2" t="s">
        <v>41</v>
      </c>
      <c r="AD13" s="2">
        <v>262</v>
      </c>
      <c r="AE13" s="1" t="s">
        <v>133</v>
      </c>
      <c r="AF13" s="2" t="s">
        <v>39</v>
      </c>
      <c r="AG13" s="2" t="s">
        <v>38</v>
      </c>
      <c r="AH13" s="2" t="s">
        <v>132</v>
      </c>
      <c r="AI13" s="2" t="s">
        <v>5</v>
      </c>
      <c r="AJ13" s="1" t="s">
        <v>1</v>
      </c>
      <c r="AK13" s="2" t="s">
        <v>4</v>
      </c>
      <c r="AL13" s="2" t="s">
        <v>35</v>
      </c>
      <c r="AR13" s="1" t="s">
        <v>2</v>
      </c>
      <c r="AS13" s="1" t="s">
        <v>110</v>
      </c>
      <c r="AT13" s="1" t="s">
        <v>103</v>
      </c>
      <c r="AU13" s="2">
        <v>2757</v>
      </c>
      <c r="AV13" s="5">
        <v>795.7577</v>
      </c>
      <c r="AW13" s="1">
        <v>125</v>
      </c>
      <c r="AX13" s="6">
        <v>781.67520000000002</v>
      </c>
      <c r="AY13" s="6">
        <v>467.69540000000001</v>
      </c>
      <c r="AZ13" s="6">
        <v>284.47039999999998</v>
      </c>
      <c r="BA13" s="7">
        <v>190.66239999999999</v>
      </c>
      <c r="BB13" s="7">
        <v>95.6</v>
      </c>
      <c r="BC13" s="7">
        <v>47.8</v>
      </c>
    </row>
    <row r="14" spans="1:55">
      <c r="A14" s="2">
        <v>3339</v>
      </c>
      <c r="B14" s="2" t="s">
        <v>783</v>
      </c>
      <c r="C14" s="2" t="s">
        <v>24</v>
      </c>
      <c r="D14" s="2">
        <v>1</v>
      </c>
      <c r="E14" s="3">
        <v>40703</v>
      </c>
      <c r="F14" s="2" t="s">
        <v>130</v>
      </c>
      <c r="G14" s="1" t="s">
        <v>129</v>
      </c>
      <c r="H14" s="2" t="s">
        <v>135</v>
      </c>
      <c r="I14" s="2">
        <v>51115</v>
      </c>
      <c r="J14" s="2">
        <v>51</v>
      </c>
      <c r="K14" s="2">
        <v>208010204</v>
      </c>
      <c r="L14" s="2" t="s">
        <v>134</v>
      </c>
      <c r="M14" s="1" t="s">
        <v>50</v>
      </c>
      <c r="N14" s="4">
        <v>37.384815860000003</v>
      </c>
      <c r="O14" s="4">
        <v>-76.258949790000003</v>
      </c>
      <c r="P14" s="4">
        <v>37.384815860000003</v>
      </c>
      <c r="Q14" s="4">
        <v>-76.258949790000003</v>
      </c>
      <c r="R14" s="2">
        <v>3</v>
      </c>
      <c r="S14" s="2">
        <v>63</v>
      </c>
      <c r="T14" s="2" t="s">
        <v>49</v>
      </c>
      <c r="U14" s="2" t="s">
        <v>48</v>
      </c>
      <c r="V14" s="1" t="s">
        <v>47</v>
      </c>
      <c r="W14" s="2" t="s">
        <v>44</v>
      </c>
      <c r="X14" s="2" t="s">
        <v>46</v>
      </c>
      <c r="Y14" s="2" t="s">
        <v>45</v>
      </c>
      <c r="Z14" s="2" t="s">
        <v>44</v>
      </c>
      <c r="AA14" s="2" t="s">
        <v>43</v>
      </c>
      <c r="AB14" s="2" t="s">
        <v>42</v>
      </c>
      <c r="AC14" s="2" t="s">
        <v>41</v>
      </c>
      <c r="AD14" s="2">
        <v>262</v>
      </c>
      <c r="AE14" s="1" t="s">
        <v>133</v>
      </c>
      <c r="AF14" s="2" t="s">
        <v>39</v>
      </c>
      <c r="AG14" s="2" t="s">
        <v>38</v>
      </c>
      <c r="AH14" s="2" t="s">
        <v>132</v>
      </c>
      <c r="AI14" s="2" t="s">
        <v>5</v>
      </c>
      <c r="AJ14" s="1" t="s">
        <v>145</v>
      </c>
      <c r="AK14" s="2" t="s">
        <v>4</v>
      </c>
      <c r="AL14" s="2" t="s">
        <v>86</v>
      </c>
      <c r="AN14" s="1" t="s">
        <v>144</v>
      </c>
      <c r="AS14" s="1" t="s">
        <v>1</v>
      </c>
      <c r="AT14" s="1" t="s">
        <v>1</v>
      </c>
      <c r="AU14" s="2">
        <v>30940</v>
      </c>
      <c r="AV14" s="5">
        <v>245.72319999999999</v>
      </c>
      <c r="AW14" s="1">
        <v>120</v>
      </c>
      <c r="AX14" s="6">
        <v>242.97120000000001</v>
      </c>
      <c r="AY14" s="6">
        <v>208.19280000000001</v>
      </c>
      <c r="AZ14" s="6">
        <v>150.33179999999999</v>
      </c>
      <c r="BA14" s="7">
        <v>103.13200000000001</v>
      </c>
      <c r="BB14" s="7">
        <v>51.566000000000003</v>
      </c>
      <c r="BC14" s="7">
        <v>25.783000000000001</v>
      </c>
    </row>
    <row r="15" spans="1:55">
      <c r="A15" s="2">
        <v>3340</v>
      </c>
      <c r="B15" s="2" t="s">
        <v>782</v>
      </c>
      <c r="C15" s="2" t="s">
        <v>24</v>
      </c>
      <c r="D15" s="2">
        <v>1</v>
      </c>
      <c r="E15" s="3">
        <v>40702</v>
      </c>
      <c r="F15" s="2" t="s">
        <v>157</v>
      </c>
      <c r="G15" s="1" t="s">
        <v>156</v>
      </c>
      <c r="H15" s="2" t="s">
        <v>172</v>
      </c>
      <c r="I15" s="2">
        <v>48167</v>
      </c>
      <c r="J15" s="2">
        <v>48</v>
      </c>
      <c r="K15" s="2">
        <v>1204020402</v>
      </c>
      <c r="L15" s="2" t="s">
        <v>175</v>
      </c>
      <c r="M15" s="1" t="s">
        <v>153</v>
      </c>
      <c r="N15" s="4">
        <v>29.236802040000001</v>
      </c>
      <c r="O15" s="4">
        <v>-94.890755839999997</v>
      </c>
      <c r="P15" s="4">
        <v>29.236802040000001</v>
      </c>
      <c r="Q15" s="4">
        <v>-94.890755839999997</v>
      </c>
      <c r="R15" s="2">
        <v>6</v>
      </c>
      <c r="S15" s="2">
        <v>34</v>
      </c>
      <c r="T15" s="2" t="s">
        <v>152</v>
      </c>
      <c r="U15" s="2" t="s">
        <v>162</v>
      </c>
      <c r="V15" s="1" t="s">
        <v>161</v>
      </c>
      <c r="W15" s="2" t="s">
        <v>44</v>
      </c>
      <c r="X15" s="2" t="s">
        <v>46</v>
      </c>
      <c r="Y15" s="2" t="s">
        <v>45</v>
      </c>
      <c r="Z15" s="2" t="s">
        <v>44</v>
      </c>
      <c r="AA15" s="2" t="s">
        <v>43</v>
      </c>
      <c r="AB15" s="2" t="s">
        <v>42</v>
      </c>
      <c r="AC15" s="2" t="s">
        <v>41</v>
      </c>
      <c r="AD15" s="2">
        <v>257</v>
      </c>
      <c r="AE15" s="1" t="s">
        <v>160</v>
      </c>
      <c r="AF15" s="2" t="s">
        <v>39</v>
      </c>
      <c r="AG15" s="2" t="s">
        <v>38</v>
      </c>
      <c r="AH15" s="2" t="s">
        <v>159</v>
      </c>
      <c r="AI15" s="2" t="s">
        <v>71</v>
      </c>
      <c r="AJ15" s="1" t="s">
        <v>1</v>
      </c>
      <c r="AK15" s="2" t="s">
        <v>70</v>
      </c>
      <c r="AL15" s="2" t="s">
        <v>86</v>
      </c>
      <c r="AR15" s="1" t="s">
        <v>2</v>
      </c>
      <c r="AS15" s="1" t="s">
        <v>110</v>
      </c>
      <c r="AU15" s="2" t="s">
        <v>0</v>
      </c>
      <c r="AV15" s="5">
        <v>37.860300000000002</v>
      </c>
      <c r="AW15" s="1">
        <v>62</v>
      </c>
      <c r="AX15" s="6" t="s">
        <v>0</v>
      </c>
      <c r="AY15" s="6" t="s">
        <v>0</v>
      </c>
      <c r="AZ15" s="6" t="s">
        <v>0</v>
      </c>
      <c r="BA15" s="7" t="s">
        <v>0</v>
      </c>
      <c r="BB15" s="7" t="s">
        <v>0</v>
      </c>
      <c r="BC15" s="7" t="s">
        <v>0</v>
      </c>
    </row>
    <row r="16" spans="1:55">
      <c r="A16" s="2">
        <v>3358</v>
      </c>
      <c r="B16" s="2" t="s">
        <v>781</v>
      </c>
      <c r="C16" s="2" t="s">
        <v>24</v>
      </c>
      <c r="D16" s="2">
        <v>1</v>
      </c>
      <c r="E16" s="3">
        <v>40668</v>
      </c>
      <c r="F16" s="2" t="s">
        <v>375</v>
      </c>
      <c r="G16" s="1" t="s">
        <v>374</v>
      </c>
      <c r="H16" s="2" t="s">
        <v>373</v>
      </c>
      <c r="I16" s="2">
        <v>45019</v>
      </c>
      <c r="J16" s="2">
        <v>45</v>
      </c>
      <c r="K16" s="2">
        <v>305020902</v>
      </c>
      <c r="L16" s="2" t="s">
        <v>387</v>
      </c>
      <c r="M16" s="1" t="s">
        <v>64</v>
      </c>
      <c r="N16" s="4">
        <v>32.819490000000002</v>
      </c>
      <c r="O16" s="4">
        <v>-79.726590000000002</v>
      </c>
      <c r="P16" s="4">
        <v>32.819105749999999</v>
      </c>
      <c r="Q16" s="4">
        <v>-79.726519550000006</v>
      </c>
      <c r="R16" s="2">
        <v>4</v>
      </c>
      <c r="S16" s="2">
        <v>75</v>
      </c>
      <c r="T16" s="2" t="s">
        <v>63</v>
      </c>
      <c r="U16" s="2" t="s">
        <v>303</v>
      </c>
      <c r="V16" s="1" t="s">
        <v>302</v>
      </c>
      <c r="W16" s="2" t="s">
        <v>44</v>
      </c>
      <c r="X16" s="2" t="s">
        <v>46</v>
      </c>
      <c r="Y16" s="2" t="s">
        <v>45</v>
      </c>
      <c r="Z16" s="2" t="s">
        <v>44</v>
      </c>
      <c r="AA16" s="2" t="s">
        <v>43</v>
      </c>
      <c r="AB16" s="2" t="s">
        <v>42</v>
      </c>
      <c r="AC16" s="2" t="s">
        <v>41</v>
      </c>
      <c r="AD16" s="2">
        <v>262</v>
      </c>
      <c r="AE16" s="1" t="s">
        <v>133</v>
      </c>
      <c r="AF16" s="2" t="s">
        <v>39</v>
      </c>
      <c r="AG16" s="2" t="s">
        <v>38</v>
      </c>
      <c r="AH16" s="2" t="s">
        <v>132</v>
      </c>
      <c r="AI16" s="2" t="s">
        <v>5</v>
      </c>
      <c r="AJ16" s="1" t="s">
        <v>1</v>
      </c>
      <c r="AK16" s="2" t="s">
        <v>4</v>
      </c>
      <c r="AL16" s="2" t="s">
        <v>35</v>
      </c>
      <c r="AR16" s="1" t="s">
        <v>2</v>
      </c>
      <c r="AS16" s="1" t="s">
        <v>1</v>
      </c>
      <c r="AU16" s="2" t="s">
        <v>0</v>
      </c>
      <c r="AV16" s="5">
        <v>38.61</v>
      </c>
      <c r="AW16" s="1">
        <v>60</v>
      </c>
      <c r="AX16" s="6" t="s">
        <v>0</v>
      </c>
      <c r="AY16" s="6">
        <v>32.174999999999997</v>
      </c>
      <c r="AZ16" s="6">
        <v>19.305</v>
      </c>
      <c r="BA16" s="7">
        <v>12.87</v>
      </c>
      <c r="BB16" s="7">
        <v>6.4349999999999996</v>
      </c>
      <c r="BC16" s="7">
        <v>3.2174999999999998</v>
      </c>
    </row>
    <row r="17" spans="1:55">
      <c r="A17" s="2">
        <v>3401</v>
      </c>
      <c r="B17" s="2" t="s">
        <v>780</v>
      </c>
      <c r="C17" s="2" t="s">
        <v>24</v>
      </c>
      <c r="D17" s="2">
        <v>1</v>
      </c>
      <c r="E17" s="3">
        <v>40686</v>
      </c>
      <c r="F17" s="2" t="s">
        <v>231</v>
      </c>
      <c r="G17" s="1" t="s">
        <v>230</v>
      </c>
      <c r="H17" s="2" t="s">
        <v>247</v>
      </c>
      <c r="I17" s="2">
        <v>37031</v>
      </c>
      <c r="J17" s="2">
        <v>37</v>
      </c>
      <c r="K17" s="2">
        <v>302030106</v>
      </c>
      <c r="L17" s="2" t="s">
        <v>246</v>
      </c>
      <c r="M17" s="1" t="s">
        <v>64</v>
      </c>
      <c r="N17" s="4">
        <v>34.804608999999999</v>
      </c>
      <c r="O17" s="4">
        <v>-76.453232</v>
      </c>
      <c r="P17" s="4">
        <v>34.804393429999998</v>
      </c>
      <c r="Q17" s="4">
        <v>-76.453133080000001</v>
      </c>
      <c r="R17" s="2">
        <v>4</v>
      </c>
      <c r="S17" s="2">
        <v>63</v>
      </c>
      <c r="T17" s="2" t="s">
        <v>49</v>
      </c>
      <c r="U17" s="2" t="s">
        <v>227</v>
      </c>
      <c r="V17" s="1" t="s">
        <v>226</v>
      </c>
      <c r="W17" s="2" t="s">
        <v>44</v>
      </c>
      <c r="X17" s="2" t="s">
        <v>46</v>
      </c>
      <c r="Y17" s="2" t="s">
        <v>45</v>
      </c>
      <c r="Z17" s="2" t="s">
        <v>44</v>
      </c>
      <c r="AA17" s="2" t="s">
        <v>43</v>
      </c>
      <c r="AB17" s="2" t="s">
        <v>42</v>
      </c>
      <c r="AC17" s="2" t="s">
        <v>41</v>
      </c>
      <c r="AD17" s="2">
        <v>262</v>
      </c>
      <c r="AE17" s="1" t="s">
        <v>133</v>
      </c>
      <c r="AF17" s="2" t="s">
        <v>39</v>
      </c>
      <c r="AG17" s="2" t="s">
        <v>38</v>
      </c>
      <c r="AH17" s="2" t="s">
        <v>132</v>
      </c>
      <c r="AI17" s="2" t="s">
        <v>71</v>
      </c>
      <c r="AJ17" s="1" t="s">
        <v>1</v>
      </c>
      <c r="AK17" s="2" t="s">
        <v>70</v>
      </c>
      <c r="AL17" s="2" t="s">
        <v>3</v>
      </c>
      <c r="AR17" s="1" t="s">
        <v>2</v>
      </c>
      <c r="AS17" s="1" t="s">
        <v>1</v>
      </c>
      <c r="AT17" s="1" t="s">
        <v>1</v>
      </c>
      <c r="AU17" s="2">
        <v>51290</v>
      </c>
      <c r="AV17" s="5">
        <v>287.29129999999998</v>
      </c>
      <c r="AW17" s="1">
        <v>79</v>
      </c>
      <c r="AX17" s="6" t="s">
        <v>0</v>
      </c>
      <c r="AY17" s="6">
        <v>206.68</v>
      </c>
      <c r="AZ17" s="6">
        <v>151.08600000000001</v>
      </c>
      <c r="BA17" s="7">
        <v>109.75</v>
      </c>
      <c r="BB17" s="7">
        <v>54.875</v>
      </c>
      <c r="BC17" s="7">
        <v>27.4375</v>
      </c>
    </row>
    <row r="18" spans="1:55">
      <c r="A18" s="2">
        <v>3403</v>
      </c>
      <c r="B18" s="2" t="s">
        <v>779</v>
      </c>
      <c r="C18" s="2" t="s">
        <v>24</v>
      </c>
      <c r="D18" s="2">
        <v>1</v>
      </c>
      <c r="E18" s="3">
        <v>40687</v>
      </c>
      <c r="F18" s="2" t="s">
        <v>231</v>
      </c>
      <c r="G18" s="1" t="s">
        <v>230</v>
      </c>
      <c r="H18" s="2" t="s">
        <v>247</v>
      </c>
      <c r="I18" s="2">
        <v>37031</v>
      </c>
      <c r="J18" s="2">
        <v>37</v>
      </c>
      <c r="K18" s="2">
        <v>302020407</v>
      </c>
      <c r="L18" s="2" t="s">
        <v>430</v>
      </c>
      <c r="M18" s="1" t="s">
        <v>64</v>
      </c>
      <c r="N18" s="4">
        <v>34.883623960000001</v>
      </c>
      <c r="O18" s="4">
        <v>-76.515964969999999</v>
      </c>
      <c r="P18" s="4">
        <v>34.883623960000001</v>
      </c>
      <c r="Q18" s="4">
        <v>-76.515964969999999</v>
      </c>
      <c r="R18" s="2">
        <v>4</v>
      </c>
      <c r="S18" s="2">
        <v>63</v>
      </c>
      <c r="T18" s="2" t="s">
        <v>49</v>
      </c>
      <c r="U18" s="2" t="s">
        <v>48</v>
      </c>
      <c r="V18" s="1" t="s">
        <v>47</v>
      </c>
      <c r="W18" s="2" t="s">
        <v>44</v>
      </c>
      <c r="X18" s="2" t="s">
        <v>46</v>
      </c>
      <c r="Y18" s="2" t="s">
        <v>45</v>
      </c>
      <c r="Z18" s="2" t="s">
        <v>44</v>
      </c>
      <c r="AA18" s="2" t="s">
        <v>43</v>
      </c>
      <c r="AB18" s="2" t="s">
        <v>42</v>
      </c>
      <c r="AC18" s="2" t="s">
        <v>41</v>
      </c>
      <c r="AD18" s="2">
        <v>262</v>
      </c>
      <c r="AE18" s="1" t="s">
        <v>133</v>
      </c>
      <c r="AF18" s="2" t="s">
        <v>39</v>
      </c>
      <c r="AG18" s="2" t="s">
        <v>38</v>
      </c>
      <c r="AH18" s="2" t="s">
        <v>132</v>
      </c>
      <c r="AI18" s="2" t="s">
        <v>71</v>
      </c>
      <c r="AJ18" s="1" t="s">
        <v>145</v>
      </c>
      <c r="AK18" s="2" t="s">
        <v>70</v>
      </c>
      <c r="AL18" s="2" t="s">
        <v>35</v>
      </c>
      <c r="AN18" s="1" t="s">
        <v>144</v>
      </c>
      <c r="AS18" s="1" t="s">
        <v>110</v>
      </c>
      <c r="AU18" s="2" t="s">
        <v>0</v>
      </c>
      <c r="AV18" s="5">
        <v>386.62200000000001</v>
      </c>
      <c r="AW18" s="1">
        <v>47</v>
      </c>
      <c r="AX18" s="6" t="s">
        <v>0</v>
      </c>
      <c r="AY18" s="6" t="s">
        <v>0</v>
      </c>
      <c r="AZ18" s="6" t="s">
        <v>0</v>
      </c>
      <c r="BA18" s="7" t="s">
        <v>0</v>
      </c>
      <c r="BB18" s="7" t="s">
        <v>0</v>
      </c>
      <c r="BC18" s="7" t="s">
        <v>0</v>
      </c>
    </row>
    <row r="19" spans="1:55">
      <c r="A19" s="2">
        <v>3404</v>
      </c>
      <c r="B19" s="2" t="s">
        <v>778</v>
      </c>
      <c r="C19" s="2" t="s">
        <v>24</v>
      </c>
      <c r="D19" s="2">
        <v>1</v>
      </c>
      <c r="E19" s="3">
        <v>40666</v>
      </c>
      <c r="F19" s="2" t="s">
        <v>375</v>
      </c>
      <c r="G19" s="1" t="s">
        <v>374</v>
      </c>
      <c r="H19" s="2" t="s">
        <v>373</v>
      </c>
      <c r="I19" s="2">
        <v>45019</v>
      </c>
      <c r="J19" s="2">
        <v>45</v>
      </c>
      <c r="K19" s="2">
        <v>305020902</v>
      </c>
      <c r="L19" s="2" t="s">
        <v>387</v>
      </c>
      <c r="M19" s="1" t="s">
        <v>64</v>
      </c>
      <c r="N19" s="4">
        <v>32.81767</v>
      </c>
      <c r="O19" s="4">
        <v>-79.726770000000002</v>
      </c>
      <c r="P19" s="4">
        <v>32.817870749999997</v>
      </c>
      <c r="Q19" s="4">
        <v>-79.727152469999993</v>
      </c>
      <c r="R19" s="2">
        <v>4</v>
      </c>
      <c r="S19" s="2">
        <v>75</v>
      </c>
      <c r="T19" s="2" t="s">
        <v>63</v>
      </c>
      <c r="U19" s="2" t="s">
        <v>303</v>
      </c>
      <c r="V19" s="1" t="s">
        <v>302</v>
      </c>
      <c r="W19" s="2" t="s">
        <v>44</v>
      </c>
      <c r="X19" s="2" t="s">
        <v>46</v>
      </c>
      <c r="Y19" s="2" t="s">
        <v>45</v>
      </c>
      <c r="Z19" s="2" t="s">
        <v>44</v>
      </c>
      <c r="AA19" s="2" t="s">
        <v>43</v>
      </c>
      <c r="AB19" s="2" t="s">
        <v>42</v>
      </c>
      <c r="AC19" s="2" t="s">
        <v>41</v>
      </c>
      <c r="AD19" s="2">
        <v>262</v>
      </c>
      <c r="AE19" s="1" t="s">
        <v>133</v>
      </c>
      <c r="AF19" s="2" t="s">
        <v>39</v>
      </c>
      <c r="AG19" s="2" t="s">
        <v>38</v>
      </c>
      <c r="AH19" s="2" t="s">
        <v>132</v>
      </c>
      <c r="AI19" s="2" t="s">
        <v>5</v>
      </c>
      <c r="AJ19" s="1" t="s">
        <v>1</v>
      </c>
      <c r="AK19" s="2" t="s">
        <v>4</v>
      </c>
      <c r="AL19" s="2" t="s">
        <v>35</v>
      </c>
      <c r="AR19" s="1" t="s">
        <v>2</v>
      </c>
      <c r="AS19" s="1" t="s">
        <v>1</v>
      </c>
      <c r="AT19" s="1" t="s">
        <v>1</v>
      </c>
      <c r="AU19" s="2">
        <v>47690</v>
      </c>
      <c r="AV19" s="5">
        <v>74.610799999999998</v>
      </c>
      <c r="AW19" s="1">
        <v>60</v>
      </c>
      <c r="AX19" s="6" t="s">
        <v>0</v>
      </c>
      <c r="AY19" s="6">
        <v>67.174800000000005</v>
      </c>
      <c r="AZ19" s="6">
        <v>52.302799999999998</v>
      </c>
      <c r="BA19" s="7">
        <v>44.866799999999998</v>
      </c>
      <c r="BB19" s="7">
        <v>25.08</v>
      </c>
      <c r="BC19" s="7">
        <v>12.54</v>
      </c>
    </row>
    <row r="20" spans="1:55">
      <c r="A20" s="2">
        <v>3405</v>
      </c>
      <c r="B20" s="2" t="s">
        <v>777</v>
      </c>
      <c r="C20" s="2" t="s">
        <v>24</v>
      </c>
      <c r="D20" s="2">
        <v>1</v>
      </c>
      <c r="E20" s="3">
        <v>40694</v>
      </c>
      <c r="F20" s="2" t="s">
        <v>375</v>
      </c>
      <c r="G20" s="1" t="s">
        <v>374</v>
      </c>
      <c r="H20" s="2" t="s">
        <v>440</v>
      </c>
      <c r="I20" s="2">
        <v>45051</v>
      </c>
      <c r="J20" s="2">
        <v>45</v>
      </c>
      <c r="K20" s="2">
        <v>304020803</v>
      </c>
      <c r="L20" s="2" t="s">
        <v>439</v>
      </c>
      <c r="M20" s="1" t="s">
        <v>64</v>
      </c>
      <c r="N20" s="4">
        <v>33.878188600000001</v>
      </c>
      <c r="O20" s="4">
        <v>-78.573307200000002</v>
      </c>
      <c r="P20" s="4">
        <v>33.878188600000001</v>
      </c>
      <c r="Q20" s="4">
        <v>-78.573307200000002</v>
      </c>
      <c r="R20" s="2">
        <v>4</v>
      </c>
      <c r="S20" s="2">
        <v>63</v>
      </c>
      <c r="T20" s="2" t="s">
        <v>49</v>
      </c>
      <c r="U20" s="2" t="s">
        <v>227</v>
      </c>
      <c r="V20" s="1" t="s">
        <v>226</v>
      </c>
      <c r="W20" s="2" t="s">
        <v>44</v>
      </c>
      <c r="X20" s="2" t="s">
        <v>46</v>
      </c>
      <c r="Y20" s="2" t="s">
        <v>45</v>
      </c>
      <c r="Z20" s="2" t="s">
        <v>44</v>
      </c>
      <c r="AA20" s="2" t="s">
        <v>43</v>
      </c>
      <c r="AB20" s="2" t="s">
        <v>42</v>
      </c>
      <c r="AC20" s="2" t="s">
        <v>41</v>
      </c>
      <c r="AD20" s="2">
        <v>262</v>
      </c>
      <c r="AE20" s="1" t="s">
        <v>133</v>
      </c>
      <c r="AF20" s="2" t="s">
        <v>39</v>
      </c>
      <c r="AG20" s="2" t="s">
        <v>38</v>
      </c>
      <c r="AH20" s="2" t="s">
        <v>132</v>
      </c>
      <c r="AI20" s="2" t="s">
        <v>5</v>
      </c>
      <c r="AJ20" s="1" t="s">
        <v>1</v>
      </c>
      <c r="AK20" s="2" t="s">
        <v>4</v>
      </c>
      <c r="AL20" s="2" t="s">
        <v>86</v>
      </c>
      <c r="AR20" s="1" t="s">
        <v>2</v>
      </c>
      <c r="AS20" s="1" t="s">
        <v>1</v>
      </c>
      <c r="AT20" s="1" t="s">
        <v>1</v>
      </c>
      <c r="AU20" s="2" t="s">
        <v>0</v>
      </c>
      <c r="AV20" s="5">
        <v>131.63849999999999</v>
      </c>
      <c r="AW20" s="1">
        <v>63</v>
      </c>
      <c r="AX20" s="6" t="s">
        <v>0</v>
      </c>
      <c r="AY20" s="6">
        <v>104.47499999999999</v>
      </c>
      <c r="AZ20" s="6">
        <v>62.685000000000002</v>
      </c>
      <c r="BA20" s="7">
        <v>41.79</v>
      </c>
      <c r="BB20" s="7">
        <v>20.895</v>
      </c>
      <c r="BC20" s="7">
        <v>10.4475</v>
      </c>
    </row>
    <row r="21" spans="1:55">
      <c r="A21" s="2">
        <v>3408</v>
      </c>
      <c r="B21" s="2" t="s">
        <v>776</v>
      </c>
      <c r="C21" s="2" t="s">
        <v>24</v>
      </c>
      <c r="D21" s="2">
        <v>1</v>
      </c>
      <c r="E21" s="3">
        <v>40709</v>
      </c>
      <c r="F21" s="2" t="s">
        <v>130</v>
      </c>
      <c r="G21" s="1" t="s">
        <v>129</v>
      </c>
      <c r="H21" s="2" t="s">
        <v>731</v>
      </c>
      <c r="I21" s="2">
        <v>51810</v>
      </c>
      <c r="J21" s="2">
        <v>51</v>
      </c>
      <c r="K21" s="2">
        <v>301020513</v>
      </c>
      <c r="L21" s="2" t="s">
        <v>242</v>
      </c>
      <c r="M21" s="1" t="s">
        <v>64</v>
      </c>
      <c r="N21" s="4">
        <v>36.630417319999999</v>
      </c>
      <c r="O21" s="4">
        <v>-75.896358289999995</v>
      </c>
      <c r="P21" s="4">
        <v>36.630417319999999</v>
      </c>
      <c r="Q21" s="4">
        <v>-75.896358289999995</v>
      </c>
      <c r="R21" s="2">
        <v>3</v>
      </c>
      <c r="S21" s="2">
        <v>63</v>
      </c>
      <c r="T21" s="2" t="s">
        <v>49</v>
      </c>
      <c r="U21" s="2" t="s">
        <v>126</v>
      </c>
      <c r="V21" s="1" t="s">
        <v>125</v>
      </c>
      <c r="W21" s="2" t="s">
        <v>44</v>
      </c>
      <c r="X21" s="2" t="s">
        <v>46</v>
      </c>
      <c r="Y21" s="2" t="s">
        <v>45</v>
      </c>
      <c r="Z21" s="2" t="s">
        <v>44</v>
      </c>
      <c r="AA21" s="2" t="s">
        <v>43</v>
      </c>
      <c r="AB21" s="2" t="s">
        <v>42</v>
      </c>
      <c r="AC21" s="2" t="s">
        <v>41</v>
      </c>
      <c r="AD21" s="2">
        <v>262</v>
      </c>
      <c r="AE21" s="1" t="s">
        <v>133</v>
      </c>
      <c r="AF21" s="2" t="s">
        <v>39</v>
      </c>
      <c r="AG21" s="2" t="s">
        <v>38</v>
      </c>
      <c r="AH21" s="2" t="s">
        <v>132</v>
      </c>
      <c r="AI21" s="2" t="s">
        <v>71</v>
      </c>
      <c r="AJ21" s="1" t="s">
        <v>145</v>
      </c>
      <c r="AK21" s="2" t="s">
        <v>70</v>
      </c>
      <c r="AL21" s="2" t="s">
        <v>3</v>
      </c>
      <c r="AN21" s="1" t="s">
        <v>704</v>
      </c>
      <c r="AS21" s="1" t="s">
        <v>110</v>
      </c>
      <c r="AT21" s="1" t="s">
        <v>103</v>
      </c>
      <c r="AU21" s="2" t="s">
        <v>0</v>
      </c>
      <c r="AV21" s="5">
        <v>112.6656</v>
      </c>
      <c r="AW21" s="1">
        <v>120</v>
      </c>
      <c r="AX21" s="6">
        <v>112.00960000000001</v>
      </c>
      <c r="AY21" s="6">
        <v>110.36960000000001</v>
      </c>
      <c r="AZ21" s="6">
        <v>107.928</v>
      </c>
      <c r="BA21" s="7">
        <v>106.608</v>
      </c>
      <c r="BB21" s="7">
        <v>66.3</v>
      </c>
      <c r="BC21" s="7">
        <v>33.15</v>
      </c>
    </row>
    <row r="22" spans="1:55">
      <c r="A22" s="2">
        <v>3409</v>
      </c>
      <c r="B22" s="2" t="s">
        <v>775</v>
      </c>
      <c r="C22" s="2" t="s">
        <v>24</v>
      </c>
      <c r="D22" s="2">
        <v>1</v>
      </c>
      <c r="E22" s="3">
        <v>40708</v>
      </c>
      <c r="F22" s="2" t="s">
        <v>130</v>
      </c>
      <c r="G22" s="1" t="s">
        <v>129</v>
      </c>
      <c r="H22" s="2" t="s">
        <v>731</v>
      </c>
      <c r="I22" s="2">
        <v>51810</v>
      </c>
      <c r="J22" s="2">
        <v>51</v>
      </c>
      <c r="K22" s="2">
        <v>301020513</v>
      </c>
      <c r="L22" s="2" t="s">
        <v>242</v>
      </c>
      <c r="M22" s="1" t="s">
        <v>64</v>
      </c>
      <c r="N22" s="4">
        <v>36.726877559999998</v>
      </c>
      <c r="O22" s="4">
        <v>-75.943851969999997</v>
      </c>
      <c r="P22" s="4">
        <v>36.726877559999998</v>
      </c>
      <c r="Q22" s="4">
        <v>-75.943851969999997</v>
      </c>
      <c r="R22" s="2">
        <v>3</v>
      </c>
      <c r="S22" s="2">
        <v>63</v>
      </c>
      <c r="T22" s="2" t="s">
        <v>49</v>
      </c>
      <c r="U22" s="2" t="s">
        <v>126</v>
      </c>
      <c r="V22" s="1" t="s">
        <v>125</v>
      </c>
      <c r="W22" s="2" t="s">
        <v>44</v>
      </c>
      <c r="X22" s="2" t="s">
        <v>46</v>
      </c>
      <c r="Y22" s="2" t="s">
        <v>45</v>
      </c>
      <c r="Z22" s="2" t="s">
        <v>44</v>
      </c>
      <c r="AA22" s="2" t="s">
        <v>43</v>
      </c>
      <c r="AB22" s="2" t="s">
        <v>42</v>
      </c>
      <c r="AC22" s="2" t="s">
        <v>41</v>
      </c>
      <c r="AD22" s="2">
        <v>262</v>
      </c>
      <c r="AE22" s="1" t="s">
        <v>133</v>
      </c>
      <c r="AF22" s="2" t="s">
        <v>39</v>
      </c>
      <c r="AG22" s="2" t="s">
        <v>38</v>
      </c>
      <c r="AH22" s="2" t="s">
        <v>132</v>
      </c>
      <c r="AI22" s="2" t="s">
        <v>71</v>
      </c>
      <c r="AJ22" s="1" t="s">
        <v>145</v>
      </c>
      <c r="AK22" s="2" t="s">
        <v>70</v>
      </c>
      <c r="AL22" s="2" t="s">
        <v>35</v>
      </c>
      <c r="AN22" s="1" t="s">
        <v>144</v>
      </c>
      <c r="AS22" s="1" t="s">
        <v>110</v>
      </c>
      <c r="AT22" s="1" t="s">
        <v>103</v>
      </c>
      <c r="AU22" s="2" t="s">
        <v>0</v>
      </c>
      <c r="AV22" s="5" t="s">
        <v>0</v>
      </c>
      <c r="AW22" s="1">
        <v>125</v>
      </c>
      <c r="AX22" s="6" t="s">
        <v>0</v>
      </c>
      <c r="AY22" s="6" t="s">
        <v>0</v>
      </c>
      <c r="AZ22" s="6" t="s">
        <v>0</v>
      </c>
      <c r="BA22" s="7" t="s">
        <v>0</v>
      </c>
      <c r="BB22" s="7" t="s">
        <v>0</v>
      </c>
      <c r="BC22" s="7" t="s">
        <v>0</v>
      </c>
    </row>
    <row r="23" spans="1:55">
      <c r="A23" s="2">
        <v>3411</v>
      </c>
      <c r="B23" s="2" t="s">
        <v>774</v>
      </c>
      <c r="C23" s="2" t="s">
        <v>24</v>
      </c>
      <c r="D23" s="2">
        <v>1</v>
      </c>
      <c r="E23" s="3">
        <v>40701</v>
      </c>
      <c r="F23" s="2" t="s">
        <v>130</v>
      </c>
      <c r="G23" s="1" t="s">
        <v>129</v>
      </c>
      <c r="H23" s="2" t="s">
        <v>773</v>
      </c>
      <c r="I23" s="2">
        <v>51073</v>
      </c>
      <c r="J23" s="2">
        <v>51</v>
      </c>
      <c r="K23" s="2">
        <v>208010702</v>
      </c>
      <c r="L23" s="2" t="s">
        <v>772</v>
      </c>
      <c r="M23" s="1" t="s">
        <v>50</v>
      </c>
      <c r="N23" s="4">
        <v>37.344259999999998</v>
      </c>
      <c r="O23" s="4">
        <v>-76.553870000000003</v>
      </c>
      <c r="P23" s="4">
        <v>37.344257839999997</v>
      </c>
      <c r="Q23" s="4">
        <v>-76.553893979999998</v>
      </c>
      <c r="R23" s="2">
        <v>3</v>
      </c>
      <c r="S23" s="2">
        <v>65</v>
      </c>
      <c r="T23" s="2" t="s">
        <v>583</v>
      </c>
      <c r="U23" s="2" t="s">
        <v>582</v>
      </c>
      <c r="V23" s="1" t="s">
        <v>581</v>
      </c>
      <c r="W23" s="2" t="s">
        <v>44</v>
      </c>
      <c r="X23" s="2" t="s">
        <v>46</v>
      </c>
      <c r="Y23" s="2" t="s">
        <v>45</v>
      </c>
      <c r="Z23" s="2" t="s">
        <v>44</v>
      </c>
      <c r="AA23" s="2" t="s">
        <v>43</v>
      </c>
      <c r="AB23" s="2" t="s">
        <v>123</v>
      </c>
      <c r="AC23" s="2" t="s">
        <v>122</v>
      </c>
      <c r="AD23" s="2">
        <v>234</v>
      </c>
      <c r="AE23" s="1" t="s">
        <v>63</v>
      </c>
      <c r="AF23" s="2" t="s">
        <v>39</v>
      </c>
      <c r="AG23" s="2" t="s">
        <v>38</v>
      </c>
      <c r="AH23" s="2" t="s">
        <v>121</v>
      </c>
      <c r="AI23" s="2" t="s">
        <v>5</v>
      </c>
      <c r="AJ23" s="1" t="s">
        <v>120</v>
      </c>
      <c r="AK23" s="2" t="s">
        <v>4</v>
      </c>
      <c r="AL23" s="2" t="s">
        <v>35</v>
      </c>
      <c r="AP23" s="2" t="s">
        <v>119</v>
      </c>
      <c r="AS23" s="1" t="s">
        <v>1</v>
      </c>
      <c r="AT23" s="1" t="s">
        <v>1</v>
      </c>
      <c r="AU23" s="2">
        <v>13730</v>
      </c>
      <c r="AV23" s="5">
        <v>300.26400000000001</v>
      </c>
      <c r="AW23" s="1">
        <v>60</v>
      </c>
      <c r="AX23" s="6" t="s">
        <v>0</v>
      </c>
      <c r="AY23" s="6">
        <v>242.08</v>
      </c>
      <c r="AZ23" s="6">
        <v>125.712</v>
      </c>
      <c r="BA23" s="7">
        <v>74.052000000000007</v>
      </c>
      <c r="BB23" s="7">
        <v>32.148000000000003</v>
      </c>
      <c r="BC23" s="7">
        <v>16.074000000000002</v>
      </c>
    </row>
    <row r="24" spans="1:55">
      <c r="A24" s="2">
        <v>3436</v>
      </c>
      <c r="B24" s="2" t="s">
        <v>771</v>
      </c>
      <c r="C24" s="2" t="s">
        <v>24</v>
      </c>
      <c r="D24" s="2">
        <v>1</v>
      </c>
      <c r="E24" s="3">
        <v>40696</v>
      </c>
      <c r="F24" s="2" t="s">
        <v>130</v>
      </c>
      <c r="G24" s="1" t="s">
        <v>129</v>
      </c>
      <c r="H24" s="2" t="s">
        <v>135</v>
      </c>
      <c r="I24" s="2">
        <v>51115</v>
      </c>
      <c r="J24" s="2">
        <v>51</v>
      </c>
      <c r="K24" s="2">
        <v>208010204</v>
      </c>
      <c r="L24" s="2" t="s">
        <v>134</v>
      </c>
      <c r="M24" s="1" t="s">
        <v>50</v>
      </c>
      <c r="N24" s="4">
        <v>37.327849999999998</v>
      </c>
      <c r="O24" s="4">
        <v>-76.280420000000007</v>
      </c>
      <c r="P24" s="4">
        <v>37.327850759999997</v>
      </c>
      <c r="Q24" s="4">
        <v>-76.280393739999994</v>
      </c>
      <c r="R24" s="2">
        <v>3</v>
      </c>
      <c r="S24" s="2">
        <v>63</v>
      </c>
      <c r="T24" s="2" t="s">
        <v>49</v>
      </c>
      <c r="U24" s="2" t="s">
        <v>48</v>
      </c>
      <c r="V24" s="1" t="s">
        <v>47</v>
      </c>
      <c r="W24" s="2" t="s">
        <v>44</v>
      </c>
      <c r="X24" s="2" t="s">
        <v>46</v>
      </c>
      <c r="Y24" s="2" t="s">
        <v>45</v>
      </c>
      <c r="Z24" s="2" t="s">
        <v>44</v>
      </c>
      <c r="AA24" s="2" t="s">
        <v>43</v>
      </c>
      <c r="AB24" s="2" t="s">
        <v>42</v>
      </c>
      <c r="AC24" s="2" t="s">
        <v>41</v>
      </c>
      <c r="AD24" s="2">
        <v>262</v>
      </c>
      <c r="AE24" s="1" t="s">
        <v>133</v>
      </c>
      <c r="AF24" s="2" t="s">
        <v>39</v>
      </c>
      <c r="AG24" s="2" t="s">
        <v>38</v>
      </c>
      <c r="AH24" s="2" t="s">
        <v>132</v>
      </c>
      <c r="AI24" s="2" t="s">
        <v>5</v>
      </c>
      <c r="AJ24" s="1" t="s">
        <v>145</v>
      </c>
      <c r="AK24" s="2" t="s">
        <v>4</v>
      </c>
      <c r="AL24" s="2" t="s">
        <v>3</v>
      </c>
      <c r="AN24" s="1" t="s">
        <v>144</v>
      </c>
      <c r="AS24" s="1" t="s">
        <v>1</v>
      </c>
      <c r="AT24" s="1" t="s">
        <v>1</v>
      </c>
      <c r="AU24" s="2">
        <v>29060</v>
      </c>
      <c r="AV24" s="5">
        <v>117.77460000000001</v>
      </c>
      <c r="AW24" s="1">
        <v>125</v>
      </c>
      <c r="AX24" s="6">
        <v>115.8946</v>
      </c>
      <c r="AY24" s="6">
        <v>87.384100000000004</v>
      </c>
      <c r="AZ24" s="6">
        <v>47.144500000000001</v>
      </c>
      <c r="BA24" s="7">
        <v>28.084</v>
      </c>
      <c r="BB24" s="7">
        <v>14.042</v>
      </c>
      <c r="BC24" s="7">
        <v>7.0209999999999999</v>
      </c>
    </row>
    <row r="25" spans="1:55">
      <c r="A25" s="2">
        <v>3437</v>
      </c>
      <c r="B25" s="2" t="s">
        <v>770</v>
      </c>
      <c r="C25" s="2" t="s">
        <v>24</v>
      </c>
      <c r="D25" s="2">
        <v>1</v>
      </c>
      <c r="E25" s="3">
        <v>40743</v>
      </c>
      <c r="F25" s="2" t="s">
        <v>130</v>
      </c>
      <c r="G25" s="1" t="s">
        <v>129</v>
      </c>
      <c r="H25" s="2" t="s">
        <v>135</v>
      </c>
      <c r="I25" s="2">
        <v>51115</v>
      </c>
      <c r="J25" s="2">
        <v>51</v>
      </c>
      <c r="K25" s="2">
        <v>208010204</v>
      </c>
      <c r="L25" s="2" t="s">
        <v>134</v>
      </c>
      <c r="M25" s="1" t="s">
        <v>50</v>
      </c>
      <c r="N25" s="4">
        <v>37.332340000000002</v>
      </c>
      <c r="O25" s="4">
        <v>-76.283519999999996</v>
      </c>
      <c r="P25" s="4">
        <v>37.3324414</v>
      </c>
      <c r="Q25" s="4">
        <v>-76.28344903</v>
      </c>
      <c r="R25" s="2">
        <v>3</v>
      </c>
      <c r="S25" s="2">
        <v>63</v>
      </c>
      <c r="T25" s="2" t="s">
        <v>49</v>
      </c>
      <c r="U25" s="2" t="s">
        <v>48</v>
      </c>
      <c r="V25" s="1" t="s">
        <v>47</v>
      </c>
      <c r="W25" s="2" t="s">
        <v>44</v>
      </c>
      <c r="X25" s="2" t="s">
        <v>46</v>
      </c>
      <c r="Y25" s="2" t="s">
        <v>45</v>
      </c>
      <c r="Z25" s="2" t="s">
        <v>44</v>
      </c>
      <c r="AA25" s="2" t="s">
        <v>43</v>
      </c>
      <c r="AB25" s="2" t="s">
        <v>42</v>
      </c>
      <c r="AC25" s="2" t="s">
        <v>41</v>
      </c>
      <c r="AD25" s="2">
        <v>262</v>
      </c>
      <c r="AE25" s="1" t="s">
        <v>133</v>
      </c>
      <c r="AF25" s="2" t="s">
        <v>39</v>
      </c>
      <c r="AG25" s="2" t="s">
        <v>38</v>
      </c>
      <c r="AH25" s="2" t="s">
        <v>132</v>
      </c>
      <c r="AI25" s="2" t="s">
        <v>71</v>
      </c>
      <c r="AJ25" s="1" t="s">
        <v>1</v>
      </c>
      <c r="AK25" s="2" t="s">
        <v>70</v>
      </c>
      <c r="AL25" s="2" t="s">
        <v>35</v>
      </c>
      <c r="AR25" s="1" t="s">
        <v>2</v>
      </c>
      <c r="AS25" s="1" t="s">
        <v>1</v>
      </c>
      <c r="AT25" s="1" t="s">
        <v>1</v>
      </c>
      <c r="AU25" s="2">
        <v>24470</v>
      </c>
      <c r="AV25" s="5">
        <v>162.1139</v>
      </c>
      <c r="AW25" s="1">
        <v>120</v>
      </c>
      <c r="AX25" s="6">
        <v>157.77350000000001</v>
      </c>
      <c r="AY25" s="6">
        <v>139.23349999999999</v>
      </c>
      <c r="AZ25" s="6">
        <v>97.962500000000006</v>
      </c>
      <c r="BA25" s="7">
        <v>62.853200000000001</v>
      </c>
      <c r="BB25" s="7">
        <v>31.234000000000002</v>
      </c>
      <c r="BC25" s="7">
        <v>15.617000000000001</v>
      </c>
    </row>
    <row r="26" spans="1:55">
      <c r="A26" s="2">
        <v>3438</v>
      </c>
      <c r="B26" s="2" t="s">
        <v>769</v>
      </c>
      <c r="C26" s="2" t="s">
        <v>24</v>
      </c>
      <c r="D26" s="2">
        <v>1</v>
      </c>
      <c r="E26" s="3">
        <v>40724</v>
      </c>
      <c r="F26" s="2" t="s">
        <v>130</v>
      </c>
      <c r="G26" s="1" t="s">
        <v>129</v>
      </c>
      <c r="H26" s="2" t="s">
        <v>139</v>
      </c>
      <c r="I26" s="2">
        <v>51001</v>
      </c>
      <c r="J26" s="2">
        <v>51</v>
      </c>
      <c r="K26" s="2">
        <v>204030402</v>
      </c>
      <c r="L26" s="2" t="s">
        <v>768</v>
      </c>
      <c r="M26" s="1" t="s">
        <v>50</v>
      </c>
      <c r="N26" s="4">
        <v>37.550359999999998</v>
      </c>
      <c r="O26" s="4">
        <v>-75.700069999999997</v>
      </c>
      <c r="P26" s="4">
        <v>37.550292939999999</v>
      </c>
      <c r="Q26" s="4">
        <v>-75.700462239999993</v>
      </c>
      <c r="R26" s="2">
        <v>3</v>
      </c>
      <c r="S26" s="2">
        <v>63</v>
      </c>
      <c r="T26" s="2" t="s">
        <v>49</v>
      </c>
      <c r="U26" s="2" t="s">
        <v>126</v>
      </c>
      <c r="V26" s="1" t="s">
        <v>125</v>
      </c>
      <c r="W26" s="2" t="s">
        <v>44</v>
      </c>
      <c r="X26" s="2" t="s">
        <v>46</v>
      </c>
      <c r="Y26" s="2" t="s">
        <v>45</v>
      </c>
      <c r="Z26" s="2" t="s">
        <v>44</v>
      </c>
      <c r="AA26" s="2" t="s">
        <v>43</v>
      </c>
      <c r="AB26" s="2" t="s">
        <v>42</v>
      </c>
      <c r="AC26" s="2" t="s">
        <v>41</v>
      </c>
      <c r="AD26" s="2">
        <v>264</v>
      </c>
      <c r="AE26" s="1" t="s">
        <v>133</v>
      </c>
      <c r="AF26" s="2" t="s">
        <v>39</v>
      </c>
      <c r="AG26" s="2" t="s">
        <v>38</v>
      </c>
      <c r="AH26" s="2" t="s">
        <v>132</v>
      </c>
      <c r="AI26" s="2" t="s">
        <v>5</v>
      </c>
      <c r="AJ26" s="1" t="s">
        <v>145</v>
      </c>
      <c r="AK26" s="2" t="s">
        <v>4</v>
      </c>
      <c r="AL26" s="2" t="s">
        <v>86</v>
      </c>
      <c r="AN26" s="1" t="s">
        <v>144</v>
      </c>
      <c r="AS26" s="1" t="s">
        <v>1</v>
      </c>
      <c r="AT26" s="1" t="s">
        <v>1</v>
      </c>
      <c r="AU26" s="2">
        <v>40480</v>
      </c>
      <c r="AV26" s="5">
        <v>176.23599999999999</v>
      </c>
      <c r="AW26" s="1">
        <v>82</v>
      </c>
      <c r="AX26" s="6" t="s">
        <v>0</v>
      </c>
      <c r="AY26" s="6">
        <v>114.6118</v>
      </c>
      <c r="AZ26" s="6">
        <v>76.383799999999994</v>
      </c>
      <c r="BA26" s="7">
        <v>52.777799999999999</v>
      </c>
      <c r="BB26" s="7">
        <v>26.88</v>
      </c>
      <c r="BC26" s="7">
        <v>13.44</v>
      </c>
    </row>
    <row r="27" spans="1:55">
      <c r="A27" s="2">
        <v>3453</v>
      </c>
      <c r="B27" s="2" t="s">
        <v>767</v>
      </c>
      <c r="C27" s="2" t="s">
        <v>24</v>
      </c>
      <c r="D27" s="2">
        <v>1</v>
      </c>
      <c r="E27" s="3">
        <v>40750</v>
      </c>
      <c r="F27" s="2" t="s">
        <v>375</v>
      </c>
      <c r="G27" s="1" t="s">
        <v>374</v>
      </c>
      <c r="H27" s="2" t="s">
        <v>552</v>
      </c>
      <c r="I27" s="2">
        <v>45043</v>
      </c>
      <c r="J27" s="2">
        <v>45</v>
      </c>
      <c r="K27" s="2">
        <v>304020702</v>
      </c>
      <c r="L27" s="2" t="s">
        <v>742</v>
      </c>
      <c r="M27" s="1" t="s">
        <v>64</v>
      </c>
      <c r="N27" s="4">
        <v>33.198835729999999</v>
      </c>
      <c r="O27" s="4">
        <v>-79.189153050000002</v>
      </c>
      <c r="P27" s="4">
        <v>33.198835729999999</v>
      </c>
      <c r="Q27" s="4">
        <v>-79.189153050000002</v>
      </c>
      <c r="R27" s="2">
        <v>4</v>
      </c>
      <c r="S27" s="2">
        <v>75</v>
      </c>
      <c r="T27" s="2" t="s">
        <v>63</v>
      </c>
      <c r="U27" s="2" t="s">
        <v>303</v>
      </c>
      <c r="V27" s="1" t="s">
        <v>302</v>
      </c>
      <c r="W27" s="2" t="s">
        <v>44</v>
      </c>
      <c r="X27" s="2" t="s">
        <v>46</v>
      </c>
      <c r="Y27" s="2" t="s">
        <v>45</v>
      </c>
      <c r="Z27" s="2" t="s">
        <v>44</v>
      </c>
      <c r="AA27" s="2" t="s">
        <v>43</v>
      </c>
      <c r="AB27" s="2" t="s">
        <v>42</v>
      </c>
      <c r="AC27" s="2" t="s">
        <v>41</v>
      </c>
      <c r="AD27" s="2">
        <v>262</v>
      </c>
      <c r="AE27" s="1" t="s">
        <v>133</v>
      </c>
      <c r="AF27" s="2" t="s">
        <v>39</v>
      </c>
      <c r="AG27" s="2" t="s">
        <v>38</v>
      </c>
      <c r="AH27" s="2" t="s">
        <v>132</v>
      </c>
      <c r="AI27" s="2" t="s">
        <v>5</v>
      </c>
      <c r="AJ27" s="1" t="s">
        <v>1</v>
      </c>
      <c r="AK27" s="2" t="s">
        <v>4</v>
      </c>
      <c r="AL27" s="2" t="s">
        <v>86</v>
      </c>
      <c r="AR27" s="1" t="s">
        <v>2</v>
      </c>
      <c r="AS27" s="1" t="s">
        <v>1</v>
      </c>
      <c r="AT27" s="1" t="s">
        <v>1</v>
      </c>
      <c r="AU27" s="2" t="s">
        <v>0</v>
      </c>
      <c r="AV27" s="5">
        <v>313.27199999999999</v>
      </c>
      <c r="AW27" s="1">
        <v>60</v>
      </c>
      <c r="AX27" s="6" t="s">
        <v>0</v>
      </c>
      <c r="AY27" s="6">
        <v>261.06</v>
      </c>
      <c r="AZ27" s="6">
        <v>156.636</v>
      </c>
      <c r="BA27" s="7">
        <v>104.42400000000001</v>
      </c>
      <c r="BB27" s="7">
        <v>52.212000000000003</v>
      </c>
      <c r="BC27" s="7">
        <v>26.106000000000002</v>
      </c>
    </row>
    <row r="28" spans="1:55">
      <c r="A28" s="2">
        <v>3469</v>
      </c>
      <c r="B28" s="2" t="s">
        <v>766</v>
      </c>
      <c r="C28" s="2" t="s">
        <v>24</v>
      </c>
      <c r="D28" s="2">
        <v>1</v>
      </c>
      <c r="E28" s="3">
        <v>40730</v>
      </c>
      <c r="F28" s="2" t="s">
        <v>461</v>
      </c>
      <c r="G28" s="1" t="s">
        <v>460</v>
      </c>
      <c r="H28" s="2" t="s">
        <v>459</v>
      </c>
      <c r="I28" s="2">
        <v>1003</v>
      </c>
      <c r="J28" s="2">
        <v>1</v>
      </c>
      <c r="K28" s="2">
        <v>316020502</v>
      </c>
      <c r="L28" s="2" t="s">
        <v>722</v>
      </c>
      <c r="M28" s="1" t="s">
        <v>64</v>
      </c>
      <c r="N28" s="4">
        <v>30.270890000000001</v>
      </c>
      <c r="O28" s="4">
        <v>-87.740020000000001</v>
      </c>
      <c r="P28" s="4">
        <v>30.270637570000002</v>
      </c>
      <c r="Q28" s="4">
        <v>-87.739674730000004</v>
      </c>
      <c r="R28" s="2">
        <v>4</v>
      </c>
      <c r="S28" s="2">
        <v>75</v>
      </c>
      <c r="T28" s="2" t="s">
        <v>63</v>
      </c>
      <c r="U28" s="2" t="s">
        <v>251</v>
      </c>
      <c r="V28" s="1" t="s">
        <v>250</v>
      </c>
      <c r="W28" s="2" t="s">
        <v>44</v>
      </c>
      <c r="X28" s="2" t="s">
        <v>46</v>
      </c>
      <c r="Y28" s="2" t="s">
        <v>45</v>
      </c>
      <c r="Z28" s="2" t="s">
        <v>44</v>
      </c>
      <c r="AA28" s="2" t="s">
        <v>43</v>
      </c>
      <c r="AB28" s="2" t="s">
        <v>42</v>
      </c>
      <c r="AC28" s="2" t="s">
        <v>41</v>
      </c>
      <c r="AD28" s="2">
        <v>259</v>
      </c>
      <c r="AE28" s="1" t="s">
        <v>60</v>
      </c>
      <c r="AF28" s="2" t="s">
        <v>39</v>
      </c>
      <c r="AG28" s="2" t="s">
        <v>38</v>
      </c>
      <c r="AH28" s="2" t="s">
        <v>59</v>
      </c>
      <c r="AI28" s="2" t="s">
        <v>5</v>
      </c>
      <c r="AJ28" s="1" t="s">
        <v>1</v>
      </c>
      <c r="AK28" s="2" t="s">
        <v>4</v>
      </c>
      <c r="AL28" s="2" t="s">
        <v>35</v>
      </c>
      <c r="AR28" s="1" t="s">
        <v>2</v>
      </c>
      <c r="AS28" s="1" t="s">
        <v>110</v>
      </c>
      <c r="AT28" s="1" t="s">
        <v>1</v>
      </c>
      <c r="AU28" s="2">
        <v>28540</v>
      </c>
      <c r="AV28" s="5">
        <v>246.98320000000001</v>
      </c>
      <c r="AW28" s="1">
        <v>127</v>
      </c>
      <c r="AX28" s="6">
        <v>199.29040000000001</v>
      </c>
      <c r="AY28" s="6">
        <v>110.9704</v>
      </c>
      <c r="AZ28" s="6">
        <v>73.842399999999998</v>
      </c>
      <c r="BA28" s="7">
        <v>50.178400000000003</v>
      </c>
      <c r="BB28" s="7">
        <v>25.7</v>
      </c>
      <c r="BC28" s="7">
        <v>12.85</v>
      </c>
    </row>
    <row r="29" spans="1:55">
      <c r="A29" s="2">
        <v>3471</v>
      </c>
      <c r="B29" s="2" t="s">
        <v>765</v>
      </c>
      <c r="C29" s="2" t="s">
        <v>24</v>
      </c>
      <c r="D29" s="2">
        <v>1</v>
      </c>
      <c r="E29" s="3">
        <v>40716</v>
      </c>
      <c r="F29" s="2" t="s">
        <v>461</v>
      </c>
      <c r="G29" s="1" t="s">
        <v>460</v>
      </c>
      <c r="H29" s="2" t="s">
        <v>459</v>
      </c>
      <c r="I29" s="2">
        <v>1003</v>
      </c>
      <c r="J29" s="2">
        <v>1</v>
      </c>
      <c r="K29" s="2">
        <v>316020502</v>
      </c>
      <c r="L29" s="2" t="s">
        <v>722</v>
      </c>
      <c r="M29" s="1" t="s">
        <v>64</v>
      </c>
      <c r="N29" s="4">
        <v>30.269170079999999</v>
      </c>
      <c r="O29" s="4">
        <v>-87.749103270000006</v>
      </c>
      <c r="P29" s="4">
        <v>30.269170079999999</v>
      </c>
      <c r="Q29" s="4">
        <v>-87.749103270000006</v>
      </c>
      <c r="R29" s="2">
        <v>4</v>
      </c>
      <c r="S29" s="2">
        <v>75</v>
      </c>
      <c r="T29" s="2" t="s">
        <v>63</v>
      </c>
      <c r="U29" s="2" t="s">
        <v>251</v>
      </c>
      <c r="V29" s="1" t="s">
        <v>250</v>
      </c>
      <c r="W29" s="2" t="s">
        <v>44</v>
      </c>
      <c r="X29" s="2" t="s">
        <v>46</v>
      </c>
      <c r="Y29" s="2" t="s">
        <v>45</v>
      </c>
      <c r="Z29" s="2" t="s">
        <v>44</v>
      </c>
      <c r="AA29" s="2" t="s">
        <v>43</v>
      </c>
      <c r="AB29" s="2" t="s">
        <v>42</v>
      </c>
      <c r="AC29" s="2" t="s">
        <v>41</v>
      </c>
      <c r="AD29" s="2">
        <v>259</v>
      </c>
      <c r="AE29" s="1" t="s">
        <v>60</v>
      </c>
      <c r="AF29" s="2" t="s">
        <v>39</v>
      </c>
      <c r="AG29" s="2" t="s">
        <v>38</v>
      </c>
      <c r="AH29" s="2" t="s">
        <v>59</v>
      </c>
      <c r="AI29" s="2" t="s">
        <v>5</v>
      </c>
      <c r="AJ29" s="1" t="s">
        <v>1</v>
      </c>
      <c r="AK29" s="2" t="s">
        <v>4</v>
      </c>
      <c r="AL29" s="2" t="s">
        <v>86</v>
      </c>
      <c r="AR29" s="1" t="s">
        <v>2</v>
      </c>
      <c r="AS29" s="1" t="s">
        <v>1</v>
      </c>
      <c r="AT29" s="1" t="s">
        <v>1</v>
      </c>
      <c r="AU29" s="2">
        <v>24280</v>
      </c>
      <c r="AV29" s="5">
        <v>544.92570000000001</v>
      </c>
      <c r="AW29" s="1">
        <v>77</v>
      </c>
      <c r="AX29" s="6" t="s">
        <v>0</v>
      </c>
      <c r="AY29" s="6">
        <v>461.19560000000001</v>
      </c>
      <c r="AZ29" s="6">
        <v>280.75049999999999</v>
      </c>
      <c r="BA29" s="7">
        <v>186.19649999999999</v>
      </c>
      <c r="BB29" s="7">
        <v>92.585999999999999</v>
      </c>
      <c r="BC29" s="7">
        <v>46.292999999999999</v>
      </c>
    </row>
    <row r="30" spans="1:55">
      <c r="A30" s="2">
        <v>3483</v>
      </c>
      <c r="B30" s="2" t="s">
        <v>764</v>
      </c>
      <c r="C30" s="2" t="s">
        <v>24</v>
      </c>
      <c r="D30" s="2">
        <v>1</v>
      </c>
      <c r="E30" s="3">
        <v>40744</v>
      </c>
      <c r="F30" s="2" t="s">
        <v>271</v>
      </c>
      <c r="G30" s="1" t="s">
        <v>270</v>
      </c>
      <c r="H30" s="2" t="s">
        <v>641</v>
      </c>
      <c r="I30" s="2">
        <v>23029</v>
      </c>
      <c r="J30" s="2">
        <v>23</v>
      </c>
      <c r="K30" s="2">
        <v>105000208</v>
      </c>
      <c r="L30" s="2" t="s">
        <v>763</v>
      </c>
      <c r="M30" s="1" t="s">
        <v>217</v>
      </c>
      <c r="N30" s="4">
        <v>44.540019999999998</v>
      </c>
      <c r="O30" s="4">
        <v>-67.628110000000007</v>
      </c>
      <c r="P30" s="4">
        <v>44.53967282</v>
      </c>
      <c r="Q30" s="4">
        <v>-67.628114339999996</v>
      </c>
      <c r="R30" s="2">
        <v>1</v>
      </c>
      <c r="S30" s="2">
        <v>82</v>
      </c>
      <c r="T30" s="2" t="s">
        <v>267</v>
      </c>
      <c r="U30" s="2" t="s">
        <v>760</v>
      </c>
      <c r="V30" s="1" t="s">
        <v>759</v>
      </c>
      <c r="W30" s="2" t="s">
        <v>213</v>
      </c>
      <c r="X30" s="2" t="s">
        <v>212</v>
      </c>
      <c r="Y30" s="2" t="s">
        <v>211</v>
      </c>
      <c r="Z30" s="2" t="s">
        <v>210</v>
      </c>
      <c r="AA30" s="2" t="s">
        <v>209</v>
      </c>
      <c r="AB30" s="2" t="s">
        <v>208</v>
      </c>
      <c r="AC30" s="2" t="s">
        <v>207</v>
      </c>
      <c r="AD30" s="2">
        <v>249</v>
      </c>
      <c r="AE30" s="1" t="s">
        <v>264</v>
      </c>
      <c r="AF30" s="2" t="s">
        <v>205</v>
      </c>
      <c r="AG30" s="2" t="s">
        <v>204</v>
      </c>
      <c r="AH30" s="2" t="s">
        <v>203</v>
      </c>
      <c r="AI30" s="2" t="s">
        <v>5</v>
      </c>
      <c r="AJ30" s="1" t="s">
        <v>1</v>
      </c>
      <c r="AK30" s="2" t="s">
        <v>4</v>
      </c>
      <c r="AL30" s="2" t="s">
        <v>86</v>
      </c>
      <c r="AR30" s="1" t="s">
        <v>2</v>
      </c>
      <c r="AS30" s="1" t="s">
        <v>1</v>
      </c>
      <c r="AT30" s="1" t="s">
        <v>1</v>
      </c>
      <c r="AU30" s="2">
        <v>44570</v>
      </c>
      <c r="AV30" s="5">
        <v>353.47320000000002</v>
      </c>
      <c r="AW30" s="1">
        <v>125</v>
      </c>
      <c r="AX30" s="6">
        <v>299.02319999999997</v>
      </c>
      <c r="AY30" s="6">
        <v>163.38</v>
      </c>
      <c r="AZ30" s="6">
        <v>98.028000000000006</v>
      </c>
      <c r="BA30" s="7">
        <v>65.352000000000004</v>
      </c>
      <c r="BB30" s="7">
        <v>32.676000000000002</v>
      </c>
      <c r="BC30" s="7">
        <v>16.338000000000001</v>
      </c>
    </row>
    <row r="31" spans="1:55">
      <c r="A31" s="2">
        <v>3548</v>
      </c>
      <c r="B31" s="2" t="s">
        <v>762</v>
      </c>
      <c r="C31" s="2" t="s">
        <v>24</v>
      </c>
      <c r="D31" s="2">
        <v>1</v>
      </c>
      <c r="E31" s="3">
        <v>40745</v>
      </c>
      <c r="F31" s="2" t="s">
        <v>271</v>
      </c>
      <c r="G31" s="1" t="s">
        <v>270</v>
      </c>
      <c r="H31" s="2" t="s">
        <v>262</v>
      </c>
      <c r="I31" s="2">
        <v>23009</v>
      </c>
      <c r="J31" s="2">
        <v>23</v>
      </c>
      <c r="K31" s="2">
        <v>105000211</v>
      </c>
      <c r="L31" s="2" t="s">
        <v>761</v>
      </c>
      <c r="M31" s="1" t="s">
        <v>217</v>
      </c>
      <c r="N31" s="4">
        <v>44.429870000000001</v>
      </c>
      <c r="O31" s="4">
        <v>-68.012529999999998</v>
      </c>
      <c r="P31" s="4">
        <v>44.429875699999997</v>
      </c>
      <c r="Q31" s="4">
        <v>-68.012525749999995</v>
      </c>
      <c r="R31" s="2">
        <v>1</v>
      </c>
      <c r="S31" s="2">
        <v>82</v>
      </c>
      <c r="T31" s="2" t="s">
        <v>267</v>
      </c>
      <c r="U31" s="2" t="s">
        <v>760</v>
      </c>
      <c r="V31" s="1" t="s">
        <v>759</v>
      </c>
      <c r="W31" s="2" t="s">
        <v>213</v>
      </c>
      <c r="X31" s="2" t="s">
        <v>212</v>
      </c>
      <c r="Y31" s="2" t="s">
        <v>211</v>
      </c>
      <c r="Z31" s="2" t="s">
        <v>210</v>
      </c>
      <c r="AA31" s="2" t="s">
        <v>209</v>
      </c>
      <c r="AB31" s="2" t="s">
        <v>208</v>
      </c>
      <c r="AC31" s="2" t="s">
        <v>207</v>
      </c>
      <c r="AD31" s="2">
        <v>249</v>
      </c>
      <c r="AE31" s="1" t="s">
        <v>264</v>
      </c>
      <c r="AF31" s="2" t="s">
        <v>205</v>
      </c>
      <c r="AG31" s="2" t="s">
        <v>204</v>
      </c>
      <c r="AH31" s="2" t="s">
        <v>203</v>
      </c>
      <c r="AI31" s="2" t="s">
        <v>5</v>
      </c>
      <c r="AJ31" s="1" t="s">
        <v>1</v>
      </c>
      <c r="AK31" s="2" t="s">
        <v>4</v>
      </c>
      <c r="AL31" s="2" t="s">
        <v>86</v>
      </c>
      <c r="AR31" s="1" t="s">
        <v>2</v>
      </c>
      <c r="AS31" s="1" t="s">
        <v>1</v>
      </c>
      <c r="AT31" s="1" t="s">
        <v>1</v>
      </c>
      <c r="AU31" s="2">
        <v>45690</v>
      </c>
      <c r="AV31" s="5">
        <v>552.20249999999999</v>
      </c>
      <c r="AW31" s="1">
        <v>126</v>
      </c>
      <c r="AX31" s="6">
        <v>317.0247</v>
      </c>
      <c r="AY31" s="6">
        <v>163.9288</v>
      </c>
      <c r="AZ31" s="6">
        <v>110.3288</v>
      </c>
      <c r="BA31" s="7">
        <v>80.808000000000007</v>
      </c>
      <c r="BB31" s="7">
        <v>40.404000000000003</v>
      </c>
      <c r="BC31" s="7">
        <v>20.202000000000002</v>
      </c>
    </row>
    <row r="32" spans="1:55">
      <c r="A32" s="2">
        <v>3562</v>
      </c>
      <c r="B32" s="2" t="s">
        <v>758</v>
      </c>
      <c r="C32" s="2" t="s">
        <v>24</v>
      </c>
      <c r="D32" s="2">
        <v>1</v>
      </c>
      <c r="E32" s="3">
        <v>40756</v>
      </c>
      <c r="F32" s="2" t="s">
        <v>461</v>
      </c>
      <c r="G32" s="1" t="s">
        <v>460</v>
      </c>
      <c r="H32" s="2" t="s">
        <v>459</v>
      </c>
      <c r="I32" s="2">
        <v>1003</v>
      </c>
      <c r="J32" s="2">
        <v>1</v>
      </c>
      <c r="K32" s="2">
        <v>316020502</v>
      </c>
      <c r="L32" s="2" t="s">
        <v>722</v>
      </c>
      <c r="M32" s="1" t="s">
        <v>64</v>
      </c>
      <c r="N32" s="4">
        <v>30.278829999999999</v>
      </c>
      <c r="O32" s="4">
        <v>-87.741200000000006</v>
      </c>
      <c r="P32" s="4">
        <v>30.27945871</v>
      </c>
      <c r="Q32" s="4">
        <v>-87.741994899999995</v>
      </c>
      <c r="R32" s="2">
        <v>4</v>
      </c>
      <c r="S32" s="2">
        <v>75</v>
      </c>
      <c r="T32" s="2" t="s">
        <v>63</v>
      </c>
      <c r="U32" s="2" t="s">
        <v>251</v>
      </c>
      <c r="V32" s="1" t="s">
        <v>250</v>
      </c>
      <c r="W32" s="2" t="s">
        <v>44</v>
      </c>
      <c r="X32" s="2" t="s">
        <v>46</v>
      </c>
      <c r="Y32" s="2" t="s">
        <v>45</v>
      </c>
      <c r="Z32" s="2" t="s">
        <v>44</v>
      </c>
      <c r="AA32" s="2" t="s">
        <v>43</v>
      </c>
      <c r="AB32" s="2" t="s">
        <v>42</v>
      </c>
      <c r="AC32" s="2" t="s">
        <v>41</v>
      </c>
      <c r="AD32" s="2">
        <v>259</v>
      </c>
      <c r="AE32" s="1" t="s">
        <v>60</v>
      </c>
      <c r="AF32" s="2" t="s">
        <v>39</v>
      </c>
      <c r="AG32" s="2" t="s">
        <v>38</v>
      </c>
      <c r="AH32" s="2" t="s">
        <v>59</v>
      </c>
      <c r="AI32" s="2" t="s">
        <v>5</v>
      </c>
      <c r="AJ32" s="1" t="s">
        <v>1</v>
      </c>
      <c r="AK32" s="2" t="s">
        <v>4</v>
      </c>
      <c r="AL32" s="2" t="s">
        <v>35</v>
      </c>
      <c r="AR32" s="1" t="s">
        <v>2</v>
      </c>
      <c r="AS32" s="1" t="s">
        <v>1</v>
      </c>
      <c r="AU32" s="2" t="s">
        <v>0</v>
      </c>
      <c r="AV32" s="5">
        <v>146.11529999999999</v>
      </c>
      <c r="AW32" s="1">
        <v>63</v>
      </c>
      <c r="AX32" s="6" t="s">
        <v>0</v>
      </c>
      <c r="AY32" s="6">
        <v>111.9357</v>
      </c>
      <c r="AZ32" s="6">
        <v>62.291699999999999</v>
      </c>
      <c r="BA32" s="7">
        <v>46.462600000000002</v>
      </c>
      <c r="BB32" s="7">
        <v>24.376999999999999</v>
      </c>
      <c r="BC32" s="7">
        <v>12.188499999999999</v>
      </c>
    </row>
    <row r="33" spans="1:55">
      <c r="A33" s="2">
        <v>3569</v>
      </c>
      <c r="B33" s="2" t="s">
        <v>757</v>
      </c>
      <c r="C33" s="2" t="s">
        <v>24</v>
      </c>
      <c r="D33" s="2">
        <v>1</v>
      </c>
      <c r="E33" s="3">
        <v>40757</v>
      </c>
      <c r="F33" s="2" t="s">
        <v>351</v>
      </c>
      <c r="G33" s="1" t="s">
        <v>350</v>
      </c>
      <c r="H33" s="2" t="s">
        <v>349</v>
      </c>
      <c r="I33" s="2">
        <v>10005</v>
      </c>
      <c r="J33" s="2">
        <v>10</v>
      </c>
      <c r="K33" s="2">
        <v>204030301</v>
      </c>
      <c r="L33" s="2" t="s">
        <v>353</v>
      </c>
      <c r="M33" s="1" t="s">
        <v>50</v>
      </c>
      <c r="N33" s="4">
        <v>38.61739</v>
      </c>
      <c r="O33" s="4">
        <v>-75.084879999999998</v>
      </c>
      <c r="P33" s="4">
        <v>38.617267849999998</v>
      </c>
      <c r="Q33" s="4">
        <v>-75.085046230000003</v>
      </c>
      <c r="R33" s="2">
        <v>3</v>
      </c>
      <c r="S33" s="2">
        <v>63</v>
      </c>
      <c r="T33" s="2" t="s">
        <v>49</v>
      </c>
      <c r="U33" s="2" t="s">
        <v>126</v>
      </c>
      <c r="V33" s="1" t="s">
        <v>125</v>
      </c>
      <c r="W33" s="2" t="s">
        <v>44</v>
      </c>
      <c r="X33" s="2" t="s">
        <v>46</v>
      </c>
      <c r="Y33" s="2" t="s">
        <v>45</v>
      </c>
      <c r="Z33" s="2" t="s">
        <v>44</v>
      </c>
      <c r="AA33" s="2" t="s">
        <v>43</v>
      </c>
      <c r="AB33" s="2" t="s">
        <v>42</v>
      </c>
      <c r="AC33" s="2" t="s">
        <v>41</v>
      </c>
      <c r="AD33" s="2">
        <v>264</v>
      </c>
      <c r="AE33" s="1" t="s">
        <v>40</v>
      </c>
      <c r="AF33" s="2" t="s">
        <v>39</v>
      </c>
      <c r="AG33" s="2" t="s">
        <v>38</v>
      </c>
      <c r="AH33" s="2" t="s">
        <v>37</v>
      </c>
      <c r="AI33" s="2" t="s">
        <v>5</v>
      </c>
      <c r="AJ33" s="1" t="s">
        <v>1</v>
      </c>
      <c r="AK33" s="2" t="s">
        <v>4</v>
      </c>
      <c r="AL33" s="2" t="s">
        <v>3</v>
      </c>
      <c r="AR33" s="1" t="s">
        <v>2</v>
      </c>
      <c r="AS33" s="1" t="s">
        <v>1</v>
      </c>
      <c r="AT33" s="1" t="s">
        <v>1</v>
      </c>
      <c r="AU33" s="2">
        <v>44830</v>
      </c>
      <c r="AV33" s="5">
        <v>159.68819999999999</v>
      </c>
      <c r="AW33" s="1">
        <v>102</v>
      </c>
      <c r="AX33" s="6">
        <v>158.51820000000001</v>
      </c>
      <c r="AY33" s="6">
        <v>119.7462</v>
      </c>
      <c r="AZ33" s="6">
        <v>89.002200000000002</v>
      </c>
      <c r="BA33" s="7">
        <v>71.587999999999994</v>
      </c>
      <c r="BB33" s="7">
        <v>35.793999999999997</v>
      </c>
      <c r="BC33" s="7">
        <v>17.896999999999998</v>
      </c>
    </row>
    <row r="34" spans="1:55">
      <c r="A34" s="2">
        <v>3570</v>
      </c>
      <c r="B34" s="2" t="s">
        <v>756</v>
      </c>
      <c r="C34" s="2" t="s">
        <v>24</v>
      </c>
      <c r="D34" s="2">
        <v>1</v>
      </c>
      <c r="E34" s="3">
        <v>40749</v>
      </c>
      <c r="F34" s="2" t="s">
        <v>157</v>
      </c>
      <c r="G34" s="1" t="s">
        <v>156</v>
      </c>
      <c r="H34" s="2" t="s">
        <v>164</v>
      </c>
      <c r="I34" s="2">
        <v>48057</v>
      </c>
      <c r="J34" s="2">
        <v>48</v>
      </c>
      <c r="K34" s="2">
        <v>1210040105</v>
      </c>
      <c r="L34" s="2" t="s">
        <v>755</v>
      </c>
      <c r="M34" s="1" t="s">
        <v>153</v>
      </c>
      <c r="N34" s="4">
        <v>28.695192370000001</v>
      </c>
      <c r="O34" s="4">
        <v>-96.57011516</v>
      </c>
      <c r="P34" s="4">
        <v>28.695192370000001</v>
      </c>
      <c r="Q34" s="4">
        <v>-96.57011516</v>
      </c>
      <c r="R34" s="2">
        <v>6</v>
      </c>
      <c r="S34" s="2">
        <v>34</v>
      </c>
      <c r="T34" s="2" t="s">
        <v>152</v>
      </c>
      <c r="U34" s="2" t="s">
        <v>162</v>
      </c>
      <c r="V34" s="1" t="s">
        <v>161</v>
      </c>
      <c r="W34" s="2" t="s">
        <v>44</v>
      </c>
      <c r="X34" s="2" t="s">
        <v>46</v>
      </c>
      <c r="Y34" s="2" t="s">
        <v>45</v>
      </c>
      <c r="Z34" s="2" t="s">
        <v>44</v>
      </c>
      <c r="AA34" s="2" t="s">
        <v>43</v>
      </c>
      <c r="AB34" s="2" t="s">
        <v>42</v>
      </c>
      <c r="AC34" s="2" t="s">
        <v>41</v>
      </c>
      <c r="AD34" s="2">
        <v>257</v>
      </c>
      <c r="AE34" s="1" t="s">
        <v>160</v>
      </c>
      <c r="AF34" s="2" t="s">
        <v>39</v>
      </c>
      <c r="AG34" s="2" t="s">
        <v>38</v>
      </c>
      <c r="AH34" s="2" t="s">
        <v>159</v>
      </c>
      <c r="AI34" s="2" t="s">
        <v>5</v>
      </c>
      <c r="AJ34" s="1" t="s">
        <v>1</v>
      </c>
      <c r="AK34" s="2" t="s">
        <v>4</v>
      </c>
      <c r="AL34" s="2" t="s">
        <v>35</v>
      </c>
      <c r="AR34" s="1" t="s">
        <v>2</v>
      </c>
      <c r="AS34" s="1" t="s">
        <v>1</v>
      </c>
      <c r="AT34" s="1" t="s">
        <v>1</v>
      </c>
      <c r="AU34" s="2">
        <v>51110</v>
      </c>
      <c r="AV34" s="5">
        <v>96.172700000000006</v>
      </c>
      <c r="AW34" s="1">
        <v>74</v>
      </c>
      <c r="AX34" s="6" t="s">
        <v>0</v>
      </c>
      <c r="AY34" s="6">
        <v>59.906300000000002</v>
      </c>
      <c r="AZ34" s="6">
        <v>29.777999999999999</v>
      </c>
      <c r="BA34" s="7">
        <v>19.852</v>
      </c>
      <c r="BB34" s="7">
        <v>9.9260000000000002</v>
      </c>
      <c r="BC34" s="7">
        <v>4.9630000000000001</v>
      </c>
    </row>
    <row r="35" spans="1:55">
      <c r="A35" s="2">
        <v>3572</v>
      </c>
      <c r="B35" s="2" t="s">
        <v>754</v>
      </c>
      <c r="C35" s="2" t="s">
        <v>24</v>
      </c>
      <c r="D35" s="2">
        <v>1</v>
      </c>
      <c r="E35" s="3">
        <v>40744</v>
      </c>
      <c r="F35" s="2" t="s">
        <v>157</v>
      </c>
      <c r="G35" s="1" t="s">
        <v>156</v>
      </c>
      <c r="H35" s="2" t="s">
        <v>172</v>
      </c>
      <c r="I35" s="2">
        <v>48167</v>
      </c>
      <c r="J35" s="2">
        <v>48</v>
      </c>
      <c r="K35" s="2">
        <v>1204020403</v>
      </c>
      <c r="L35" s="2" t="s">
        <v>171</v>
      </c>
      <c r="M35" s="1" t="s">
        <v>153</v>
      </c>
      <c r="N35" s="4">
        <v>29.177630000000001</v>
      </c>
      <c r="O35" s="4">
        <v>-95.003069999999994</v>
      </c>
      <c r="P35" s="4">
        <v>29.177819580000001</v>
      </c>
      <c r="Q35" s="4">
        <v>-95.003142519999997</v>
      </c>
      <c r="R35" s="2">
        <v>6</v>
      </c>
      <c r="S35" s="2">
        <v>34</v>
      </c>
      <c r="T35" s="2" t="s">
        <v>152</v>
      </c>
      <c r="U35" s="2" t="s">
        <v>162</v>
      </c>
      <c r="V35" s="1" t="s">
        <v>161</v>
      </c>
      <c r="W35" s="2" t="s">
        <v>44</v>
      </c>
      <c r="X35" s="2" t="s">
        <v>46</v>
      </c>
      <c r="Y35" s="2" t="s">
        <v>45</v>
      </c>
      <c r="Z35" s="2" t="s">
        <v>44</v>
      </c>
      <c r="AA35" s="2" t="s">
        <v>43</v>
      </c>
      <c r="AB35" s="2" t="s">
        <v>42</v>
      </c>
      <c r="AC35" s="2" t="s">
        <v>41</v>
      </c>
      <c r="AD35" s="2">
        <v>257</v>
      </c>
      <c r="AE35" s="1" t="s">
        <v>160</v>
      </c>
      <c r="AF35" s="2" t="s">
        <v>39</v>
      </c>
      <c r="AG35" s="2" t="s">
        <v>38</v>
      </c>
      <c r="AH35" s="2" t="s">
        <v>159</v>
      </c>
      <c r="AI35" s="2" t="s">
        <v>71</v>
      </c>
      <c r="AJ35" s="1" t="s">
        <v>1</v>
      </c>
      <c r="AK35" s="2" t="s">
        <v>70</v>
      </c>
      <c r="AL35" s="2" t="s">
        <v>35</v>
      </c>
      <c r="AR35" s="1" t="s">
        <v>2</v>
      </c>
      <c r="AS35" s="1" t="s">
        <v>110</v>
      </c>
      <c r="AU35" s="2" t="s">
        <v>0</v>
      </c>
      <c r="AV35" s="5">
        <v>15.821099999999999</v>
      </c>
      <c r="AW35" s="1">
        <v>60</v>
      </c>
      <c r="AX35" s="6" t="s">
        <v>0</v>
      </c>
      <c r="AY35" s="6" t="s">
        <v>0</v>
      </c>
      <c r="AZ35" s="6" t="s">
        <v>0</v>
      </c>
      <c r="BA35" s="7" t="s">
        <v>0</v>
      </c>
      <c r="BB35" s="7" t="s">
        <v>0</v>
      </c>
      <c r="BC35" s="7" t="s">
        <v>0</v>
      </c>
    </row>
    <row r="36" spans="1:55">
      <c r="A36" s="2">
        <v>3573</v>
      </c>
      <c r="B36" s="2" t="s">
        <v>753</v>
      </c>
      <c r="C36" s="2" t="s">
        <v>24</v>
      </c>
      <c r="D36" s="2">
        <v>1</v>
      </c>
      <c r="E36" s="3">
        <v>40742</v>
      </c>
      <c r="F36" s="2" t="s">
        <v>157</v>
      </c>
      <c r="G36" s="1" t="s">
        <v>156</v>
      </c>
      <c r="H36" s="2" t="s">
        <v>172</v>
      </c>
      <c r="I36" s="2">
        <v>48167</v>
      </c>
      <c r="J36" s="2">
        <v>48</v>
      </c>
      <c r="K36" s="2">
        <v>1204020203</v>
      </c>
      <c r="L36" s="2" t="s">
        <v>656</v>
      </c>
      <c r="M36" s="1" t="s">
        <v>153</v>
      </c>
      <c r="N36" s="4">
        <v>29.544160000000002</v>
      </c>
      <c r="O36" s="4">
        <v>-94.474519999999998</v>
      </c>
      <c r="P36" s="4">
        <v>29.544279830000001</v>
      </c>
      <c r="Q36" s="4">
        <v>-94.474475029999994</v>
      </c>
      <c r="R36" s="2">
        <v>6</v>
      </c>
      <c r="S36" s="2">
        <v>34</v>
      </c>
      <c r="T36" s="2" t="s">
        <v>152</v>
      </c>
      <c r="U36" s="2" t="s">
        <v>151</v>
      </c>
      <c r="V36" s="1" t="s">
        <v>150</v>
      </c>
      <c r="W36" s="2" t="s">
        <v>44</v>
      </c>
      <c r="X36" s="2" t="s">
        <v>46</v>
      </c>
      <c r="Y36" s="2" t="s">
        <v>45</v>
      </c>
      <c r="Z36" s="2" t="s">
        <v>44</v>
      </c>
      <c r="AA36" s="2" t="s">
        <v>43</v>
      </c>
      <c r="AB36" s="2" t="s">
        <v>42</v>
      </c>
      <c r="AC36" s="2" t="s">
        <v>41</v>
      </c>
      <c r="AD36" s="2">
        <v>258</v>
      </c>
      <c r="AE36" s="1" t="s">
        <v>260</v>
      </c>
      <c r="AF36" s="2" t="s">
        <v>39</v>
      </c>
      <c r="AG36" s="2" t="s">
        <v>38</v>
      </c>
      <c r="AH36" s="2" t="s">
        <v>259</v>
      </c>
      <c r="AI36" s="2" t="s">
        <v>71</v>
      </c>
      <c r="AJ36" s="1" t="s">
        <v>1</v>
      </c>
      <c r="AK36" s="2" t="s">
        <v>70</v>
      </c>
      <c r="AL36" s="2" t="s">
        <v>3</v>
      </c>
      <c r="AR36" s="1" t="s">
        <v>111</v>
      </c>
      <c r="AS36" s="1" t="s">
        <v>110</v>
      </c>
      <c r="AU36" s="2" t="s">
        <v>0</v>
      </c>
      <c r="AV36" s="5">
        <v>95.365200000000002</v>
      </c>
      <c r="AW36" s="1">
        <v>61</v>
      </c>
      <c r="AX36" s="6" t="s">
        <v>0</v>
      </c>
      <c r="AY36" s="6" t="s">
        <v>0</v>
      </c>
      <c r="AZ36" s="6" t="s">
        <v>0</v>
      </c>
      <c r="BA36" s="7" t="s">
        <v>0</v>
      </c>
      <c r="BB36" s="7" t="s">
        <v>0</v>
      </c>
      <c r="BC36" s="7" t="s">
        <v>0</v>
      </c>
    </row>
    <row r="37" spans="1:55">
      <c r="A37" s="2">
        <v>3574</v>
      </c>
      <c r="B37" s="2" t="s">
        <v>752</v>
      </c>
      <c r="C37" s="2" t="s">
        <v>24</v>
      </c>
      <c r="D37" s="2">
        <v>1</v>
      </c>
      <c r="E37" s="3">
        <v>40750</v>
      </c>
      <c r="F37" s="2" t="s">
        <v>157</v>
      </c>
      <c r="G37" s="1" t="s">
        <v>156</v>
      </c>
      <c r="H37" s="2" t="s">
        <v>661</v>
      </c>
      <c r="I37" s="2">
        <v>48321</v>
      </c>
      <c r="J37" s="2">
        <v>48</v>
      </c>
      <c r="K37" s="2">
        <v>1210040104</v>
      </c>
      <c r="L37" s="2" t="s">
        <v>745</v>
      </c>
      <c r="M37" s="1" t="s">
        <v>153</v>
      </c>
      <c r="N37" s="4">
        <v>28.589379999999998</v>
      </c>
      <c r="O37" s="4">
        <v>-96.007090000000005</v>
      </c>
      <c r="P37" s="4">
        <v>28.589216050000001</v>
      </c>
      <c r="Q37" s="4">
        <v>-96.007126540000002</v>
      </c>
      <c r="R37" s="2">
        <v>6</v>
      </c>
      <c r="S37" s="2">
        <v>34</v>
      </c>
      <c r="T37" s="2" t="s">
        <v>152</v>
      </c>
      <c r="U37" s="2" t="s">
        <v>162</v>
      </c>
      <c r="V37" s="1" t="s">
        <v>161</v>
      </c>
      <c r="W37" s="2" t="s">
        <v>44</v>
      </c>
      <c r="X37" s="2" t="s">
        <v>46</v>
      </c>
      <c r="Y37" s="2" t="s">
        <v>45</v>
      </c>
      <c r="Z37" s="2" t="s">
        <v>44</v>
      </c>
      <c r="AA37" s="2" t="s">
        <v>43</v>
      </c>
      <c r="AB37" s="2" t="s">
        <v>42</v>
      </c>
      <c r="AC37" s="2" t="s">
        <v>41</v>
      </c>
      <c r="AD37" s="2">
        <v>257</v>
      </c>
      <c r="AE37" s="1" t="s">
        <v>160</v>
      </c>
      <c r="AF37" s="2" t="s">
        <v>39</v>
      </c>
      <c r="AG37" s="2" t="s">
        <v>38</v>
      </c>
      <c r="AH37" s="2" t="s">
        <v>159</v>
      </c>
      <c r="AI37" s="2" t="s">
        <v>5</v>
      </c>
      <c r="AJ37" s="1" t="s">
        <v>145</v>
      </c>
      <c r="AK37" s="2" t="s">
        <v>4</v>
      </c>
      <c r="AL37" s="2" t="s">
        <v>86</v>
      </c>
      <c r="AS37" s="1" t="s">
        <v>110</v>
      </c>
      <c r="AU37" s="2" t="s">
        <v>0</v>
      </c>
      <c r="AV37" s="5">
        <v>32.956200000000003</v>
      </c>
      <c r="AW37" s="1">
        <v>87</v>
      </c>
      <c r="AX37" s="6" t="s">
        <v>0</v>
      </c>
      <c r="AY37" s="6" t="s">
        <v>0</v>
      </c>
      <c r="AZ37" s="6" t="s">
        <v>0</v>
      </c>
      <c r="BA37" s="7" t="s">
        <v>0</v>
      </c>
      <c r="BB37" s="7" t="s">
        <v>0</v>
      </c>
      <c r="BC37" s="7" t="s">
        <v>0</v>
      </c>
    </row>
    <row r="38" spans="1:55">
      <c r="A38" s="2">
        <v>3575</v>
      </c>
      <c r="B38" s="2" t="s">
        <v>751</v>
      </c>
      <c r="C38" s="2" t="s">
        <v>24</v>
      </c>
      <c r="D38" s="2">
        <v>1</v>
      </c>
      <c r="E38" s="3">
        <v>40752</v>
      </c>
      <c r="F38" s="2" t="s">
        <v>351</v>
      </c>
      <c r="G38" s="1" t="s">
        <v>350</v>
      </c>
      <c r="H38" s="2" t="s">
        <v>360</v>
      </c>
      <c r="I38" s="2">
        <v>10003</v>
      </c>
      <c r="J38" s="2">
        <v>10</v>
      </c>
      <c r="K38" s="2">
        <v>204020701</v>
      </c>
      <c r="L38" s="2" t="s">
        <v>362</v>
      </c>
      <c r="M38" s="1" t="s">
        <v>50</v>
      </c>
      <c r="N38" s="4">
        <v>39.397301689999999</v>
      </c>
      <c r="O38" s="4">
        <v>-75.547180220000001</v>
      </c>
      <c r="P38" s="4">
        <v>39.397301689999999</v>
      </c>
      <c r="Q38" s="4">
        <v>-75.547180220000001</v>
      </c>
      <c r="R38" s="2">
        <v>3</v>
      </c>
      <c r="S38" s="2">
        <v>63</v>
      </c>
      <c r="T38" s="2" t="s">
        <v>49</v>
      </c>
      <c r="U38" s="2" t="s">
        <v>358</v>
      </c>
      <c r="V38" s="1" t="s">
        <v>357</v>
      </c>
      <c r="W38" s="2" t="s">
        <v>44</v>
      </c>
      <c r="X38" s="2" t="s">
        <v>46</v>
      </c>
      <c r="Y38" s="2" t="s">
        <v>45</v>
      </c>
      <c r="Z38" s="2" t="s">
        <v>44</v>
      </c>
      <c r="AA38" s="2" t="s">
        <v>43</v>
      </c>
      <c r="AB38" s="2" t="s">
        <v>42</v>
      </c>
      <c r="AC38" s="2" t="s">
        <v>41</v>
      </c>
      <c r="AD38" s="2">
        <v>263</v>
      </c>
      <c r="AE38" s="1" t="s">
        <v>356</v>
      </c>
      <c r="AF38" s="2" t="s">
        <v>39</v>
      </c>
      <c r="AG38" s="2" t="s">
        <v>38</v>
      </c>
      <c r="AH38" s="2" t="s">
        <v>355</v>
      </c>
      <c r="AI38" s="2" t="s">
        <v>5</v>
      </c>
      <c r="AJ38" s="1" t="s">
        <v>1</v>
      </c>
      <c r="AK38" s="2" t="s">
        <v>4</v>
      </c>
      <c r="AL38" s="2" t="s">
        <v>3</v>
      </c>
      <c r="AR38" s="1" t="s">
        <v>2</v>
      </c>
      <c r="AS38" s="1" t="s">
        <v>1</v>
      </c>
      <c r="AT38" s="1" t="s">
        <v>1</v>
      </c>
      <c r="AU38" s="2">
        <v>13670</v>
      </c>
      <c r="AV38" s="5">
        <v>417.95100000000002</v>
      </c>
      <c r="AW38" s="1">
        <v>125</v>
      </c>
      <c r="AX38" s="6">
        <v>325.43099999999998</v>
      </c>
      <c r="AY38" s="6">
        <v>153.89400000000001</v>
      </c>
      <c r="AZ38" s="6">
        <v>87.593999999999994</v>
      </c>
      <c r="BA38" s="7">
        <v>54.444000000000003</v>
      </c>
      <c r="BB38" s="7">
        <v>21.294</v>
      </c>
      <c r="BC38" s="7">
        <v>10.647</v>
      </c>
    </row>
    <row r="39" spans="1:55">
      <c r="A39" s="2">
        <v>3576</v>
      </c>
      <c r="B39" s="2" t="s">
        <v>750</v>
      </c>
      <c r="C39" s="2" t="s">
        <v>24</v>
      </c>
      <c r="D39" s="2">
        <v>1</v>
      </c>
      <c r="E39" s="3">
        <v>40750</v>
      </c>
      <c r="F39" s="2" t="s">
        <v>351</v>
      </c>
      <c r="G39" s="1" t="s">
        <v>350</v>
      </c>
      <c r="H39" s="2" t="s">
        <v>349</v>
      </c>
      <c r="I39" s="2">
        <v>10005</v>
      </c>
      <c r="J39" s="2">
        <v>10</v>
      </c>
      <c r="K39" s="2">
        <v>204030303</v>
      </c>
      <c r="L39" s="2" t="s">
        <v>720</v>
      </c>
      <c r="M39" s="1" t="s">
        <v>50</v>
      </c>
      <c r="N39" s="4">
        <v>38.451929999999997</v>
      </c>
      <c r="O39" s="4">
        <v>-75.098349999999996</v>
      </c>
      <c r="P39" s="4">
        <v>38.452153819999999</v>
      </c>
      <c r="Q39" s="4">
        <v>-75.098134079999994</v>
      </c>
      <c r="R39" s="2">
        <v>3</v>
      </c>
      <c r="S39" s="2">
        <v>63</v>
      </c>
      <c r="T39" s="2" t="s">
        <v>49</v>
      </c>
      <c r="U39" s="2" t="s">
        <v>126</v>
      </c>
      <c r="V39" s="1" t="s">
        <v>125</v>
      </c>
      <c r="W39" s="2" t="s">
        <v>44</v>
      </c>
      <c r="X39" s="2" t="s">
        <v>46</v>
      </c>
      <c r="Y39" s="2" t="s">
        <v>45</v>
      </c>
      <c r="Z39" s="2" t="s">
        <v>44</v>
      </c>
      <c r="AA39" s="2" t="s">
        <v>43</v>
      </c>
      <c r="AB39" s="2" t="s">
        <v>42</v>
      </c>
      <c r="AC39" s="2" t="s">
        <v>41</v>
      </c>
      <c r="AD39" s="2">
        <v>264</v>
      </c>
      <c r="AE39" s="1" t="s">
        <v>40</v>
      </c>
      <c r="AF39" s="2" t="s">
        <v>39</v>
      </c>
      <c r="AG39" s="2" t="s">
        <v>38</v>
      </c>
      <c r="AH39" s="2" t="s">
        <v>37</v>
      </c>
      <c r="AI39" s="2" t="s">
        <v>5</v>
      </c>
      <c r="AJ39" s="1" t="s">
        <v>1</v>
      </c>
      <c r="AK39" s="2" t="s">
        <v>4</v>
      </c>
      <c r="AL39" s="2" t="s">
        <v>3</v>
      </c>
      <c r="AR39" s="1" t="s">
        <v>2</v>
      </c>
      <c r="AS39" s="1" t="s">
        <v>1</v>
      </c>
      <c r="AT39" s="1" t="s">
        <v>1</v>
      </c>
      <c r="AU39" s="2">
        <v>37300</v>
      </c>
      <c r="AV39" s="5">
        <v>315.27199999999999</v>
      </c>
      <c r="AW39" s="1">
        <v>134</v>
      </c>
      <c r="AX39" s="6">
        <v>304.27640000000002</v>
      </c>
      <c r="AY39" s="6">
        <v>201.31639999999999</v>
      </c>
      <c r="AZ39" s="6">
        <v>162.9308</v>
      </c>
      <c r="BA39" s="7">
        <v>122.54519999999999</v>
      </c>
      <c r="BB39" s="7">
        <v>9.9770000000000003</v>
      </c>
      <c r="BC39" s="7">
        <v>4.9885000000000002</v>
      </c>
    </row>
    <row r="40" spans="1:55">
      <c r="A40" s="2">
        <v>3624</v>
      </c>
      <c r="B40" s="2" t="s">
        <v>749</v>
      </c>
      <c r="C40" s="2" t="s">
        <v>196</v>
      </c>
      <c r="D40" s="2">
        <v>1</v>
      </c>
      <c r="E40" s="3">
        <v>40771</v>
      </c>
      <c r="F40" s="2" t="s">
        <v>255</v>
      </c>
      <c r="G40" s="1" t="s">
        <v>254</v>
      </c>
      <c r="H40" s="2" t="s">
        <v>182</v>
      </c>
      <c r="I40" s="2">
        <v>28059</v>
      </c>
      <c r="J40" s="2">
        <v>28</v>
      </c>
      <c r="K40" s="2">
        <v>317000903</v>
      </c>
      <c r="L40" s="2" t="s">
        <v>748</v>
      </c>
      <c r="M40" s="1" t="s">
        <v>64</v>
      </c>
      <c r="N40" s="4">
        <v>30.36646</v>
      </c>
      <c r="O40" s="4">
        <v>-88.463470000000001</v>
      </c>
      <c r="P40" s="4">
        <v>30.36646</v>
      </c>
      <c r="Q40" s="4">
        <v>-88.463470000000001</v>
      </c>
      <c r="R40" s="2">
        <v>4</v>
      </c>
      <c r="S40" s="2">
        <v>75</v>
      </c>
      <c r="T40" s="2" t="s">
        <v>63</v>
      </c>
      <c r="U40" s="2" t="s">
        <v>251</v>
      </c>
      <c r="V40" s="1" t="s">
        <v>250</v>
      </c>
      <c r="W40" s="2" t="s">
        <v>44</v>
      </c>
      <c r="X40" s="2" t="s">
        <v>46</v>
      </c>
      <c r="Y40" s="2" t="s">
        <v>45</v>
      </c>
      <c r="Z40" s="2" t="s">
        <v>44</v>
      </c>
      <c r="AA40" s="2" t="s">
        <v>43</v>
      </c>
      <c r="AB40" s="2" t="s">
        <v>42</v>
      </c>
      <c r="AC40" s="2" t="s">
        <v>41</v>
      </c>
      <c r="AD40" s="2">
        <v>259</v>
      </c>
      <c r="AE40" s="1" t="s">
        <v>60</v>
      </c>
      <c r="AF40" s="2" t="s">
        <v>39</v>
      </c>
      <c r="AG40" s="2" t="s">
        <v>38</v>
      </c>
      <c r="AH40" s="2" t="s">
        <v>59</v>
      </c>
      <c r="AI40" s="2" t="s">
        <v>5</v>
      </c>
      <c r="AJ40" s="1" t="s">
        <v>1</v>
      </c>
      <c r="AK40" s="2" t="s">
        <v>4</v>
      </c>
      <c r="AL40" s="2" t="s">
        <v>35</v>
      </c>
      <c r="AR40" s="1" t="s">
        <v>2</v>
      </c>
      <c r="AS40" s="1" t="s">
        <v>1</v>
      </c>
      <c r="AT40" s="1" t="s">
        <v>1</v>
      </c>
      <c r="AU40" s="2">
        <v>38140</v>
      </c>
      <c r="AV40" s="5">
        <v>137.3416</v>
      </c>
      <c r="AW40" s="1">
        <v>40</v>
      </c>
      <c r="AX40" s="6" t="s">
        <v>0</v>
      </c>
      <c r="AY40" s="6" t="s">
        <v>0</v>
      </c>
      <c r="AZ40" s="6">
        <v>105.0996</v>
      </c>
      <c r="BA40" s="7">
        <v>72.857600000000005</v>
      </c>
      <c r="BB40" s="7">
        <v>39.22</v>
      </c>
      <c r="BC40" s="7">
        <v>19.61</v>
      </c>
    </row>
    <row r="41" spans="1:55">
      <c r="A41" s="2">
        <v>3654</v>
      </c>
      <c r="B41" s="2" t="s">
        <v>747</v>
      </c>
      <c r="C41" s="2" t="s">
        <v>24</v>
      </c>
      <c r="D41" s="2">
        <v>1</v>
      </c>
      <c r="E41" s="3">
        <v>40732</v>
      </c>
      <c r="F41" s="2" t="s">
        <v>294</v>
      </c>
      <c r="G41" s="1" t="s">
        <v>293</v>
      </c>
      <c r="H41" s="2" t="s">
        <v>695</v>
      </c>
      <c r="I41" s="2">
        <v>22109</v>
      </c>
      <c r="J41" s="2">
        <v>22</v>
      </c>
      <c r="K41" s="2">
        <v>809030207</v>
      </c>
      <c r="L41" s="2" t="s">
        <v>694</v>
      </c>
      <c r="M41" s="1" t="s">
        <v>290</v>
      </c>
      <c r="N41" s="4">
        <v>29.073655389999999</v>
      </c>
      <c r="O41" s="4">
        <v>-90.51422848</v>
      </c>
      <c r="P41" s="4">
        <v>29.073655389999999</v>
      </c>
      <c r="Q41" s="4">
        <v>-90.51422848</v>
      </c>
      <c r="R41" s="2">
        <v>6</v>
      </c>
      <c r="S41" s="2">
        <v>73</v>
      </c>
      <c r="T41" s="2" t="s">
        <v>289</v>
      </c>
      <c r="U41" s="2" t="s">
        <v>288</v>
      </c>
      <c r="V41" s="1" t="s">
        <v>287</v>
      </c>
      <c r="W41" s="2" t="s">
        <v>44</v>
      </c>
      <c r="X41" s="2" t="s">
        <v>46</v>
      </c>
      <c r="Y41" s="2" t="s">
        <v>45</v>
      </c>
      <c r="Z41" s="2" t="s">
        <v>44</v>
      </c>
      <c r="AA41" s="2" t="s">
        <v>43</v>
      </c>
      <c r="AB41" s="2" t="s">
        <v>42</v>
      </c>
      <c r="AC41" s="2" t="s">
        <v>41</v>
      </c>
      <c r="AD41" s="2">
        <v>258</v>
      </c>
      <c r="AE41" s="1" t="s">
        <v>260</v>
      </c>
      <c r="AF41" s="2" t="s">
        <v>39</v>
      </c>
      <c r="AG41" s="2" t="s">
        <v>38</v>
      </c>
      <c r="AH41" s="2" t="s">
        <v>259</v>
      </c>
      <c r="AI41" s="2" t="s">
        <v>5</v>
      </c>
      <c r="AJ41" s="1" t="s">
        <v>1</v>
      </c>
      <c r="AK41" s="2" t="s">
        <v>4</v>
      </c>
      <c r="AL41" s="2" t="s">
        <v>86</v>
      </c>
      <c r="AR41" s="1" t="s">
        <v>2</v>
      </c>
      <c r="AS41" s="1" t="s">
        <v>1</v>
      </c>
      <c r="AU41" s="2" t="s">
        <v>0</v>
      </c>
      <c r="AV41" s="5">
        <v>35.697200000000002</v>
      </c>
      <c r="AW41" s="1">
        <v>122</v>
      </c>
      <c r="AX41" s="6">
        <v>29.26</v>
      </c>
      <c r="AY41" s="6">
        <v>14.63</v>
      </c>
      <c r="AZ41" s="6">
        <v>8.7780000000000005</v>
      </c>
      <c r="BA41" s="7">
        <v>5.8520000000000003</v>
      </c>
      <c r="BB41" s="7">
        <v>2.9260000000000002</v>
      </c>
      <c r="BC41" s="7">
        <v>1.4630000000000001</v>
      </c>
    </row>
    <row r="42" spans="1:55">
      <c r="A42" s="2">
        <v>3663</v>
      </c>
      <c r="B42" s="2" t="s">
        <v>746</v>
      </c>
      <c r="C42" s="2" t="s">
        <v>24</v>
      </c>
      <c r="D42" s="2">
        <v>1</v>
      </c>
      <c r="E42" s="3">
        <v>40750</v>
      </c>
      <c r="F42" s="2" t="s">
        <v>157</v>
      </c>
      <c r="G42" s="1" t="s">
        <v>156</v>
      </c>
      <c r="H42" s="2" t="s">
        <v>661</v>
      </c>
      <c r="I42" s="2">
        <v>48321</v>
      </c>
      <c r="J42" s="2">
        <v>48</v>
      </c>
      <c r="K42" s="2">
        <v>1210040104</v>
      </c>
      <c r="L42" s="2" t="s">
        <v>745</v>
      </c>
      <c r="M42" s="1" t="s">
        <v>153</v>
      </c>
      <c r="N42" s="4">
        <v>28.588480000000001</v>
      </c>
      <c r="O42" s="4">
        <v>-96.006100000000004</v>
      </c>
      <c r="P42" s="4">
        <v>28.588785779999998</v>
      </c>
      <c r="Q42" s="4">
        <v>-96.006508319999995</v>
      </c>
      <c r="R42" s="2">
        <v>6</v>
      </c>
      <c r="S42" s="2">
        <v>34</v>
      </c>
      <c r="T42" s="2" t="s">
        <v>152</v>
      </c>
      <c r="U42" s="2" t="s">
        <v>162</v>
      </c>
      <c r="V42" s="1" t="s">
        <v>161</v>
      </c>
      <c r="W42" s="2" t="s">
        <v>44</v>
      </c>
      <c r="X42" s="2" t="s">
        <v>46</v>
      </c>
      <c r="Y42" s="2" t="s">
        <v>45</v>
      </c>
      <c r="Z42" s="2" t="s">
        <v>44</v>
      </c>
      <c r="AA42" s="2" t="s">
        <v>43</v>
      </c>
      <c r="AB42" s="2" t="s">
        <v>42</v>
      </c>
      <c r="AC42" s="2" t="s">
        <v>41</v>
      </c>
      <c r="AD42" s="2">
        <v>257</v>
      </c>
      <c r="AE42" s="1" t="s">
        <v>160</v>
      </c>
      <c r="AF42" s="2" t="s">
        <v>39</v>
      </c>
      <c r="AG42" s="2" t="s">
        <v>38</v>
      </c>
      <c r="AH42" s="2" t="s">
        <v>159</v>
      </c>
      <c r="AI42" s="2" t="s">
        <v>5</v>
      </c>
      <c r="AJ42" s="1" t="s">
        <v>106</v>
      </c>
      <c r="AK42" s="2" t="s">
        <v>4</v>
      </c>
      <c r="AL42" s="2" t="s">
        <v>35</v>
      </c>
      <c r="AM42" s="2" t="s">
        <v>538</v>
      </c>
      <c r="AS42" s="1" t="s">
        <v>110</v>
      </c>
      <c r="AU42" s="2" t="s">
        <v>0</v>
      </c>
      <c r="AV42" s="5">
        <v>9.9659999999999993</v>
      </c>
      <c r="AW42" s="1">
        <v>68</v>
      </c>
      <c r="AX42" s="6" t="s">
        <v>0</v>
      </c>
      <c r="AY42" s="6" t="s">
        <v>0</v>
      </c>
      <c r="AZ42" s="6" t="s">
        <v>0</v>
      </c>
      <c r="BA42" s="7" t="s">
        <v>0</v>
      </c>
      <c r="BB42" s="7" t="s">
        <v>0</v>
      </c>
      <c r="BC42" s="7" t="s">
        <v>0</v>
      </c>
    </row>
    <row r="43" spans="1:55">
      <c r="A43" s="2">
        <v>3667</v>
      </c>
      <c r="B43" s="2" t="s">
        <v>744</v>
      </c>
      <c r="C43" s="2" t="s">
        <v>24</v>
      </c>
      <c r="D43" s="2">
        <v>1</v>
      </c>
      <c r="E43" s="3">
        <v>40771</v>
      </c>
      <c r="F43" s="2" t="s">
        <v>351</v>
      </c>
      <c r="G43" s="1" t="s">
        <v>350</v>
      </c>
      <c r="H43" s="2" t="s">
        <v>360</v>
      </c>
      <c r="I43" s="2">
        <v>10003</v>
      </c>
      <c r="J43" s="2">
        <v>10</v>
      </c>
      <c r="K43" s="2">
        <v>204020508</v>
      </c>
      <c r="L43" s="2" t="s">
        <v>359</v>
      </c>
      <c r="M43" s="1" t="s">
        <v>50</v>
      </c>
      <c r="N43" s="4">
        <v>39.419767710000002</v>
      </c>
      <c r="O43" s="4">
        <v>-75.555001379999993</v>
      </c>
      <c r="P43" s="4">
        <v>39.419767710000002</v>
      </c>
      <c r="Q43" s="4">
        <v>-75.555001379999993</v>
      </c>
      <c r="R43" s="2">
        <v>3</v>
      </c>
      <c r="S43" s="2">
        <v>63</v>
      </c>
      <c r="T43" s="2" t="s">
        <v>49</v>
      </c>
      <c r="U43" s="2" t="s">
        <v>358</v>
      </c>
      <c r="V43" s="1" t="s">
        <v>357</v>
      </c>
      <c r="W43" s="2" t="s">
        <v>44</v>
      </c>
      <c r="X43" s="2" t="s">
        <v>46</v>
      </c>
      <c r="Y43" s="2" t="s">
        <v>45</v>
      </c>
      <c r="Z43" s="2" t="s">
        <v>44</v>
      </c>
      <c r="AA43" s="2" t="s">
        <v>43</v>
      </c>
      <c r="AB43" s="2" t="s">
        <v>42</v>
      </c>
      <c r="AC43" s="2" t="s">
        <v>41</v>
      </c>
      <c r="AD43" s="2">
        <v>263</v>
      </c>
      <c r="AE43" s="1" t="s">
        <v>356</v>
      </c>
      <c r="AF43" s="2" t="s">
        <v>39</v>
      </c>
      <c r="AG43" s="2" t="s">
        <v>38</v>
      </c>
      <c r="AH43" s="2" t="s">
        <v>355</v>
      </c>
      <c r="AI43" s="2" t="s">
        <v>5</v>
      </c>
      <c r="AJ43" s="1" t="s">
        <v>1</v>
      </c>
      <c r="AK43" s="2" t="s">
        <v>4</v>
      </c>
      <c r="AL43" s="2" t="s">
        <v>3</v>
      </c>
      <c r="AR43" s="1" t="s">
        <v>2</v>
      </c>
      <c r="AS43" s="1" t="s">
        <v>1</v>
      </c>
      <c r="AT43" s="1" t="s">
        <v>1</v>
      </c>
      <c r="AU43" s="2">
        <v>7575</v>
      </c>
      <c r="AV43" s="5">
        <v>408.88260000000002</v>
      </c>
      <c r="AW43" s="1">
        <v>123</v>
      </c>
      <c r="AX43" s="6">
        <v>304.8306</v>
      </c>
      <c r="AY43" s="6">
        <v>94.279799999999994</v>
      </c>
      <c r="AZ43" s="6">
        <v>55.963799999999999</v>
      </c>
      <c r="BA43" s="7">
        <v>36.805799999999998</v>
      </c>
      <c r="BB43" s="7">
        <v>17.6478</v>
      </c>
      <c r="BC43" s="7">
        <v>8.74</v>
      </c>
    </row>
    <row r="44" spans="1:55">
      <c r="A44" s="2">
        <v>3678</v>
      </c>
      <c r="B44" s="2" t="s">
        <v>743</v>
      </c>
      <c r="C44" s="2" t="s">
        <v>24</v>
      </c>
      <c r="D44" s="2">
        <v>1</v>
      </c>
      <c r="E44" s="3">
        <v>40770</v>
      </c>
      <c r="F44" s="2" t="s">
        <v>375</v>
      </c>
      <c r="G44" s="1" t="s">
        <v>374</v>
      </c>
      <c r="H44" s="2" t="s">
        <v>552</v>
      </c>
      <c r="I44" s="2">
        <v>45043</v>
      </c>
      <c r="J44" s="2">
        <v>45</v>
      </c>
      <c r="K44" s="2">
        <v>304020702</v>
      </c>
      <c r="L44" s="2" t="s">
        <v>742</v>
      </c>
      <c r="M44" s="1" t="s">
        <v>64</v>
      </c>
      <c r="N44" s="4">
        <v>33.196716610000003</v>
      </c>
      <c r="O44" s="4">
        <v>-79.186621079999995</v>
      </c>
      <c r="P44" s="4">
        <v>33.196716610000003</v>
      </c>
      <c r="Q44" s="4">
        <v>-79.186621079999995</v>
      </c>
      <c r="R44" s="2">
        <v>4</v>
      </c>
      <c r="S44" s="2">
        <v>75</v>
      </c>
      <c r="T44" s="2" t="s">
        <v>63</v>
      </c>
      <c r="U44" s="2" t="s">
        <v>303</v>
      </c>
      <c r="V44" s="1" t="s">
        <v>302</v>
      </c>
      <c r="W44" s="2" t="s">
        <v>44</v>
      </c>
      <c r="X44" s="2" t="s">
        <v>46</v>
      </c>
      <c r="Y44" s="2" t="s">
        <v>45</v>
      </c>
      <c r="Z44" s="2" t="s">
        <v>44</v>
      </c>
      <c r="AA44" s="2" t="s">
        <v>43</v>
      </c>
      <c r="AB44" s="2" t="s">
        <v>42</v>
      </c>
      <c r="AC44" s="2" t="s">
        <v>41</v>
      </c>
      <c r="AD44" s="2">
        <v>262</v>
      </c>
      <c r="AE44" s="1" t="s">
        <v>133</v>
      </c>
      <c r="AF44" s="2" t="s">
        <v>39</v>
      </c>
      <c r="AG44" s="2" t="s">
        <v>38</v>
      </c>
      <c r="AH44" s="2" t="s">
        <v>132</v>
      </c>
      <c r="AI44" s="2" t="s">
        <v>5</v>
      </c>
      <c r="AJ44" s="1" t="s">
        <v>1</v>
      </c>
      <c r="AK44" s="2" t="s">
        <v>4</v>
      </c>
      <c r="AL44" s="2" t="s">
        <v>86</v>
      </c>
      <c r="AR44" s="1" t="s">
        <v>2</v>
      </c>
      <c r="AS44" s="1" t="s">
        <v>1</v>
      </c>
      <c r="AU44" s="2" t="s">
        <v>0</v>
      </c>
      <c r="AV44" s="5">
        <v>9.8265999999999991</v>
      </c>
      <c r="AW44" s="1">
        <v>43</v>
      </c>
      <c r="AX44" s="6" t="s">
        <v>0</v>
      </c>
      <c r="AY44" s="6" t="s">
        <v>0</v>
      </c>
      <c r="AZ44" s="6">
        <v>6.8730000000000002</v>
      </c>
      <c r="BA44" s="7">
        <v>4.601</v>
      </c>
      <c r="BB44" s="7">
        <v>2.31</v>
      </c>
      <c r="BC44" s="7">
        <v>1.155</v>
      </c>
    </row>
    <row r="45" spans="1:55">
      <c r="A45" s="2">
        <v>3679</v>
      </c>
      <c r="B45" s="2" t="s">
        <v>741</v>
      </c>
      <c r="C45" s="2" t="s">
        <v>24</v>
      </c>
      <c r="D45" s="2">
        <v>1</v>
      </c>
      <c r="E45" s="3">
        <v>40779</v>
      </c>
      <c r="F45" s="2" t="s">
        <v>375</v>
      </c>
      <c r="G45" s="1" t="s">
        <v>374</v>
      </c>
      <c r="H45" s="2" t="s">
        <v>234</v>
      </c>
      <c r="I45" s="2">
        <v>45013</v>
      </c>
      <c r="J45" s="2">
        <v>45</v>
      </c>
      <c r="K45" s="2">
        <v>306011003</v>
      </c>
      <c r="L45" s="2" t="s">
        <v>740</v>
      </c>
      <c r="M45" s="1" t="s">
        <v>64</v>
      </c>
      <c r="N45" s="4">
        <v>32.26211035</v>
      </c>
      <c r="O45" s="4">
        <v>-80.788881950000004</v>
      </c>
      <c r="P45" s="4">
        <v>32.26211035</v>
      </c>
      <c r="Q45" s="4">
        <v>-80.788881950000004</v>
      </c>
      <c r="R45" s="2">
        <v>4</v>
      </c>
      <c r="S45" s="2">
        <v>75</v>
      </c>
      <c r="T45" s="2" t="s">
        <v>63</v>
      </c>
      <c r="U45" s="2" t="s">
        <v>303</v>
      </c>
      <c r="V45" s="1" t="s">
        <v>302</v>
      </c>
      <c r="W45" s="2" t="s">
        <v>44</v>
      </c>
      <c r="X45" s="2" t="s">
        <v>46</v>
      </c>
      <c r="Y45" s="2" t="s">
        <v>45</v>
      </c>
      <c r="Z45" s="2" t="s">
        <v>44</v>
      </c>
      <c r="AA45" s="2" t="s">
        <v>43</v>
      </c>
      <c r="AB45" s="2" t="s">
        <v>42</v>
      </c>
      <c r="AC45" s="2" t="s">
        <v>41</v>
      </c>
      <c r="AD45" s="2">
        <v>262</v>
      </c>
      <c r="AE45" s="1" t="s">
        <v>133</v>
      </c>
      <c r="AF45" s="2" t="s">
        <v>39</v>
      </c>
      <c r="AG45" s="2" t="s">
        <v>38</v>
      </c>
      <c r="AH45" s="2" t="s">
        <v>132</v>
      </c>
      <c r="AI45" s="2" t="s">
        <v>5</v>
      </c>
      <c r="AJ45" s="1" t="s">
        <v>1</v>
      </c>
      <c r="AK45" s="2" t="s">
        <v>4</v>
      </c>
      <c r="AL45" s="2" t="s">
        <v>86</v>
      </c>
      <c r="AR45" s="1" t="s">
        <v>2</v>
      </c>
      <c r="AS45" s="1" t="s">
        <v>1</v>
      </c>
      <c r="AU45" s="2" t="s">
        <v>0</v>
      </c>
      <c r="AV45" s="5">
        <v>45.0824</v>
      </c>
      <c r="AW45" s="1">
        <v>125</v>
      </c>
      <c r="AX45" s="6">
        <v>40.392400000000002</v>
      </c>
      <c r="AY45" s="6">
        <v>31.0124</v>
      </c>
      <c r="AZ45" s="6">
        <v>27.260400000000001</v>
      </c>
      <c r="BA45" s="7">
        <v>19.776</v>
      </c>
      <c r="BB45" s="7">
        <v>9.8879999999999999</v>
      </c>
      <c r="BC45" s="7">
        <v>4.944</v>
      </c>
    </row>
    <row r="46" spans="1:55">
      <c r="A46" s="2">
        <v>3682</v>
      </c>
      <c r="B46" s="2" t="s">
        <v>739</v>
      </c>
      <c r="C46" s="2" t="s">
        <v>24</v>
      </c>
      <c r="D46" s="2">
        <v>1</v>
      </c>
      <c r="E46" s="3">
        <v>40742</v>
      </c>
      <c r="F46" s="2" t="s">
        <v>375</v>
      </c>
      <c r="G46" s="1" t="s">
        <v>374</v>
      </c>
      <c r="H46" s="2" t="s">
        <v>234</v>
      </c>
      <c r="I46" s="2">
        <v>45013</v>
      </c>
      <c r="J46" s="2">
        <v>45</v>
      </c>
      <c r="K46" s="2">
        <v>305020711</v>
      </c>
      <c r="L46" s="2" t="s">
        <v>737</v>
      </c>
      <c r="M46" s="1" t="s">
        <v>64</v>
      </c>
      <c r="N46" s="4">
        <v>32.547167229999999</v>
      </c>
      <c r="O46" s="4">
        <v>-80.550824230000003</v>
      </c>
      <c r="P46" s="4">
        <v>32.547167229999999</v>
      </c>
      <c r="Q46" s="4">
        <v>-80.550824230000003</v>
      </c>
      <c r="R46" s="2">
        <v>4</v>
      </c>
      <c r="S46" s="2">
        <v>75</v>
      </c>
      <c r="T46" s="2" t="s">
        <v>63</v>
      </c>
      <c r="U46" s="2" t="s">
        <v>303</v>
      </c>
      <c r="V46" s="1" t="s">
        <v>302</v>
      </c>
      <c r="W46" s="2" t="s">
        <v>44</v>
      </c>
      <c r="X46" s="2" t="s">
        <v>46</v>
      </c>
      <c r="Y46" s="2" t="s">
        <v>45</v>
      </c>
      <c r="Z46" s="2" t="s">
        <v>44</v>
      </c>
      <c r="AA46" s="2" t="s">
        <v>43</v>
      </c>
      <c r="AB46" s="2" t="s">
        <v>42</v>
      </c>
      <c r="AC46" s="2" t="s">
        <v>41</v>
      </c>
      <c r="AD46" s="2">
        <v>262</v>
      </c>
      <c r="AE46" s="1" t="s">
        <v>133</v>
      </c>
      <c r="AF46" s="2" t="s">
        <v>39</v>
      </c>
      <c r="AG46" s="2" t="s">
        <v>38</v>
      </c>
      <c r="AH46" s="2" t="s">
        <v>132</v>
      </c>
      <c r="AI46" s="2" t="s">
        <v>5</v>
      </c>
      <c r="AJ46" s="1" t="s">
        <v>1</v>
      </c>
      <c r="AK46" s="2" t="s">
        <v>4</v>
      </c>
      <c r="AL46" s="2" t="s">
        <v>86</v>
      </c>
      <c r="AR46" s="1" t="s">
        <v>2</v>
      </c>
      <c r="AS46" s="1" t="s">
        <v>1</v>
      </c>
      <c r="AT46" s="1" t="s">
        <v>1</v>
      </c>
      <c r="AU46" s="2">
        <v>43600</v>
      </c>
      <c r="AV46" s="5">
        <v>69.66</v>
      </c>
      <c r="AW46" s="1">
        <v>43</v>
      </c>
      <c r="AX46" s="6" t="s">
        <v>0</v>
      </c>
      <c r="AY46" s="6" t="s">
        <v>0</v>
      </c>
      <c r="AZ46" s="6">
        <v>48.6</v>
      </c>
      <c r="BA46" s="7">
        <v>32.4</v>
      </c>
      <c r="BB46" s="7">
        <v>16.2</v>
      </c>
      <c r="BC46" s="7">
        <v>8.1</v>
      </c>
    </row>
    <row r="47" spans="1:55">
      <c r="A47" s="2">
        <v>3683</v>
      </c>
      <c r="B47" s="2" t="s">
        <v>738</v>
      </c>
      <c r="C47" s="2" t="s">
        <v>24</v>
      </c>
      <c r="D47" s="2">
        <v>1</v>
      </c>
      <c r="E47" s="3">
        <v>40777</v>
      </c>
      <c r="F47" s="2" t="s">
        <v>375</v>
      </c>
      <c r="G47" s="1" t="s">
        <v>374</v>
      </c>
      <c r="H47" s="2" t="s">
        <v>234</v>
      </c>
      <c r="I47" s="2">
        <v>45013</v>
      </c>
      <c r="J47" s="2">
        <v>45</v>
      </c>
      <c r="K47" s="2">
        <v>305020711</v>
      </c>
      <c r="L47" s="2" t="s">
        <v>737</v>
      </c>
      <c r="M47" s="1" t="s">
        <v>64</v>
      </c>
      <c r="N47" s="4">
        <v>32.460576869999997</v>
      </c>
      <c r="O47" s="4">
        <v>-80.628345069999995</v>
      </c>
      <c r="P47" s="4">
        <v>32.460576869999997</v>
      </c>
      <c r="Q47" s="4">
        <v>-80.628345069999995</v>
      </c>
      <c r="R47" s="2">
        <v>4</v>
      </c>
      <c r="S47" s="2">
        <v>75</v>
      </c>
      <c r="T47" s="2" t="s">
        <v>63</v>
      </c>
      <c r="U47" s="2" t="s">
        <v>303</v>
      </c>
      <c r="V47" s="1" t="s">
        <v>302</v>
      </c>
      <c r="W47" s="2" t="s">
        <v>44</v>
      </c>
      <c r="X47" s="2" t="s">
        <v>46</v>
      </c>
      <c r="Y47" s="2" t="s">
        <v>45</v>
      </c>
      <c r="Z47" s="2" t="s">
        <v>44</v>
      </c>
      <c r="AA47" s="2" t="s">
        <v>43</v>
      </c>
      <c r="AB47" s="2" t="s">
        <v>42</v>
      </c>
      <c r="AC47" s="2" t="s">
        <v>41</v>
      </c>
      <c r="AD47" s="2">
        <v>262</v>
      </c>
      <c r="AE47" s="1" t="s">
        <v>133</v>
      </c>
      <c r="AF47" s="2" t="s">
        <v>39</v>
      </c>
      <c r="AG47" s="2" t="s">
        <v>38</v>
      </c>
      <c r="AH47" s="2" t="s">
        <v>132</v>
      </c>
      <c r="AI47" s="2" t="s">
        <v>5</v>
      </c>
      <c r="AJ47" s="1" t="s">
        <v>1</v>
      </c>
      <c r="AK47" s="2" t="s">
        <v>4</v>
      </c>
      <c r="AL47" s="2" t="s">
        <v>35</v>
      </c>
      <c r="AR47" s="1" t="s">
        <v>2</v>
      </c>
      <c r="AS47" s="1" t="s">
        <v>1</v>
      </c>
      <c r="AT47" s="1" t="s">
        <v>1</v>
      </c>
      <c r="AU47" s="2">
        <v>45720</v>
      </c>
      <c r="AV47" s="5">
        <v>103.16800000000001</v>
      </c>
      <c r="AW47" s="1">
        <v>62</v>
      </c>
      <c r="AX47" s="6" t="s">
        <v>0</v>
      </c>
      <c r="AY47" s="6">
        <v>83.2</v>
      </c>
      <c r="AZ47" s="6">
        <v>49.92</v>
      </c>
      <c r="BA47" s="7">
        <v>33.28</v>
      </c>
      <c r="BB47" s="7">
        <v>16.64</v>
      </c>
      <c r="BC47" s="7">
        <v>8.32</v>
      </c>
    </row>
    <row r="48" spans="1:55">
      <c r="A48" s="2">
        <v>3694</v>
      </c>
      <c r="B48" s="2" t="s">
        <v>736</v>
      </c>
      <c r="C48" s="2" t="s">
        <v>24</v>
      </c>
      <c r="D48" s="2">
        <v>1</v>
      </c>
      <c r="E48" s="3">
        <v>40781</v>
      </c>
      <c r="F48" s="2" t="s">
        <v>351</v>
      </c>
      <c r="G48" s="1" t="s">
        <v>350</v>
      </c>
      <c r="H48" s="2" t="s">
        <v>360</v>
      </c>
      <c r="I48" s="2">
        <v>10003</v>
      </c>
      <c r="J48" s="2">
        <v>10</v>
      </c>
      <c r="K48" s="2">
        <v>204020508</v>
      </c>
      <c r="L48" s="2" t="s">
        <v>359</v>
      </c>
      <c r="M48" s="1" t="s">
        <v>50</v>
      </c>
      <c r="N48" s="4">
        <v>39.41724</v>
      </c>
      <c r="O48" s="4">
        <v>-75.557779999999994</v>
      </c>
      <c r="P48" s="4">
        <v>39.416709760000003</v>
      </c>
      <c r="Q48" s="4">
        <v>-75.55765409</v>
      </c>
      <c r="R48" s="2">
        <v>3</v>
      </c>
      <c r="S48" s="2">
        <v>63</v>
      </c>
      <c r="T48" s="2" t="s">
        <v>49</v>
      </c>
      <c r="U48" s="2" t="s">
        <v>358</v>
      </c>
      <c r="V48" s="1" t="s">
        <v>357</v>
      </c>
      <c r="W48" s="2" t="s">
        <v>44</v>
      </c>
      <c r="X48" s="2" t="s">
        <v>46</v>
      </c>
      <c r="Y48" s="2" t="s">
        <v>45</v>
      </c>
      <c r="Z48" s="2" t="s">
        <v>44</v>
      </c>
      <c r="AA48" s="2" t="s">
        <v>43</v>
      </c>
      <c r="AB48" s="2" t="s">
        <v>42</v>
      </c>
      <c r="AC48" s="2" t="s">
        <v>41</v>
      </c>
      <c r="AD48" s="2">
        <v>263</v>
      </c>
      <c r="AE48" s="1" t="s">
        <v>356</v>
      </c>
      <c r="AF48" s="2" t="s">
        <v>39</v>
      </c>
      <c r="AG48" s="2" t="s">
        <v>38</v>
      </c>
      <c r="AH48" s="2" t="s">
        <v>355</v>
      </c>
      <c r="AI48" s="2" t="s">
        <v>5</v>
      </c>
      <c r="AJ48" s="1" t="s">
        <v>1</v>
      </c>
      <c r="AK48" s="2" t="s">
        <v>4</v>
      </c>
      <c r="AL48" s="2" t="s">
        <v>3</v>
      </c>
      <c r="AR48" s="1" t="s">
        <v>2</v>
      </c>
      <c r="AS48" s="1" t="s">
        <v>1</v>
      </c>
      <c r="AT48" s="1" t="s">
        <v>1</v>
      </c>
      <c r="AU48" s="2" t="s">
        <v>0</v>
      </c>
      <c r="AV48" s="5">
        <v>95.736400000000003</v>
      </c>
      <c r="AW48" s="1">
        <v>125</v>
      </c>
      <c r="AX48" s="6">
        <v>86.0839</v>
      </c>
      <c r="AY48" s="6">
        <v>63.484000000000002</v>
      </c>
      <c r="AZ48" s="6">
        <v>47.985999999999997</v>
      </c>
      <c r="BA48" s="7">
        <v>35.96</v>
      </c>
      <c r="BB48" s="7">
        <v>21.672000000000001</v>
      </c>
      <c r="BC48" s="7">
        <v>10.836</v>
      </c>
    </row>
    <row r="49" spans="1:55">
      <c r="A49" s="2">
        <v>3695</v>
      </c>
      <c r="B49" s="2" t="s">
        <v>735</v>
      </c>
      <c r="C49" s="2" t="s">
        <v>24</v>
      </c>
      <c r="D49" s="2">
        <v>1</v>
      </c>
      <c r="E49" s="3">
        <v>40771</v>
      </c>
      <c r="F49" s="2" t="s">
        <v>68</v>
      </c>
      <c r="G49" s="1" t="s">
        <v>67</v>
      </c>
      <c r="H49" s="2" t="s">
        <v>734</v>
      </c>
      <c r="I49" s="2">
        <v>12101</v>
      </c>
      <c r="J49" s="2">
        <v>12</v>
      </c>
      <c r="K49" s="2">
        <v>310020703</v>
      </c>
      <c r="L49" s="2" t="s">
        <v>733</v>
      </c>
      <c r="M49" s="1" t="s">
        <v>64</v>
      </c>
      <c r="N49" s="4">
        <v>28.321509930000001</v>
      </c>
      <c r="O49" s="4">
        <v>-82.730688009999994</v>
      </c>
      <c r="P49" s="4">
        <v>28.321509930000001</v>
      </c>
      <c r="Q49" s="4">
        <v>-82.730688009999994</v>
      </c>
      <c r="R49" s="2">
        <v>4</v>
      </c>
      <c r="S49" s="2">
        <v>75</v>
      </c>
      <c r="T49" s="2" t="s">
        <v>63</v>
      </c>
      <c r="U49" s="2" t="s">
        <v>62</v>
      </c>
      <c r="V49" s="1" t="s">
        <v>61</v>
      </c>
      <c r="W49" s="2" t="s">
        <v>44</v>
      </c>
      <c r="X49" s="2" t="s">
        <v>46</v>
      </c>
      <c r="Y49" s="2" t="s">
        <v>45</v>
      </c>
      <c r="Z49" s="2" t="s">
        <v>44</v>
      </c>
      <c r="AA49" s="2" t="s">
        <v>43</v>
      </c>
      <c r="AB49" s="2" t="s">
        <v>75</v>
      </c>
      <c r="AC49" s="2" t="s">
        <v>74</v>
      </c>
      <c r="AD49" s="2">
        <v>265</v>
      </c>
      <c r="AE49" s="1" t="s">
        <v>507</v>
      </c>
      <c r="AF49" s="2" t="s">
        <v>39</v>
      </c>
      <c r="AG49" s="2" t="s">
        <v>38</v>
      </c>
      <c r="AH49" s="2" t="s">
        <v>72</v>
      </c>
      <c r="AI49" s="2" t="s">
        <v>5</v>
      </c>
      <c r="AJ49" s="1" t="s">
        <v>1</v>
      </c>
      <c r="AK49" s="2" t="s">
        <v>4</v>
      </c>
      <c r="AL49" s="2" t="s">
        <v>86</v>
      </c>
      <c r="AR49" s="1" t="s">
        <v>2</v>
      </c>
      <c r="AS49" s="1" t="s">
        <v>1</v>
      </c>
      <c r="AT49" s="1" t="s">
        <v>1</v>
      </c>
      <c r="AU49" s="2" t="s">
        <v>0</v>
      </c>
      <c r="AV49" s="5">
        <v>105.1999</v>
      </c>
      <c r="AW49" s="1">
        <v>78</v>
      </c>
      <c r="AX49" s="6" t="s">
        <v>0</v>
      </c>
      <c r="AY49" s="6">
        <v>84.922300000000007</v>
      </c>
      <c r="AZ49" s="6">
        <v>66.946299999999994</v>
      </c>
      <c r="BA49" s="7">
        <v>45.55</v>
      </c>
      <c r="BB49" s="7">
        <v>22.774999999999999</v>
      </c>
      <c r="BC49" s="7">
        <v>11.387499999999999</v>
      </c>
    </row>
    <row r="50" spans="1:55">
      <c r="A50" s="2">
        <v>3702</v>
      </c>
      <c r="B50" s="2" t="s">
        <v>732</v>
      </c>
      <c r="C50" s="2" t="s">
        <v>24</v>
      </c>
      <c r="D50" s="2">
        <v>1</v>
      </c>
      <c r="E50" s="3">
        <v>40710</v>
      </c>
      <c r="F50" s="2" t="s">
        <v>130</v>
      </c>
      <c r="G50" s="1" t="s">
        <v>129</v>
      </c>
      <c r="H50" s="2" t="s">
        <v>731</v>
      </c>
      <c r="I50" s="2">
        <v>51810</v>
      </c>
      <c r="J50" s="2">
        <v>51</v>
      </c>
      <c r="K50" s="2">
        <v>301020513</v>
      </c>
      <c r="L50" s="2" t="s">
        <v>242</v>
      </c>
      <c r="M50" s="1" t="s">
        <v>64</v>
      </c>
      <c r="N50" s="4">
        <v>36.624559640000001</v>
      </c>
      <c r="O50" s="4">
        <v>-75.892713200000003</v>
      </c>
      <c r="P50" s="4">
        <v>36.624559640000001</v>
      </c>
      <c r="Q50" s="4">
        <v>-75.892713200000003</v>
      </c>
      <c r="R50" s="2">
        <v>3</v>
      </c>
      <c r="S50" s="2">
        <v>63</v>
      </c>
      <c r="T50" s="2" t="s">
        <v>49</v>
      </c>
      <c r="U50" s="2" t="s">
        <v>126</v>
      </c>
      <c r="V50" s="1" t="s">
        <v>125</v>
      </c>
      <c r="W50" s="2" t="s">
        <v>44</v>
      </c>
      <c r="X50" s="2" t="s">
        <v>46</v>
      </c>
      <c r="Y50" s="2" t="s">
        <v>45</v>
      </c>
      <c r="Z50" s="2" t="s">
        <v>44</v>
      </c>
      <c r="AA50" s="2" t="s">
        <v>43</v>
      </c>
      <c r="AB50" s="2" t="s">
        <v>42</v>
      </c>
      <c r="AC50" s="2" t="s">
        <v>41</v>
      </c>
      <c r="AD50" s="2">
        <v>262</v>
      </c>
      <c r="AE50" s="1" t="s">
        <v>133</v>
      </c>
      <c r="AF50" s="2" t="s">
        <v>39</v>
      </c>
      <c r="AG50" s="2" t="s">
        <v>38</v>
      </c>
      <c r="AH50" s="2" t="s">
        <v>132</v>
      </c>
      <c r="AI50" s="2" t="s">
        <v>71</v>
      </c>
      <c r="AJ50" s="1" t="s">
        <v>145</v>
      </c>
      <c r="AK50" s="2" t="s">
        <v>70</v>
      </c>
      <c r="AL50" s="2" t="s">
        <v>3</v>
      </c>
      <c r="AN50" s="1" t="s">
        <v>296</v>
      </c>
      <c r="AS50" s="1" t="s">
        <v>110</v>
      </c>
      <c r="AU50" s="2" t="s">
        <v>0</v>
      </c>
      <c r="AV50" s="5">
        <v>8.7896000000000001</v>
      </c>
      <c r="AW50" s="1">
        <v>118</v>
      </c>
      <c r="AX50" s="6" t="s">
        <v>0</v>
      </c>
      <c r="AY50" s="6" t="s">
        <v>0</v>
      </c>
      <c r="AZ50" s="6" t="s">
        <v>0</v>
      </c>
      <c r="BA50" s="7" t="s">
        <v>0</v>
      </c>
      <c r="BB50" s="7" t="s">
        <v>0</v>
      </c>
      <c r="BC50" s="7" t="s">
        <v>0</v>
      </c>
    </row>
    <row r="51" spans="1:55">
      <c r="A51" s="2">
        <v>3731</v>
      </c>
      <c r="B51" s="2" t="s">
        <v>730</v>
      </c>
      <c r="C51" s="2" t="s">
        <v>24</v>
      </c>
      <c r="D51" s="2">
        <v>1</v>
      </c>
      <c r="E51" s="3">
        <v>40767</v>
      </c>
      <c r="F51" s="2" t="s">
        <v>68</v>
      </c>
      <c r="G51" s="1" t="s">
        <v>67</v>
      </c>
      <c r="H51" s="2" t="s">
        <v>729</v>
      </c>
      <c r="I51" s="2">
        <v>12015</v>
      </c>
      <c r="J51" s="2">
        <v>12</v>
      </c>
      <c r="K51" s="2">
        <v>310010301</v>
      </c>
      <c r="L51" s="2" t="s">
        <v>728</v>
      </c>
      <c r="M51" s="1" t="s">
        <v>64</v>
      </c>
      <c r="N51" s="4">
        <v>26.913969999999999</v>
      </c>
      <c r="O51" s="4">
        <v>-82.087680000000006</v>
      </c>
      <c r="P51" s="4">
        <v>26.914809340000001</v>
      </c>
      <c r="Q51" s="4">
        <v>-82.08730061</v>
      </c>
      <c r="R51" s="2">
        <v>4</v>
      </c>
      <c r="S51" s="2">
        <v>75</v>
      </c>
      <c r="T51" s="2" t="s">
        <v>63</v>
      </c>
      <c r="U51" s="2" t="s">
        <v>77</v>
      </c>
      <c r="V51" s="1" t="s">
        <v>76</v>
      </c>
      <c r="W51" s="2" t="s">
        <v>44</v>
      </c>
      <c r="X51" s="2" t="s">
        <v>46</v>
      </c>
      <c r="Y51" s="2" t="s">
        <v>45</v>
      </c>
      <c r="Z51" s="2" t="s">
        <v>44</v>
      </c>
      <c r="AA51" s="2" t="s">
        <v>43</v>
      </c>
      <c r="AB51" s="2" t="s">
        <v>75</v>
      </c>
      <c r="AC51" s="2" t="s">
        <v>74</v>
      </c>
      <c r="AD51" s="2">
        <v>266</v>
      </c>
      <c r="AE51" s="1" t="s">
        <v>73</v>
      </c>
      <c r="AF51" s="2" t="s">
        <v>39</v>
      </c>
      <c r="AG51" s="2" t="s">
        <v>38</v>
      </c>
      <c r="AH51" s="2" t="s">
        <v>72</v>
      </c>
      <c r="AI51" s="2" t="s">
        <v>71</v>
      </c>
      <c r="AJ51" s="1" t="s">
        <v>1</v>
      </c>
      <c r="AK51" s="2" t="s">
        <v>70</v>
      </c>
      <c r="AL51" s="2" t="s">
        <v>3</v>
      </c>
      <c r="AR51" s="1" t="s">
        <v>2</v>
      </c>
      <c r="AS51" s="1" t="s">
        <v>1</v>
      </c>
      <c r="AT51" s="1" t="s">
        <v>1</v>
      </c>
      <c r="AU51" s="2" t="s">
        <v>0</v>
      </c>
      <c r="AV51" s="5">
        <v>274.17110000000002</v>
      </c>
      <c r="AW51" s="1">
        <v>80</v>
      </c>
      <c r="AX51" s="6" t="s">
        <v>0</v>
      </c>
      <c r="AY51" s="6">
        <v>231.33709999999999</v>
      </c>
      <c r="AZ51" s="6">
        <v>154.42500000000001</v>
      </c>
      <c r="BA51" s="7">
        <v>102.95</v>
      </c>
      <c r="BB51" s="7">
        <v>51.475000000000001</v>
      </c>
      <c r="BC51" s="7">
        <v>25.737500000000001</v>
      </c>
    </row>
    <row r="52" spans="1:55">
      <c r="A52" s="2">
        <v>3732</v>
      </c>
      <c r="B52" s="2" t="s">
        <v>727</v>
      </c>
      <c r="C52" s="2" t="s">
        <v>24</v>
      </c>
      <c r="D52" s="2">
        <v>1</v>
      </c>
      <c r="E52" s="3">
        <v>40773</v>
      </c>
      <c r="F52" s="2" t="s">
        <v>68</v>
      </c>
      <c r="G52" s="1" t="s">
        <v>67</v>
      </c>
      <c r="H52" s="2" t="s">
        <v>84</v>
      </c>
      <c r="I52" s="2">
        <v>12109</v>
      </c>
      <c r="J52" s="2">
        <v>12</v>
      </c>
      <c r="K52" s="2">
        <v>308020106</v>
      </c>
      <c r="L52" s="2" t="s">
        <v>83</v>
      </c>
      <c r="M52" s="1" t="s">
        <v>64</v>
      </c>
      <c r="N52" s="4">
        <v>29.951840000000001</v>
      </c>
      <c r="O52" s="4">
        <v>-81.319000000000003</v>
      </c>
      <c r="P52" s="4">
        <v>29.95155188</v>
      </c>
      <c r="Q52" s="4">
        <v>-81.319365419999997</v>
      </c>
      <c r="R52" s="2">
        <v>4</v>
      </c>
      <c r="S52" s="2">
        <v>75</v>
      </c>
      <c r="T52" s="2" t="s">
        <v>63</v>
      </c>
      <c r="U52" s="2" t="s">
        <v>82</v>
      </c>
      <c r="V52" s="1" t="s">
        <v>81</v>
      </c>
      <c r="W52" s="2" t="s">
        <v>44</v>
      </c>
      <c r="X52" s="2" t="s">
        <v>46</v>
      </c>
      <c r="Y52" s="2" t="s">
        <v>45</v>
      </c>
      <c r="Z52" s="2" t="s">
        <v>44</v>
      </c>
      <c r="AA52" s="2" t="s">
        <v>43</v>
      </c>
      <c r="AB52" s="2" t="s">
        <v>75</v>
      </c>
      <c r="AC52" s="2" t="s">
        <v>74</v>
      </c>
      <c r="AD52" s="2">
        <v>266</v>
      </c>
      <c r="AE52" s="1" t="s">
        <v>73</v>
      </c>
      <c r="AF52" s="2" t="s">
        <v>39</v>
      </c>
      <c r="AG52" s="2" t="s">
        <v>38</v>
      </c>
      <c r="AH52" s="2" t="s">
        <v>72</v>
      </c>
      <c r="AI52" s="2" t="s">
        <v>5</v>
      </c>
      <c r="AJ52" s="1" t="s">
        <v>1</v>
      </c>
      <c r="AK52" s="2" t="s">
        <v>4</v>
      </c>
      <c r="AL52" s="2" t="s">
        <v>35</v>
      </c>
      <c r="AR52" s="1" t="s">
        <v>2</v>
      </c>
      <c r="AS52" s="1" t="s">
        <v>1</v>
      </c>
      <c r="AT52" s="1" t="s">
        <v>1</v>
      </c>
      <c r="AU52" s="2">
        <v>51170</v>
      </c>
      <c r="AV52" s="5">
        <v>108.68640000000001</v>
      </c>
      <c r="AW52" s="1">
        <v>60</v>
      </c>
      <c r="AX52" s="6" t="s">
        <v>0</v>
      </c>
      <c r="AY52" s="6">
        <v>90.508399999999995</v>
      </c>
      <c r="AZ52" s="6">
        <v>54.216000000000001</v>
      </c>
      <c r="BA52" s="7">
        <v>36.143999999999998</v>
      </c>
      <c r="BB52" s="7">
        <v>18.071999999999999</v>
      </c>
      <c r="BC52" s="7">
        <v>9.0359999999999996</v>
      </c>
    </row>
    <row r="53" spans="1:55">
      <c r="A53" s="2">
        <v>3733</v>
      </c>
      <c r="B53" s="2" t="s">
        <v>726</v>
      </c>
      <c r="C53" s="2" t="s">
        <v>24</v>
      </c>
      <c r="D53" s="2">
        <v>1</v>
      </c>
      <c r="E53" s="3">
        <v>40772</v>
      </c>
      <c r="F53" s="2" t="s">
        <v>68</v>
      </c>
      <c r="G53" s="1" t="s">
        <v>67</v>
      </c>
      <c r="H53" s="2" t="s">
        <v>725</v>
      </c>
      <c r="I53" s="2">
        <v>12017</v>
      </c>
      <c r="J53" s="2">
        <v>12</v>
      </c>
      <c r="K53" s="2">
        <v>310020701</v>
      </c>
      <c r="L53" s="2" t="s">
        <v>724</v>
      </c>
      <c r="M53" s="1" t="s">
        <v>64</v>
      </c>
      <c r="N53" s="4">
        <v>28.776063000000001</v>
      </c>
      <c r="O53" s="4">
        <v>-82.654720999999995</v>
      </c>
      <c r="P53" s="4">
        <v>28.77637399</v>
      </c>
      <c r="Q53" s="4">
        <v>-82.654579269999999</v>
      </c>
      <c r="R53" s="2">
        <v>4</v>
      </c>
      <c r="S53" s="2">
        <v>75</v>
      </c>
      <c r="T53" s="2" t="s">
        <v>63</v>
      </c>
      <c r="U53" s="2" t="s">
        <v>62</v>
      </c>
      <c r="V53" s="1" t="s">
        <v>61</v>
      </c>
      <c r="W53" s="2" t="s">
        <v>44</v>
      </c>
      <c r="X53" s="2" t="s">
        <v>46</v>
      </c>
      <c r="Y53" s="2" t="s">
        <v>45</v>
      </c>
      <c r="Z53" s="2" t="s">
        <v>44</v>
      </c>
      <c r="AA53" s="2" t="s">
        <v>43</v>
      </c>
      <c r="AB53" s="2" t="s">
        <v>75</v>
      </c>
      <c r="AC53" s="2" t="s">
        <v>74</v>
      </c>
      <c r="AD53" s="2">
        <v>265</v>
      </c>
      <c r="AE53" s="1" t="s">
        <v>507</v>
      </c>
      <c r="AF53" s="2" t="s">
        <v>39</v>
      </c>
      <c r="AG53" s="2" t="s">
        <v>38</v>
      </c>
      <c r="AH53" s="2" t="s">
        <v>72</v>
      </c>
      <c r="AI53" s="2" t="s">
        <v>5</v>
      </c>
      <c r="AJ53" s="1" t="s">
        <v>1</v>
      </c>
      <c r="AK53" s="2" t="s">
        <v>4</v>
      </c>
      <c r="AL53" s="2" t="s">
        <v>86</v>
      </c>
      <c r="AR53" s="1" t="s">
        <v>2</v>
      </c>
      <c r="AS53" s="1" t="s">
        <v>1</v>
      </c>
      <c r="AT53" s="1" t="s">
        <v>1</v>
      </c>
      <c r="AU53" s="2" t="s">
        <v>0</v>
      </c>
      <c r="AV53" s="5">
        <v>262.14</v>
      </c>
      <c r="AW53" s="1">
        <v>85</v>
      </c>
      <c r="AX53" s="6" t="s">
        <v>0</v>
      </c>
      <c r="AY53" s="6">
        <v>154.19999999999999</v>
      </c>
      <c r="AZ53" s="6">
        <v>92.52</v>
      </c>
      <c r="BA53" s="7">
        <v>61.68</v>
      </c>
      <c r="BB53" s="7">
        <v>30.84</v>
      </c>
      <c r="BC53" s="7">
        <v>15.42</v>
      </c>
    </row>
    <row r="54" spans="1:55">
      <c r="A54" s="2">
        <v>3739</v>
      </c>
      <c r="B54" s="2" t="s">
        <v>723</v>
      </c>
      <c r="C54" s="2" t="s">
        <v>24</v>
      </c>
      <c r="D54" s="2">
        <v>1</v>
      </c>
      <c r="E54" s="3">
        <v>40758</v>
      </c>
      <c r="F54" s="2" t="s">
        <v>461</v>
      </c>
      <c r="G54" s="1" t="s">
        <v>460</v>
      </c>
      <c r="H54" s="2" t="s">
        <v>459</v>
      </c>
      <c r="I54" s="2">
        <v>1003</v>
      </c>
      <c r="J54" s="2">
        <v>1</v>
      </c>
      <c r="K54" s="2">
        <v>316020502</v>
      </c>
      <c r="L54" s="2" t="s">
        <v>722</v>
      </c>
      <c r="M54" s="1" t="s">
        <v>64</v>
      </c>
      <c r="N54" s="4">
        <v>30.277480000000001</v>
      </c>
      <c r="O54" s="4">
        <v>-87.739959999999996</v>
      </c>
      <c r="P54" s="4">
        <v>30.277411369999999</v>
      </c>
      <c r="Q54" s="4">
        <v>-87.740191580000001</v>
      </c>
      <c r="R54" s="2">
        <v>4</v>
      </c>
      <c r="S54" s="2">
        <v>75</v>
      </c>
      <c r="T54" s="2" t="s">
        <v>63</v>
      </c>
      <c r="U54" s="2" t="s">
        <v>251</v>
      </c>
      <c r="V54" s="1" t="s">
        <v>250</v>
      </c>
      <c r="W54" s="2" t="s">
        <v>44</v>
      </c>
      <c r="X54" s="2" t="s">
        <v>46</v>
      </c>
      <c r="Y54" s="2" t="s">
        <v>45</v>
      </c>
      <c r="Z54" s="2" t="s">
        <v>44</v>
      </c>
      <c r="AA54" s="2" t="s">
        <v>43</v>
      </c>
      <c r="AB54" s="2" t="s">
        <v>42</v>
      </c>
      <c r="AC54" s="2" t="s">
        <v>41</v>
      </c>
      <c r="AD54" s="2">
        <v>259</v>
      </c>
      <c r="AE54" s="1" t="s">
        <v>60</v>
      </c>
      <c r="AF54" s="2" t="s">
        <v>39</v>
      </c>
      <c r="AG54" s="2" t="s">
        <v>38</v>
      </c>
      <c r="AH54" s="2" t="s">
        <v>59</v>
      </c>
      <c r="AI54" s="2" t="s">
        <v>464</v>
      </c>
      <c r="AJ54" s="1" t="s">
        <v>106</v>
      </c>
      <c r="AK54" s="2" t="s">
        <v>443</v>
      </c>
      <c r="AL54" s="2" t="s">
        <v>86</v>
      </c>
      <c r="AS54" s="1" t="s">
        <v>1</v>
      </c>
      <c r="AU54" s="2" t="s">
        <v>0</v>
      </c>
      <c r="AV54" s="5">
        <v>251.96610000000001</v>
      </c>
      <c r="AW54" s="1">
        <v>120</v>
      </c>
      <c r="AX54" s="6" t="s">
        <v>0</v>
      </c>
      <c r="AY54" s="6" t="s">
        <v>0</v>
      </c>
      <c r="AZ54" s="6" t="s">
        <v>0</v>
      </c>
      <c r="BA54" s="7" t="s">
        <v>0</v>
      </c>
      <c r="BB54" s="7" t="s">
        <v>0</v>
      </c>
      <c r="BC54" s="7" t="s">
        <v>0</v>
      </c>
    </row>
    <row r="55" spans="1:55">
      <c r="A55" s="2">
        <v>3741</v>
      </c>
      <c r="B55" s="2" t="s">
        <v>721</v>
      </c>
      <c r="C55" s="2" t="s">
        <v>24</v>
      </c>
      <c r="D55" s="2">
        <v>1</v>
      </c>
      <c r="E55" s="3">
        <v>40764</v>
      </c>
      <c r="F55" s="2" t="s">
        <v>351</v>
      </c>
      <c r="G55" s="1" t="s">
        <v>350</v>
      </c>
      <c r="H55" s="2" t="s">
        <v>349</v>
      </c>
      <c r="I55" s="2">
        <v>10005</v>
      </c>
      <c r="J55" s="2">
        <v>10</v>
      </c>
      <c r="K55" s="2">
        <v>204030303</v>
      </c>
      <c r="L55" s="2" t="s">
        <v>720</v>
      </c>
      <c r="M55" s="1" t="s">
        <v>50</v>
      </c>
      <c r="N55" s="4">
        <v>38.46093887</v>
      </c>
      <c r="O55" s="4">
        <v>-75.068736680000001</v>
      </c>
      <c r="P55" s="4">
        <v>38.46093887</v>
      </c>
      <c r="Q55" s="4">
        <v>-75.068736680000001</v>
      </c>
      <c r="R55" s="2">
        <v>3</v>
      </c>
      <c r="S55" s="2">
        <v>63</v>
      </c>
      <c r="T55" s="2" t="s">
        <v>49</v>
      </c>
      <c r="U55" s="2" t="s">
        <v>126</v>
      </c>
      <c r="V55" s="1" t="s">
        <v>125</v>
      </c>
      <c r="W55" s="2" t="s">
        <v>44</v>
      </c>
      <c r="X55" s="2" t="s">
        <v>46</v>
      </c>
      <c r="Y55" s="2" t="s">
        <v>45</v>
      </c>
      <c r="Z55" s="2" t="s">
        <v>44</v>
      </c>
      <c r="AA55" s="2" t="s">
        <v>43</v>
      </c>
      <c r="AB55" s="2" t="s">
        <v>42</v>
      </c>
      <c r="AC55" s="2" t="s">
        <v>41</v>
      </c>
      <c r="AD55" s="2">
        <v>264</v>
      </c>
      <c r="AE55" s="1" t="s">
        <v>40</v>
      </c>
      <c r="AF55" s="2" t="s">
        <v>39</v>
      </c>
      <c r="AG55" s="2" t="s">
        <v>38</v>
      </c>
      <c r="AH55" s="2" t="s">
        <v>37</v>
      </c>
      <c r="AI55" s="2" t="s">
        <v>5</v>
      </c>
      <c r="AJ55" s="1" t="s">
        <v>1</v>
      </c>
      <c r="AK55" s="2" t="s">
        <v>4</v>
      </c>
      <c r="AL55" s="2" t="s">
        <v>3</v>
      </c>
      <c r="AR55" s="1" t="s">
        <v>2</v>
      </c>
      <c r="AS55" s="1" t="s">
        <v>1</v>
      </c>
      <c r="AT55" s="1" t="s">
        <v>1</v>
      </c>
      <c r="AU55" s="2">
        <v>42630</v>
      </c>
      <c r="AV55" s="5">
        <v>492.89190000000002</v>
      </c>
      <c r="AW55" s="1">
        <v>110</v>
      </c>
      <c r="AX55" s="6">
        <v>415.98989999999998</v>
      </c>
      <c r="AY55" s="6">
        <v>144.69059999999999</v>
      </c>
      <c r="AZ55" s="6">
        <v>80.400599999999997</v>
      </c>
      <c r="BA55" s="7">
        <v>50.927999999999997</v>
      </c>
      <c r="BB55" s="7">
        <v>25.463999999999999</v>
      </c>
      <c r="BC55" s="7">
        <v>12.731999999999999</v>
      </c>
    </row>
    <row r="56" spans="1:55">
      <c r="A56" s="2">
        <v>3751</v>
      </c>
      <c r="B56" s="2" t="s">
        <v>719</v>
      </c>
      <c r="C56" s="2" t="s">
        <v>24</v>
      </c>
      <c r="D56" s="2">
        <v>1</v>
      </c>
      <c r="E56" s="3">
        <v>40787</v>
      </c>
      <c r="F56" s="2" t="s">
        <v>351</v>
      </c>
      <c r="G56" s="1" t="s">
        <v>350</v>
      </c>
      <c r="H56" s="2" t="s">
        <v>360</v>
      </c>
      <c r="I56" s="2">
        <v>10003</v>
      </c>
      <c r="J56" s="2">
        <v>10</v>
      </c>
      <c r="K56" s="2">
        <v>204020400</v>
      </c>
      <c r="L56" s="2" t="s">
        <v>718</v>
      </c>
      <c r="M56" s="1" t="s">
        <v>50</v>
      </c>
      <c r="N56" s="4">
        <v>39.59278612</v>
      </c>
      <c r="O56" s="4">
        <v>-75.576810940000001</v>
      </c>
      <c r="P56" s="4">
        <v>39.59278612</v>
      </c>
      <c r="Q56" s="4">
        <v>-75.576810940000001</v>
      </c>
      <c r="R56" s="2">
        <v>3</v>
      </c>
      <c r="S56" s="2">
        <v>63</v>
      </c>
      <c r="T56" s="2" t="s">
        <v>49</v>
      </c>
      <c r="U56" s="2" t="s">
        <v>358</v>
      </c>
      <c r="V56" s="1" t="s">
        <v>357</v>
      </c>
      <c r="W56" s="2" t="s">
        <v>44</v>
      </c>
      <c r="X56" s="2" t="s">
        <v>46</v>
      </c>
      <c r="Y56" s="2" t="s">
        <v>45</v>
      </c>
      <c r="Z56" s="2" t="s">
        <v>44</v>
      </c>
      <c r="AA56" s="2" t="s">
        <v>43</v>
      </c>
      <c r="AB56" s="2" t="s">
        <v>406</v>
      </c>
      <c r="AC56" s="2" t="s">
        <v>405</v>
      </c>
      <c r="AD56" s="2">
        <v>254</v>
      </c>
      <c r="AE56" s="1" t="s">
        <v>404</v>
      </c>
      <c r="AF56" s="2" t="s">
        <v>39</v>
      </c>
      <c r="AG56" s="2" t="s">
        <v>38</v>
      </c>
      <c r="AH56" s="2" t="s">
        <v>403</v>
      </c>
      <c r="AI56" s="2" t="s">
        <v>5</v>
      </c>
      <c r="AJ56" s="1" t="s">
        <v>1</v>
      </c>
      <c r="AK56" s="2" t="s">
        <v>4</v>
      </c>
      <c r="AL56" s="2" t="s">
        <v>3</v>
      </c>
      <c r="AR56" s="1" t="s">
        <v>2</v>
      </c>
      <c r="AS56" s="1" t="s">
        <v>1</v>
      </c>
      <c r="AT56" s="1" t="s">
        <v>1</v>
      </c>
      <c r="AU56" s="2">
        <v>444.5</v>
      </c>
      <c r="AV56" s="5">
        <v>376.64400000000001</v>
      </c>
      <c r="AW56" s="1">
        <v>125</v>
      </c>
      <c r="AX56" s="6">
        <v>294.06150000000002</v>
      </c>
      <c r="AY56" s="6">
        <v>136.16999999999999</v>
      </c>
      <c r="AZ56" s="6">
        <v>81.293999999999997</v>
      </c>
      <c r="BA56" s="7">
        <v>53.856000000000002</v>
      </c>
      <c r="BB56" s="7">
        <v>26.757999999999999</v>
      </c>
      <c r="BC56" s="7">
        <v>13.379</v>
      </c>
    </row>
    <row r="57" spans="1:55">
      <c r="A57" s="2">
        <v>3755</v>
      </c>
      <c r="B57" s="2" t="s">
        <v>717</v>
      </c>
      <c r="C57" s="2" t="s">
        <v>24</v>
      </c>
      <c r="D57" s="2">
        <v>1</v>
      </c>
      <c r="E57" s="3">
        <v>40763</v>
      </c>
      <c r="F57" s="2" t="s">
        <v>157</v>
      </c>
      <c r="G57" s="1" t="s">
        <v>156</v>
      </c>
      <c r="H57" s="2" t="s">
        <v>654</v>
      </c>
      <c r="I57" s="2">
        <v>48245</v>
      </c>
      <c r="J57" s="2">
        <v>48</v>
      </c>
      <c r="K57" s="2">
        <v>1204020103</v>
      </c>
      <c r="L57" s="2" t="s">
        <v>653</v>
      </c>
      <c r="M57" s="1" t="s">
        <v>153</v>
      </c>
      <c r="N57" s="4">
        <v>29.641070639999999</v>
      </c>
      <c r="O57" s="4">
        <v>-94.155886629999998</v>
      </c>
      <c r="P57" s="4">
        <v>29.641070639999999</v>
      </c>
      <c r="Q57" s="4">
        <v>-94.155886629999998</v>
      </c>
      <c r="R57" s="2">
        <v>6</v>
      </c>
      <c r="S57" s="2">
        <v>34</v>
      </c>
      <c r="T57" s="2" t="s">
        <v>152</v>
      </c>
      <c r="U57" s="2" t="s">
        <v>151</v>
      </c>
      <c r="V57" s="1" t="s">
        <v>150</v>
      </c>
      <c r="W57" s="2" t="s">
        <v>44</v>
      </c>
      <c r="X57" s="2" t="s">
        <v>46</v>
      </c>
      <c r="Y57" s="2" t="s">
        <v>45</v>
      </c>
      <c r="Z57" s="2" t="s">
        <v>44</v>
      </c>
      <c r="AA57" s="2" t="s">
        <v>43</v>
      </c>
      <c r="AB57" s="2" t="s">
        <v>42</v>
      </c>
      <c r="AC57" s="2" t="s">
        <v>41</v>
      </c>
      <c r="AD57" s="2">
        <v>258</v>
      </c>
      <c r="AE57" s="1" t="s">
        <v>260</v>
      </c>
      <c r="AF57" s="2" t="s">
        <v>39</v>
      </c>
      <c r="AG57" s="2" t="s">
        <v>38</v>
      </c>
      <c r="AH57" s="2" t="s">
        <v>259</v>
      </c>
      <c r="AI57" s="2" t="s">
        <v>5</v>
      </c>
      <c r="AJ57" s="1" t="s">
        <v>145</v>
      </c>
      <c r="AK57" s="2" t="s">
        <v>4</v>
      </c>
      <c r="AL57" s="2" t="s">
        <v>86</v>
      </c>
      <c r="AN57" s="1" t="s">
        <v>296</v>
      </c>
      <c r="AS57" s="1" t="s">
        <v>110</v>
      </c>
      <c r="AU57" s="2" t="s">
        <v>0</v>
      </c>
      <c r="AV57" s="5">
        <v>154.72800000000001</v>
      </c>
      <c r="AW57" s="1">
        <v>118</v>
      </c>
      <c r="AX57" s="6" t="s">
        <v>0</v>
      </c>
      <c r="AY57" s="6" t="s">
        <v>0</v>
      </c>
      <c r="AZ57" s="6" t="s">
        <v>0</v>
      </c>
      <c r="BA57" s="7" t="s">
        <v>0</v>
      </c>
      <c r="BB57" s="7">
        <v>27.3</v>
      </c>
      <c r="BC57" s="7">
        <v>13.65</v>
      </c>
    </row>
    <row r="58" spans="1:55">
      <c r="A58" s="2">
        <v>3792</v>
      </c>
      <c r="B58" s="2" t="s">
        <v>716</v>
      </c>
      <c r="C58" s="2" t="s">
        <v>24</v>
      </c>
      <c r="D58" s="2">
        <v>1</v>
      </c>
      <c r="E58" s="3">
        <v>40764</v>
      </c>
      <c r="F58" s="2" t="s">
        <v>157</v>
      </c>
      <c r="G58" s="1" t="s">
        <v>156</v>
      </c>
      <c r="H58" s="2" t="s">
        <v>654</v>
      </c>
      <c r="I58" s="2">
        <v>48245</v>
      </c>
      <c r="J58" s="2">
        <v>48</v>
      </c>
      <c r="K58" s="2">
        <v>1204020103</v>
      </c>
      <c r="L58" s="2" t="s">
        <v>653</v>
      </c>
      <c r="M58" s="1" t="s">
        <v>153</v>
      </c>
      <c r="N58" s="4">
        <v>29.67961</v>
      </c>
      <c r="O58" s="4">
        <v>-94.075069999999997</v>
      </c>
      <c r="P58" s="4">
        <v>29.67961</v>
      </c>
      <c r="Q58" s="4">
        <v>-94.075069999999997</v>
      </c>
      <c r="R58" s="2">
        <v>6</v>
      </c>
      <c r="S58" s="2">
        <v>34</v>
      </c>
      <c r="T58" s="2" t="s">
        <v>152</v>
      </c>
      <c r="U58" s="2" t="s">
        <v>151</v>
      </c>
      <c r="V58" s="1" t="s">
        <v>150</v>
      </c>
      <c r="W58" s="2" t="s">
        <v>44</v>
      </c>
      <c r="X58" s="2" t="s">
        <v>46</v>
      </c>
      <c r="Y58" s="2" t="s">
        <v>45</v>
      </c>
      <c r="Z58" s="2" t="s">
        <v>44</v>
      </c>
      <c r="AA58" s="2" t="s">
        <v>43</v>
      </c>
      <c r="AB58" s="2" t="s">
        <v>42</v>
      </c>
      <c r="AC58" s="2" t="s">
        <v>41</v>
      </c>
      <c r="AD58" s="2">
        <v>258</v>
      </c>
      <c r="AE58" s="1" t="s">
        <v>260</v>
      </c>
      <c r="AF58" s="2" t="s">
        <v>39</v>
      </c>
      <c r="AG58" s="2" t="s">
        <v>38</v>
      </c>
      <c r="AH58" s="2" t="s">
        <v>259</v>
      </c>
      <c r="AI58" s="2" t="s">
        <v>5</v>
      </c>
      <c r="AJ58" s="1" t="s">
        <v>145</v>
      </c>
      <c r="AK58" s="2" t="s">
        <v>4</v>
      </c>
      <c r="AL58" s="2" t="s">
        <v>86</v>
      </c>
      <c r="AN58" s="1" t="s">
        <v>296</v>
      </c>
      <c r="AS58" s="1" t="s">
        <v>110</v>
      </c>
      <c r="AU58" s="2" t="s">
        <v>0</v>
      </c>
      <c r="AV58" s="5">
        <v>134.8366</v>
      </c>
      <c r="AW58" s="1">
        <v>61</v>
      </c>
      <c r="AX58" s="6" t="s">
        <v>0</v>
      </c>
      <c r="AY58" s="6" t="s">
        <v>0</v>
      </c>
      <c r="AZ58" s="6" t="s">
        <v>0</v>
      </c>
      <c r="BA58" s="7" t="s">
        <v>0</v>
      </c>
      <c r="BB58" s="7" t="s">
        <v>0</v>
      </c>
      <c r="BC58" s="7" t="s">
        <v>0</v>
      </c>
    </row>
    <row r="59" spans="1:55">
      <c r="A59" s="2">
        <v>3793</v>
      </c>
      <c r="B59" s="2" t="s">
        <v>715</v>
      </c>
      <c r="C59" s="2" t="s">
        <v>24</v>
      </c>
      <c r="D59" s="2">
        <v>1</v>
      </c>
      <c r="E59" s="3">
        <v>40771</v>
      </c>
      <c r="F59" s="2" t="s">
        <v>461</v>
      </c>
      <c r="G59" s="1" t="s">
        <v>460</v>
      </c>
      <c r="H59" s="2" t="s">
        <v>459</v>
      </c>
      <c r="I59" s="2">
        <v>1003</v>
      </c>
      <c r="J59" s="2">
        <v>1</v>
      </c>
      <c r="K59" s="2">
        <v>316020404</v>
      </c>
      <c r="L59" s="2" t="s">
        <v>458</v>
      </c>
      <c r="M59" s="1" t="s">
        <v>64</v>
      </c>
      <c r="N59" s="4">
        <v>30.771629999999998</v>
      </c>
      <c r="O59" s="4">
        <v>-87.978390000000005</v>
      </c>
      <c r="P59" s="4">
        <v>30.771869200000001</v>
      </c>
      <c r="Q59" s="4">
        <v>-87.978917609999996</v>
      </c>
      <c r="R59" s="2">
        <v>4</v>
      </c>
      <c r="S59" s="2">
        <v>75</v>
      </c>
      <c r="T59" s="2" t="s">
        <v>63</v>
      </c>
      <c r="U59" s="2" t="s">
        <v>251</v>
      </c>
      <c r="V59" s="1" t="s">
        <v>250</v>
      </c>
      <c r="W59" s="2" t="s">
        <v>44</v>
      </c>
      <c r="X59" s="2" t="s">
        <v>46</v>
      </c>
      <c r="Y59" s="2" t="s">
        <v>45</v>
      </c>
      <c r="Z59" s="2" t="s">
        <v>44</v>
      </c>
      <c r="AA59" s="2" t="s">
        <v>43</v>
      </c>
      <c r="AB59" s="2" t="s">
        <v>42</v>
      </c>
      <c r="AC59" s="2" t="s">
        <v>41</v>
      </c>
      <c r="AD59" s="2">
        <v>259</v>
      </c>
      <c r="AE59" s="1" t="s">
        <v>60</v>
      </c>
      <c r="AF59" s="2" t="s">
        <v>39</v>
      </c>
      <c r="AG59" s="2" t="s">
        <v>38</v>
      </c>
      <c r="AH59" s="2" t="s">
        <v>59</v>
      </c>
      <c r="AI59" s="2" t="s">
        <v>5</v>
      </c>
      <c r="AJ59" s="1" t="s">
        <v>106</v>
      </c>
      <c r="AK59" s="2" t="s">
        <v>4</v>
      </c>
      <c r="AL59" s="2" t="s">
        <v>86</v>
      </c>
      <c r="AS59" s="1" t="s">
        <v>1</v>
      </c>
      <c r="AU59" s="2" t="s">
        <v>0</v>
      </c>
      <c r="AV59" s="5">
        <v>137.6199</v>
      </c>
      <c r="AW59" s="1">
        <v>60</v>
      </c>
      <c r="AX59" s="6" t="s">
        <v>0</v>
      </c>
      <c r="AY59" s="6">
        <v>116.8079</v>
      </c>
      <c r="AZ59" s="6">
        <v>75.183899999999994</v>
      </c>
      <c r="BA59" s="7">
        <v>53.034300000000002</v>
      </c>
      <c r="BB59" s="7">
        <v>28.878299999999999</v>
      </c>
      <c r="BC59" s="7">
        <v>14.701499999999999</v>
      </c>
    </row>
    <row r="60" spans="1:55">
      <c r="A60" s="2">
        <v>3801</v>
      </c>
      <c r="B60" s="2" t="s">
        <v>714</v>
      </c>
      <c r="C60" s="2" t="s">
        <v>24</v>
      </c>
      <c r="D60" s="2">
        <v>1</v>
      </c>
      <c r="E60" s="3">
        <v>40764</v>
      </c>
      <c r="F60" s="2" t="s">
        <v>709</v>
      </c>
      <c r="G60" s="1" t="s">
        <v>708</v>
      </c>
      <c r="H60" s="2" t="s">
        <v>269</v>
      </c>
      <c r="I60" s="2">
        <v>41041</v>
      </c>
      <c r="J60" s="2">
        <v>41</v>
      </c>
      <c r="K60" s="2">
        <v>1710020407</v>
      </c>
      <c r="L60" s="2" t="s">
        <v>707</v>
      </c>
      <c r="M60" s="1" t="s">
        <v>638</v>
      </c>
      <c r="N60" s="4">
        <v>44.919280000000001</v>
      </c>
      <c r="O60" s="4">
        <v>-124.00565</v>
      </c>
      <c r="P60" s="4">
        <v>44.919768480000002</v>
      </c>
      <c r="Q60" s="4">
        <v>-124.0051041</v>
      </c>
      <c r="R60" s="2">
        <v>10</v>
      </c>
      <c r="S60" s="2">
        <v>1</v>
      </c>
      <c r="T60" s="2" t="s">
        <v>637</v>
      </c>
      <c r="U60" s="2" t="s">
        <v>706</v>
      </c>
      <c r="V60" s="1" t="s">
        <v>705</v>
      </c>
      <c r="W60" s="2" t="s">
        <v>16</v>
      </c>
      <c r="X60" s="2" t="s">
        <v>15</v>
      </c>
      <c r="Y60" s="2" t="s">
        <v>14</v>
      </c>
      <c r="Z60" s="2" t="s">
        <v>634</v>
      </c>
      <c r="AA60" s="2" t="s">
        <v>633</v>
      </c>
      <c r="AB60" s="2" t="s">
        <v>632</v>
      </c>
      <c r="AC60" s="2" t="s">
        <v>631</v>
      </c>
      <c r="AD60" s="2">
        <v>5</v>
      </c>
      <c r="AE60" s="1" t="s">
        <v>630</v>
      </c>
      <c r="AF60" s="2" t="s">
        <v>629</v>
      </c>
      <c r="AG60" s="2" t="s">
        <v>628</v>
      </c>
      <c r="AH60" s="2" t="s">
        <v>627</v>
      </c>
      <c r="AI60" s="2" t="s">
        <v>107</v>
      </c>
      <c r="AJ60" s="1" t="s">
        <v>145</v>
      </c>
      <c r="AK60" s="2" t="s">
        <v>105</v>
      </c>
      <c r="AL60" s="2" t="s">
        <v>3</v>
      </c>
      <c r="AN60" s="1" t="s">
        <v>704</v>
      </c>
      <c r="AS60" s="1" t="s">
        <v>1</v>
      </c>
      <c r="AT60" s="1" t="s">
        <v>1</v>
      </c>
      <c r="AU60" s="2">
        <v>129.9</v>
      </c>
      <c r="AV60" s="5">
        <v>256.60570000000001</v>
      </c>
      <c r="AW60" s="1">
        <v>110</v>
      </c>
      <c r="AX60" s="6" t="s">
        <v>0</v>
      </c>
      <c r="AY60" s="6" t="s">
        <v>0</v>
      </c>
      <c r="AZ60" s="6" t="s">
        <v>0</v>
      </c>
      <c r="BA60" s="7" t="s">
        <v>0</v>
      </c>
      <c r="BB60" s="7" t="s">
        <v>0</v>
      </c>
      <c r="BC60" s="7" t="s">
        <v>0</v>
      </c>
    </row>
    <row r="61" spans="1:55">
      <c r="A61" s="2">
        <v>3807</v>
      </c>
      <c r="B61" s="2" t="s">
        <v>713</v>
      </c>
      <c r="C61" s="2" t="s">
        <v>24</v>
      </c>
      <c r="D61" s="2">
        <v>1</v>
      </c>
      <c r="E61" s="3">
        <v>40766</v>
      </c>
      <c r="F61" s="2" t="s">
        <v>709</v>
      </c>
      <c r="G61" s="1" t="s">
        <v>708</v>
      </c>
      <c r="H61" s="2" t="s">
        <v>269</v>
      </c>
      <c r="I61" s="2">
        <v>41041</v>
      </c>
      <c r="J61" s="2">
        <v>41</v>
      </c>
      <c r="K61" s="2">
        <v>1710020407</v>
      </c>
      <c r="L61" s="2" t="s">
        <v>707</v>
      </c>
      <c r="M61" s="1" t="s">
        <v>638</v>
      </c>
      <c r="N61" s="4">
        <v>44.917720000000003</v>
      </c>
      <c r="O61" s="4">
        <v>-124.00729</v>
      </c>
      <c r="P61" s="4">
        <v>44.91777664</v>
      </c>
      <c r="Q61" s="4">
        <v>-124.0077761</v>
      </c>
      <c r="R61" s="2">
        <v>10</v>
      </c>
      <c r="S61" s="2">
        <v>1</v>
      </c>
      <c r="T61" s="2" t="s">
        <v>637</v>
      </c>
      <c r="U61" s="2" t="s">
        <v>706</v>
      </c>
      <c r="V61" s="1" t="s">
        <v>705</v>
      </c>
      <c r="W61" s="2" t="s">
        <v>16</v>
      </c>
      <c r="X61" s="2" t="s">
        <v>15</v>
      </c>
      <c r="Y61" s="2" t="s">
        <v>14</v>
      </c>
      <c r="Z61" s="2" t="s">
        <v>634</v>
      </c>
      <c r="AA61" s="2" t="s">
        <v>633</v>
      </c>
      <c r="AB61" s="2" t="s">
        <v>632</v>
      </c>
      <c r="AC61" s="2" t="s">
        <v>631</v>
      </c>
      <c r="AD61" s="2">
        <v>5</v>
      </c>
      <c r="AE61" s="1" t="s">
        <v>630</v>
      </c>
      <c r="AF61" s="2" t="s">
        <v>629</v>
      </c>
      <c r="AG61" s="2" t="s">
        <v>628</v>
      </c>
      <c r="AH61" s="2" t="s">
        <v>627</v>
      </c>
      <c r="AI61" s="2" t="s">
        <v>107</v>
      </c>
      <c r="AJ61" s="1" t="s">
        <v>145</v>
      </c>
      <c r="AK61" s="2" t="s">
        <v>105</v>
      </c>
      <c r="AL61" s="2" t="s">
        <v>3</v>
      </c>
      <c r="AN61" s="1" t="s">
        <v>704</v>
      </c>
      <c r="AS61" s="1" t="s">
        <v>1</v>
      </c>
      <c r="AT61" s="1" t="s">
        <v>1</v>
      </c>
      <c r="AU61" s="2">
        <v>171.2</v>
      </c>
      <c r="AV61" s="5">
        <v>254.51920000000001</v>
      </c>
      <c r="AW61" s="1">
        <v>119</v>
      </c>
      <c r="AX61" s="6" t="s">
        <v>0</v>
      </c>
      <c r="AY61" s="6" t="s">
        <v>0</v>
      </c>
      <c r="AZ61" s="6" t="s">
        <v>0</v>
      </c>
      <c r="BA61" s="7" t="s">
        <v>0</v>
      </c>
      <c r="BB61" s="7" t="s">
        <v>0</v>
      </c>
      <c r="BC61" s="7" t="s">
        <v>0</v>
      </c>
    </row>
    <row r="62" spans="1:55">
      <c r="A62" s="2">
        <v>3809</v>
      </c>
      <c r="B62" s="2" t="s">
        <v>712</v>
      </c>
      <c r="C62" s="2" t="s">
        <v>24</v>
      </c>
      <c r="D62" s="2">
        <v>1</v>
      </c>
      <c r="E62" s="3">
        <v>40701</v>
      </c>
      <c r="F62" s="2" t="s">
        <v>709</v>
      </c>
      <c r="G62" s="1" t="s">
        <v>708</v>
      </c>
      <c r="H62" s="2" t="s">
        <v>269</v>
      </c>
      <c r="I62" s="2">
        <v>41041</v>
      </c>
      <c r="J62" s="2">
        <v>41</v>
      </c>
      <c r="K62" s="2">
        <v>1710020407</v>
      </c>
      <c r="L62" s="2" t="s">
        <v>707</v>
      </c>
      <c r="M62" s="1" t="s">
        <v>638</v>
      </c>
      <c r="N62" s="4">
        <v>44.932319999999997</v>
      </c>
      <c r="O62" s="4">
        <v>-124.00972</v>
      </c>
      <c r="P62" s="4">
        <v>44.93210011</v>
      </c>
      <c r="Q62" s="4">
        <v>-124.0089002</v>
      </c>
      <c r="R62" s="2">
        <v>10</v>
      </c>
      <c r="S62" s="2">
        <v>1</v>
      </c>
      <c r="T62" s="2" t="s">
        <v>637</v>
      </c>
      <c r="U62" s="2" t="s">
        <v>706</v>
      </c>
      <c r="V62" s="1" t="s">
        <v>705</v>
      </c>
      <c r="W62" s="2" t="s">
        <v>16</v>
      </c>
      <c r="X62" s="2" t="s">
        <v>15</v>
      </c>
      <c r="Y62" s="2" t="s">
        <v>14</v>
      </c>
      <c r="Z62" s="2" t="s">
        <v>634</v>
      </c>
      <c r="AA62" s="2" t="s">
        <v>633</v>
      </c>
      <c r="AB62" s="2" t="s">
        <v>632</v>
      </c>
      <c r="AC62" s="2" t="s">
        <v>631</v>
      </c>
      <c r="AD62" s="2">
        <v>5</v>
      </c>
      <c r="AE62" s="1" t="s">
        <v>630</v>
      </c>
      <c r="AF62" s="2" t="s">
        <v>629</v>
      </c>
      <c r="AG62" s="2" t="s">
        <v>628</v>
      </c>
      <c r="AH62" s="2" t="s">
        <v>627</v>
      </c>
      <c r="AI62" s="2" t="s">
        <v>5</v>
      </c>
      <c r="AJ62" s="1" t="s">
        <v>1</v>
      </c>
      <c r="AK62" s="2" t="s">
        <v>4</v>
      </c>
      <c r="AL62" s="2" t="s">
        <v>3</v>
      </c>
      <c r="AR62" s="1" t="s">
        <v>2</v>
      </c>
      <c r="AS62" s="1" t="s">
        <v>1</v>
      </c>
      <c r="AT62" s="1" t="s">
        <v>1</v>
      </c>
      <c r="AU62" s="2">
        <v>2016</v>
      </c>
      <c r="AV62" s="5">
        <v>392.90559999999999</v>
      </c>
      <c r="AW62" s="1">
        <v>125</v>
      </c>
      <c r="AX62" s="6">
        <v>329.36810000000003</v>
      </c>
      <c r="AY62" s="6">
        <v>189.87809999999999</v>
      </c>
      <c r="AZ62" s="6">
        <v>105.0081</v>
      </c>
      <c r="BA62" s="7">
        <v>73.938100000000006</v>
      </c>
      <c r="BB62" s="7">
        <v>37.1526</v>
      </c>
      <c r="BC62" s="7">
        <v>18.315999999999999</v>
      </c>
    </row>
    <row r="63" spans="1:55">
      <c r="A63" s="2">
        <v>3811</v>
      </c>
      <c r="B63" s="2" t="s">
        <v>711</v>
      </c>
      <c r="C63" s="2" t="s">
        <v>24</v>
      </c>
      <c r="D63" s="2">
        <v>1</v>
      </c>
      <c r="E63" s="3">
        <v>40765</v>
      </c>
      <c r="F63" s="2" t="s">
        <v>709</v>
      </c>
      <c r="G63" s="1" t="s">
        <v>708</v>
      </c>
      <c r="H63" s="2" t="s">
        <v>269</v>
      </c>
      <c r="I63" s="2">
        <v>41041</v>
      </c>
      <c r="J63" s="2">
        <v>41</v>
      </c>
      <c r="K63" s="2">
        <v>1710020407</v>
      </c>
      <c r="L63" s="2" t="s">
        <v>707</v>
      </c>
      <c r="M63" s="1" t="s">
        <v>638</v>
      </c>
      <c r="N63" s="4">
        <v>44.918439999999997</v>
      </c>
      <c r="O63" s="4">
        <v>-124.00565</v>
      </c>
      <c r="P63" s="4">
        <v>44.919098550000001</v>
      </c>
      <c r="Q63" s="4">
        <v>-124.0051739</v>
      </c>
      <c r="R63" s="2">
        <v>10</v>
      </c>
      <c r="S63" s="2">
        <v>1</v>
      </c>
      <c r="T63" s="2" t="s">
        <v>637</v>
      </c>
      <c r="U63" s="2" t="s">
        <v>706</v>
      </c>
      <c r="V63" s="1" t="s">
        <v>705</v>
      </c>
      <c r="W63" s="2" t="s">
        <v>16</v>
      </c>
      <c r="X63" s="2" t="s">
        <v>15</v>
      </c>
      <c r="Y63" s="2" t="s">
        <v>14</v>
      </c>
      <c r="Z63" s="2" t="s">
        <v>634</v>
      </c>
      <c r="AA63" s="2" t="s">
        <v>633</v>
      </c>
      <c r="AB63" s="2" t="s">
        <v>632</v>
      </c>
      <c r="AC63" s="2" t="s">
        <v>631</v>
      </c>
      <c r="AD63" s="2">
        <v>5</v>
      </c>
      <c r="AE63" s="1" t="s">
        <v>630</v>
      </c>
      <c r="AF63" s="2" t="s">
        <v>629</v>
      </c>
      <c r="AG63" s="2" t="s">
        <v>628</v>
      </c>
      <c r="AH63" s="2" t="s">
        <v>627</v>
      </c>
      <c r="AI63" s="2" t="s">
        <v>107</v>
      </c>
      <c r="AJ63" s="1" t="s">
        <v>145</v>
      </c>
      <c r="AK63" s="2" t="s">
        <v>105</v>
      </c>
      <c r="AL63" s="2" t="s">
        <v>3</v>
      </c>
      <c r="AN63" s="1" t="s">
        <v>296</v>
      </c>
      <c r="AS63" s="1" t="s">
        <v>1</v>
      </c>
      <c r="AT63" s="1" t="s">
        <v>1</v>
      </c>
      <c r="AU63" s="2">
        <v>143.69999999999999</v>
      </c>
      <c r="AV63" s="5">
        <v>243.62389999999999</v>
      </c>
      <c r="AW63" s="1">
        <v>112</v>
      </c>
      <c r="AX63" s="6" t="s">
        <v>0</v>
      </c>
      <c r="AY63" s="6" t="s">
        <v>0</v>
      </c>
      <c r="AZ63" s="6" t="s">
        <v>0</v>
      </c>
      <c r="BA63" s="7" t="s">
        <v>0</v>
      </c>
      <c r="BB63" s="7" t="s">
        <v>0</v>
      </c>
      <c r="BC63" s="7" t="s">
        <v>0</v>
      </c>
    </row>
    <row r="64" spans="1:55">
      <c r="A64" s="2">
        <v>3822</v>
      </c>
      <c r="B64" s="2" t="s">
        <v>710</v>
      </c>
      <c r="C64" s="2" t="s">
        <v>24</v>
      </c>
      <c r="D64" s="2">
        <v>1</v>
      </c>
      <c r="E64" s="3">
        <v>40763</v>
      </c>
      <c r="F64" s="2" t="s">
        <v>709</v>
      </c>
      <c r="G64" s="1" t="s">
        <v>708</v>
      </c>
      <c r="H64" s="2" t="s">
        <v>269</v>
      </c>
      <c r="I64" s="2">
        <v>41041</v>
      </c>
      <c r="J64" s="2">
        <v>41</v>
      </c>
      <c r="K64" s="2">
        <v>1710020407</v>
      </c>
      <c r="L64" s="2" t="s">
        <v>707</v>
      </c>
      <c r="M64" s="1" t="s">
        <v>638</v>
      </c>
      <c r="N64" s="4">
        <v>44.918640000000003</v>
      </c>
      <c r="O64" s="4">
        <v>-124.00863</v>
      </c>
      <c r="P64" s="4">
        <v>44.918744940000003</v>
      </c>
      <c r="Q64" s="4">
        <v>-124.0085989</v>
      </c>
      <c r="R64" s="2">
        <v>10</v>
      </c>
      <c r="S64" s="2">
        <v>1</v>
      </c>
      <c r="T64" s="2" t="s">
        <v>637</v>
      </c>
      <c r="U64" s="2" t="s">
        <v>706</v>
      </c>
      <c r="V64" s="1" t="s">
        <v>705</v>
      </c>
      <c r="W64" s="2" t="s">
        <v>16</v>
      </c>
      <c r="X64" s="2" t="s">
        <v>15</v>
      </c>
      <c r="Y64" s="2" t="s">
        <v>14</v>
      </c>
      <c r="Z64" s="2" t="s">
        <v>634</v>
      </c>
      <c r="AA64" s="2" t="s">
        <v>633</v>
      </c>
      <c r="AB64" s="2" t="s">
        <v>632</v>
      </c>
      <c r="AC64" s="2" t="s">
        <v>631</v>
      </c>
      <c r="AD64" s="2">
        <v>5</v>
      </c>
      <c r="AE64" s="1" t="s">
        <v>630</v>
      </c>
      <c r="AF64" s="2" t="s">
        <v>629</v>
      </c>
      <c r="AG64" s="2" t="s">
        <v>628</v>
      </c>
      <c r="AH64" s="2" t="s">
        <v>627</v>
      </c>
      <c r="AI64" s="2" t="s">
        <v>107</v>
      </c>
      <c r="AJ64" s="1" t="s">
        <v>145</v>
      </c>
      <c r="AK64" s="2" t="s">
        <v>105</v>
      </c>
      <c r="AL64" s="2" t="s">
        <v>3</v>
      </c>
      <c r="AN64" s="1" t="s">
        <v>704</v>
      </c>
      <c r="AS64" s="1" t="s">
        <v>1</v>
      </c>
      <c r="AU64" s="2">
        <v>102.7</v>
      </c>
      <c r="AV64" s="5">
        <v>329.04860000000002</v>
      </c>
      <c r="AW64" s="1">
        <v>118</v>
      </c>
      <c r="AX64" s="6" t="s">
        <v>0</v>
      </c>
      <c r="AY64" s="6" t="s">
        <v>0</v>
      </c>
      <c r="AZ64" s="6" t="s">
        <v>0</v>
      </c>
      <c r="BA64" s="7" t="s">
        <v>0</v>
      </c>
      <c r="BB64" s="7" t="s">
        <v>0</v>
      </c>
      <c r="BC64" s="7" t="s">
        <v>0</v>
      </c>
    </row>
    <row r="65" spans="1:55">
      <c r="A65" s="2">
        <v>3860</v>
      </c>
      <c r="B65" s="2" t="s">
        <v>703</v>
      </c>
      <c r="C65" s="2" t="s">
        <v>24</v>
      </c>
      <c r="D65" s="2">
        <v>1</v>
      </c>
      <c r="E65" s="3">
        <v>40777</v>
      </c>
      <c r="F65" s="2" t="s">
        <v>130</v>
      </c>
      <c r="G65" s="1" t="s">
        <v>129</v>
      </c>
      <c r="H65" s="2" t="s">
        <v>139</v>
      </c>
      <c r="I65" s="2">
        <v>51001</v>
      </c>
      <c r="J65" s="2">
        <v>51</v>
      </c>
      <c r="K65" s="2">
        <v>204030401</v>
      </c>
      <c r="L65" s="2" t="s">
        <v>142</v>
      </c>
      <c r="M65" s="1" t="s">
        <v>50</v>
      </c>
      <c r="N65" s="4">
        <v>37.628019999999999</v>
      </c>
      <c r="O65" s="4">
        <v>-75.666880000000006</v>
      </c>
      <c r="P65" s="4">
        <v>37.628228380000003</v>
      </c>
      <c r="Q65" s="4">
        <v>-75.666975399999998</v>
      </c>
      <c r="R65" s="2">
        <v>3</v>
      </c>
      <c r="S65" s="2">
        <v>63</v>
      </c>
      <c r="T65" s="2" t="s">
        <v>49</v>
      </c>
      <c r="U65" s="2" t="s">
        <v>126</v>
      </c>
      <c r="V65" s="1" t="s">
        <v>125</v>
      </c>
      <c r="W65" s="2" t="s">
        <v>44</v>
      </c>
      <c r="X65" s="2" t="s">
        <v>46</v>
      </c>
      <c r="Y65" s="2" t="s">
        <v>45</v>
      </c>
      <c r="Z65" s="2" t="s">
        <v>44</v>
      </c>
      <c r="AA65" s="2" t="s">
        <v>43</v>
      </c>
      <c r="AB65" s="2" t="s">
        <v>42</v>
      </c>
      <c r="AC65" s="2" t="s">
        <v>41</v>
      </c>
      <c r="AD65" s="2">
        <v>264</v>
      </c>
      <c r="AE65" s="1" t="s">
        <v>133</v>
      </c>
      <c r="AF65" s="2" t="s">
        <v>39</v>
      </c>
      <c r="AG65" s="2" t="s">
        <v>38</v>
      </c>
      <c r="AH65" s="2" t="s">
        <v>132</v>
      </c>
      <c r="AI65" s="2" t="s">
        <v>5</v>
      </c>
      <c r="AJ65" s="1" t="s">
        <v>1</v>
      </c>
      <c r="AK65" s="2" t="s">
        <v>4</v>
      </c>
      <c r="AL65" s="2" t="s">
        <v>3</v>
      </c>
      <c r="AR65" s="1" t="s">
        <v>2</v>
      </c>
      <c r="AS65" s="1" t="s">
        <v>1</v>
      </c>
      <c r="AT65" s="1" t="s">
        <v>1</v>
      </c>
      <c r="AU65" s="2" t="s">
        <v>0</v>
      </c>
      <c r="AV65" s="5">
        <v>273.72910000000002</v>
      </c>
      <c r="AW65" s="1">
        <v>120</v>
      </c>
      <c r="AX65" s="6">
        <v>160.72110000000001</v>
      </c>
      <c r="AY65" s="6">
        <v>78.096599999999995</v>
      </c>
      <c r="AZ65" s="6">
        <v>54.820999999999998</v>
      </c>
      <c r="BA65" s="7">
        <v>42.210999999999999</v>
      </c>
      <c r="BB65" s="7">
        <v>29.600999999999999</v>
      </c>
      <c r="BC65" s="7">
        <v>23.295999999999999</v>
      </c>
    </row>
    <row r="66" spans="1:55">
      <c r="A66" s="2">
        <v>3861</v>
      </c>
      <c r="B66" s="2" t="s">
        <v>702</v>
      </c>
      <c r="C66" s="2" t="s">
        <v>24</v>
      </c>
      <c r="D66" s="2">
        <v>1</v>
      </c>
      <c r="E66" s="3">
        <v>40778</v>
      </c>
      <c r="F66" s="2" t="s">
        <v>130</v>
      </c>
      <c r="G66" s="1" t="s">
        <v>129</v>
      </c>
      <c r="H66" s="2" t="s">
        <v>139</v>
      </c>
      <c r="I66" s="2">
        <v>51001</v>
      </c>
      <c r="J66" s="2">
        <v>51</v>
      </c>
      <c r="K66" s="2">
        <v>208011105</v>
      </c>
      <c r="L66" s="2" t="s">
        <v>701</v>
      </c>
      <c r="M66" s="1" t="s">
        <v>50</v>
      </c>
      <c r="N66" s="4">
        <v>37.92016229</v>
      </c>
      <c r="O66" s="4">
        <v>-75.679247630000006</v>
      </c>
      <c r="P66" s="4">
        <v>37.92016229</v>
      </c>
      <c r="Q66" s="4">
        <v>-75.679247630000006</v>
      </c>
      <c r="R66" s="2">
        <v>3</v>
      </c>
      <c r="S66" s="2">
        <v>63</v>
      </c>
      <c r="T66" s="2" t="s">
        <v>49</v>
      </c>
      <c r="U66" s="2" t="s">
        <v>48</v>
      </c>
      <c r="V66" s="1" t="s">
        <v>47</v>
      </c>
      <c r="W66" s="2" t="s">
        <v>44</v>
      </c>
      <c r="X66" s="2" t="s">
        <v>46</v>
      </c>
      <c r="Y66" s="2" t="s">
        <v>45</v>
      </c>
      <c r="Z66" s="2" t="s">
        <v>44</v>
      </c>
      <c r="AA66" s="2" t="s">
        <v>43</v>
      </c>
      <c r="AB66" s="2" t="s">
        <v>42</v>
      </c>
      <c r="AC66" s="2" t="s">
        <v>41</v>
      </c>
      <c r="AD66" s="2">
        <v>264</v>
      </c>
      <c r="AE66" s="1" t="s">
        <v>133</v>
      </c>
      <c r="AF66" s="2" t="s">
        <v>39</v>
      </c>
      <c r="AG66" s="2" t="s">
        <v>38</v>
      </c>
      <c r="AH66" s="2" t="s">
        <v>132</v>
      </c>
      <c r="AI66" s="2" t="s">
        <v>71</v>
      </c>
      <c r="AJ66" s="1" t="s">
        <v>1</v>
      </c>
      <c r="AK66" s="2" t="s">
        <v>70</v>
      </c>
      <c r="AL66" s="2" t="s">
        <v>86</v>
      </c>
      <c r="AR66" s="1" t="s">
        <v>2</v>
      </c>
      <c r="AS66" s="1" t="s">
        <v>110</v>
      </c>
      <c r="AT66" s="1" t="s">
        <v>103</v>
      </c>
      <c r="AU66" s="2" t="s">
        <v>0</v>
      </c>
      <c r="AV66" s="5">
        <v>100.15009999999999</v>
      </c>
      <c r="AW66" s="1">
        <v>120</v>
      </c>
      <c r="AX66" s="6">
        <v>91.254099999999994</v>
      </c>
      <c r="AY66" s="6">
        <v>56.185699999999997</v>
      </c>
      <c r="AZ66" s="6">
        <v>45.212899999999998</v>
      </c>
      <c r="BA66" s="7">
        <v>35.762900000000002</v>
      </c>
      <c r="BB66" s="7">
        <v>23.316500000000001</v>
      </c>
      <c r="BC66" s="7">
        <v>16.0945</v>
      </c>
    </row>
    <row r="67" spans="1:55">
      <c r="A67" s="2">
        <v>3862</v>
      </c>
      <c r="B67" s="2" t="s">
        <v>700</v>
      </c>
      <c r="C67" s="2" t="s">
        <v>24</v>
      </c>
      <c r="D67" s="2">
        <v>1</v>
      </c>
      <c r="E67" s="3">
        <v>40771</v>
      </c>
      <c r="F67" s="2" t="s">
        <v>130</v>
      </c>
      <c r="G67" s="1" t="s">
        <v>129</v>
      </c>
      <c r="H67" s="2" t="s">
        <v>139</v>
      </c>
      <c r="I67" s="2">
        <v>51001</v>
      </c>
      <c r="J67" s="2">
        <v>51</v>
      </c>
      <c r="K67" s="2">
        <v>204030305</v>
      </c>
      <c r="L67" s="2" t="s">
        <v>698</v>
      </c>
      <c r="M67" s="1" t="s">
        <v>50</v>
      </c>
      <c r="N67" s="4">
        <v>37.947358280000003</v>
      </c>
      <c r="O67" s="4">
        <v>-75.314944449999999</v>
      </c>
      <c r="P67" s="4">
        <v>37.947358280000003</v>
      </c>
      <c r="Q67" s="4">
        <v>-75.314944449999999</v>
      </c>
      <c r="R67" s="2">
        <v>3</v>
      </c>
      <c r="S67" s="2">
        <v>63</v>
      </c>
      <c r="T67" s="2" t="s">
        <v>49</v>
      </c>
      <c r="U67" s="2" t="s">
        <v>126</v>
      </c>
      <c r="V67" s="1" t="s">
        <v>125</v>
      </c>
      <c r="W67" s="2" t="s">
        <v>44</v>
      </c>
      <c r="X67" s="2" t="s">
        <v>46</v>
      </c>
      <c r="Y67" s="2" t="s">
        <v>45</v>
      </c>
      <c r="Z67" s="2" t="s">
        <v>44</v>
      </c>
      <c r="AA67" s="2" t="s">
        <v>43</v>
      </c>
      <c r="AB67" s="2" t="s">
        <v>42</v>
      </c>
      <c r="AC67" s="2" t="s">
        <v>41</v>
      </c>
      <c r="AD67" s="2">
        <v>264</v>
      </c>
      <c r="AE67" s="1" t="s">
        <v>40</v>
      </c>
      <c r="AF67" s="2" t="s">
        <v>39</v>
      </c>
      <c r="AG67" s="2" t="s">
        <v>38</v>
      </c>
      <c r="AH67" s="2" t="s">
        <v>37</v>
      </c>
      <c r="AI67" s="2" t="s">
        <v>71</v>
      </c>
      <c r="AJ67" s="1" t="s">
        <v>1</v>
      </c>
      <c r="AK67" s="2" t="s">
        <v>70</v>
      </c>
      <c r="AL67" s="2" t="s">
        <v>35</v>
      </c>
      <c r="AR67" s="1" t="s">
        <v>2</v>
      </c>
      <c r="AS67" s="1" t="s">
        <v>1</v>
      </c>
      <c r="AT67" s="1" t="s">
        <v>1</v>
      </c>
      <c r="AU67" s="2">
        <v>46220</v>
      </c>
      <c r="AV67" s="5">
        <v>61.654299999999999</v>
      </c>
      <c r="AW67" s="1">
        <v>120</v>
      </c>
      <c r="AX67" s="6">
        <v>59.824300000000001</v>
      </c>
      <c r="AY67" s="6">
        <v>54.771900000000002</v>
      </c>
      <c r="AZ67" s="6">
        <v>52.031100000000002</v>
      </c>
      <c r="BA67" s="7">
        <v>48.6447</v>
      </c>
      <c r="BB67" s="7">
        <v>44.7697</v>
      </c>
      <c r="BC67" s="7">
        <v>31.148</v>
      </c>
    </row>
    <row r="68" spans="1:55">
      <c r="A68" s="2">
        <v>3863</v>
      </c>
      <c r="B68" s="2" t="s">
        <v>699</v>
      </c>
      <c r="C68" s="2" t="s">
        <v>24</v>
      </c>
      <c r="D68" s="2">
        <v>1</v>
      </c>
      <c r="E68" s="3">
        <v>40770</v>
      </c>
      <c r="F68" s="2" t="s">
        <v>130</v>
      </c>
      <c r="G68" s="1" t="s">
        <v>129</v>
      </c>
      <c r="H68" s="2" t="s">
        <v>139</v>
      </c>
      <c r="I68" s="2">
        <v>51001</v>
      </c>
      <c r="J68" s="2">
        <v>51</v>
      </c>
      <c r="K68" s="2">
        <v>204030305</v>
      </c>
      <c r="L68" s="2" t="s">
        <v>698</v>
      </c>
      <c r="M68" s="1" t="s">
        <v>50</v>
      </c>
      <c r="N68" s="4">
        <v>37.934636599999997</v>
      </c>
      <c r="O68" s="4">
        <v>-75.324565539999995</v>
      </c>
      <c r="P68" s="4">
        <v>37.934636599999997</v>
      </c>
      <c r="Q68" s="4">
        <v>-75.324565539999995</v>
      </c>
      <c r="R68" s="2">
        <v>3</v>
      </c>
      <c r="S68" s="2">
        <v>63</v>
      </c>
      <c r="T68" s="2" t="s">
        <v>49</v>
      </c>
      <c r="U68" s="2" t="s">
        <v>126</v>
      </c>
      <c r="V68" s="1" t="s">
        <v>125</v>
      </c>
      <c r="W68" s="2" t="s">
        <v>44</v>
      </c>
      <c r="X68" s="2" t="s">
        <v>46</v>
      </c>
      <c r="Y68" s="2" t="s">
        <v>45</v>
      </c>
      <c r="Z68" s="2" t="s">
        <v>44</v>
      </c>
      <c r="AA68" s="2" t="s">
        <v>43</v>
      </c>
      <c r="AB68" s="2" t="s">
        <v>42</v>
      </c>
      <c r="AC68" s="2" t="s">
        <v>41</v>
      </c>
      <c r="AD68" s="2">
        <v>264</v>
      </c>
      <c r="AE68" s="1" t="s">
        <v>40</v>
      </c>
      <c r="AF68" s="2" t="s">
        <v>39</v>
      </c>
      <c r="AG68" s="2" t="s">
        <v>38</v>
      </c>
      <c r="AH68" s="2" t="s">
        <v>37</v>
      </c>
      <c r="AI68" s="2" t="s">
        <v>71</v>
      </c>
      <c r="AJ68" s="1" t="s">
        <v>1</v>
      </c>
      <c r="AK68" s="2" t="s">
        <v>70</v>
      </c>
      <c r="AL68" s="2" t="s">
        <v>35</v>
      </c>
      <c r="AR68" s="1" t="s">
        <v>2</v>
      </c>
      <c r="AS68" s="1" t="s">
        <v>1</v>
      </c>
      <c r="AT68" s="1" t="s">
        <v>1</v>
      </c>
      <c r="AU68" s="2" t="s">
        <v>0</v>
      </c>
      <c r="AV68" s="5">
        <v>103.5334</v>
      </c>
      <c r="AW68" s="1">
        <v>120</v>
      </c>
      <c r="AX68" s="6">
        <v>98.576999999999998</v>
      </c>
      <c r="AY68" s="6">
        <v>51.665999999999997</v>
      </c>
      <c r="AZ68" s="6">
        <v>27.657599999999999</v>
      </c>
      <c r="BA68" s="7">
        <v>22.8904</v>
      </c>
      <c r="BB68" s="7">
        <v>15.228</v>
      </c>
      <c r="BC68" s="7">
        <v>7.6139999999999999</v>
      </c>
    </row>
    <row r="69" spans="1:55">
      <c r="A69" s="2">
        <v>3875</v>
      </c>
      <c r="B69" s="2" t="s">
        <v>697</v>
      </c>
      <c r="C69" s="2" t="s">
        <v>24</v>
      </c>
      <c r="D69" s="2">
        <v>1</v>
      </c>
      <c r="E69" s="3">
        <v>40742</v>
      </c>
      <c r="F69" s="2" t="s">
        <v>157</v>
      </c>
      <c r="G69" s="1" t="s">
        <v>156</v>
      </c>
      <c r="H69" s="2" t="s">
        <v>172</v>
      </c>
      <c r="I69" s="2">
        <v>48167</v>
      </c>
      <c r="J69" s="2">
        <v>48</v>
      </c>
      <c r="K69" s="2">
        <v>1204020203</v>
      </c>
      <c r="L69" s="2" t="s">
        <v>656</v>
      </c>
      <c r="M69" s="1" t="s">
        <v>153</v>
      </c>
      <c r="N69" s="4">
        <v>29.54476</v>
      </c>
      <c r="O69" s="4">
        <v>-94.474350000000001</v>
      </c>
      <c r="P69" s="4">
        <v>29.544750799999999</v>
      </c>
      <c r="Q69" s="4">
        <v>-94.474382869999999</v>
      </c>
      <c r="R69" s="2">
        <v>6</v>
      </c>
      <c r="S69" s="2">
        <v>34</v>
      </c>
      <c r="T69" s="2" t="s">
        <v>152</v>
      </c>
      <c r="U69" s="2" t="s">
        <v>151</v>
      </c>
      <c r="V69" s="1" t="s">
        <v>150</v>
      </c>
      <c r="W69" s="2" t="s">
        <v>44</v>
      </c>
      <c r="X69" s="2" t="s">
        <v>46</v>
      </c>
      <c r="Y69" s="2" t="s">
        <v>45</v>
      </c>
      <c r="Z69" s="2" t="s">
        <v>44</v>
      </c>
      <c r="AA69" s="2" t="s">
        <v>43</v>
      </c>
      <c r="AB69" s="2" t="s">
        <v>42</v>
      </c>
      <c r="AC69" s="2" t="s">
        <v>41</v>
      </c>
      <c r="AD69" s="2">
        <v>258</v>
      </c>
      <c r="AE69" s="1" t="s">
        <v>260</v>
      </c>
      <c r="AF69" s="2" t="s">
        <v>39</v>
      </c>
      <c r="AG69" s="2" t="s">
        <v>38</v>
      </c>
      <c r="AH69" s="2" t="s">
        <v>259</v>
      </c>
      <c r="AI69" s="2" t="s">
        <v>71</v>
      </c>
      <c r="AJ69" s="1" t="s">
        <v>1</v>
      </c>
      <c r="AK69" s="2" t="s">
        <v>70</v>
      </c>
      <c r="AL69" s="2" t="s">
        <v>3</v>
      </c>
      <c r="AR69" s="1" t="s">
        <v>111</v>
      </c>
      <c r="AS69" s="1" t="s">
        <v>110</v>
      </c>
      <c r="AT69" s="1" t="s">
        <v>103</v>
      </c>
      <c r="AU69" s="2">
        <v>42670</v>
      </c>
      <c r="AV69" s="5">
        <v>87.629199999999997</v>
      </c>
      <c r="AW69" s="1">
        <v>91</v>
      </c>
      <c r="AX69" s="6" t="s">
        <v>0</v>
      </c>
      <c r="AY69" s="6" t="s">
        <v>0</v>
      </c>
      <c r="AZ69" s="6" t="s">
        <v>0</v>
      </c>
      <c r="BA69" s="7" t="s">
        <v>0</v>
      </c>
      <c r="BB69" s="7" t="s">
        <v>0</v>
      </c>
      <c r="BC69" s="7" t="s">
        <v>0</v>
      </c>
    </row>
    <row r="70" spans="1:55">
      <c r="A70" s="2">
        <v>3881</v>
      </c>
      <c r="B70" s="2" t="s">
        <v>696</v>
      </c>
      <c r="C70" s="2" t="s">
        <v>24</v>
      </c>
      <c r="D70" s="2">
        <v>1</v>
      </c>
      <c r="E70" s="3">
        <v>40733</v>
      </c>
      <c r="F70" s="2" t="s">
        <v>294</v>
      </c>
      <c r="G70" s="1" t="s">
        <v>293</v>
      </c>
      <c r="H70" s="2" t="s">
        <v>695</v>
      </c>
      <c r="I70" s="2">
        <v>22109</v>
      </c>
      <c r="J70" s="2">
        <v>22</v>
      </c>
      <c r="K70" s="2">
        <v>809030207</v>
      </c>
      <c r="L70" s="2" t="s">
        <v>694</v>
      </c>
      <c r="M70" s="1" t="s">
        <v>290</v>
      </c>
      <c r="N70" s="4">
        <v>29.07830843</v>
      </c>
      <c r="O70" s="4">
        <v>-90.515250739999999</v>
      </c>
      <c r="P70" s="4">
        <v>29.07830843</v>
      </c>
      <c r="Q70" s="4">
        <v>-90.515250739999999</v>
      </c>
      <c r="R70" s="2">
        <v>6</v>
      </c>
      <c r="S70" s="2">
        <v>73</v>
      </c>
      <c r="T70" s="2" t="s">
        <v>289</v>
      </c>
      <c r="U70" s="2" t="s">
        <v>288</v>
      </c>
      <c r="V70" s="1" t="s">
        <v>287</v>
      </c>
      <c r="W70" s="2" t="s">
        <v>44</v>
      </c>
      <c r="X70" s="2" t="s">
        <v>46</v>
      </c>
      <c r="Y70" s="2" t="s">
        <v>45</v>
      </c>
      <c r="Z70" s="2" t="s">
        <v>44</v>
      </c>
      <c r="AA70" s="2" t="s">
        <v>43</v>
      </c>
      <c r="AB70" s="2" t="s">
        <v>42</v>
      </c>
      <c r="AC70" s="2" t="s">
        <v>41</v>
      </c>
      <c r="AD70" s="2">
        <v>258</v>
      </c>
      <c r="AE70" s="1" t="s">
        <v>260</v>
      </c>
      <c r="AF70" s="2" t="s">
        <v>39</v>
      </c>
      <c r="AG70" s="2" t="s">
        <v>38</v>
      </c>
      <c r="AH70" s="2" t="s">
        <v>259</v>
      </c>
      <c r="AI70" s="2" t="s">
        <v>71</v>
      </c>
      <c r="AJ70" s="1" t="s">
        <v>1</v>
      </c>
      <c r="AK70" s="2" t="s">
        <v>70</v>
      </c>
      <c r="AL70" s="2" t="s">
        <v>35</v>
      </c>
      <c r="AR70" s="1" t="s">
        <v>2</v>
      </c>
      <c r="AS70" s="1" t="s">
        <v>1</v>
      </c>
      <c r="AT70" s="1" t="s">
        <v>1</v>
      </c>
      <c r="AU70" s="2">
        <v>33380</v>
      </c>
      <c r="AV70" s="5">
        <v>24.024000000000001</v>
      </c>
      <c r="AW70" s="1">
        <v>120</v>
      </c>
      <c r="AX70" s="6">
        <v>20.02</v>
      </c>
      <c r="AY70" s="6">
        <v>10.01</v>
      </c>
      <c r="AZ70" s="6">
        <v>6.0060000000000002</v>
      </c>
      <c r="BA70" s="7">
        <v>4.0039999999999996</v>
      </c>
      <c r="BB70" s="7">
        <v>2.0019999999999998</v>
      </c>
      <c r="BC70" s="7">
        <v>1.0009999999999999</v>
      </c>
    </row>
    <row r="71" spans="1:55">
      <c r="A71" s="2">
        <v>3885</v>
      </c>
      <c r="B71" s="2" t="s">
        <v>693</v>
      </c>
      <c r="C71" s="2" t="s">
        <v>24</v>
      </c>
      <c r="D71" s="2">
        <v>1</v>
      </c>
      <c r="E71" s="3">
        <v>40768</v>
      </c>
      <c r="F71" s="2" t="s">
        <v>294</v>
      </c>
      <c r="G71" s="1" t="s">
        <v>293</v>
      </c>
      <c r="H71" s="2" t="s">
        <v>692</v>
      </c>
      <c r="I71" s="2">
        <v>22045</v>
      </c>
      <c r="J71" s="2">
        <v>22</v>
      </c>
      <c r="K71" s="2">
        <v>808010302</v>
      </c>
      <c r="L71" s="2" t="s">
        <v>691</v>
      </c>
      <c r="M71" s="1" t="s">
        <v>290</v>
      </c>
      <c r="N71" s="4">
        <v>29.838841689999999</v>
      </c>
      <c r="O71" s="4">
        <v>-91.955781920000007</v>
      </c>
      <c r="P71" s="4">
        <v>29.838841689999999</v>
      </c>
      <c r="Q71" s="4">
        <v>-91.955781920000007</v>
      </c>
      <c r="R71" s="2">
        <v>6</v>
      </c>
      <c r="S71" s="2">
        <v>73</v>
      </c>
      <c r="T71" s="2" t="s">
        <v>289</v>
      </c>
      <c r="U71" s="2" t="s">
        <v>288</v>
      </c>
      <c r="V71" s="1" t="s">
        <v>287</v>
      </c>
      <c r="W71" s="2" t="s">
        <v>44</v>
      </c>
      <c r="X71" s="2" t="s">
        <v>46</v>
      </c>
      <c r="Y71" s="2" t="s">
        <v>45</v>
      </c>
      <c r="Z71" s="2" t="s">
        <v>44</v>
      </c>
      <c r="AA71" s="2" t="s">
        <v>43</v>
      </c>
      <c r="AB71" s="2" t="s">
        <v>42</v>
      </c>
      <c r="AC71" s="2" t="s">
        <v>41</v>
      </c>
      <c r="AD71" s="2">
        <v>258</v>
      </c>
      <c r="AE71" s="1" t="s">
        <v>260</v>
      </c>
      <c r="AF71" s="2" t="s">
        <v>39</v>
      </c>
      <c r="AG71" s="2" t="s">
        <v>38</v>
      </c>
      <c r="AH71" s="2" t="s">
        <v>259</v>
      </c>
      <c r="AI71" s="2" t="s">
        <v>71</v>
      </c>
      <c r="AJ71" s="1" t="s">
        <v>1</v>
      </c>
      <c r="AK71" s="2" t="s">
        <v>70</v>
      </c>
      <c r="AL71" s="2" t="s">
        <v>35</v>
      </c>
      <c r="AR71" s="1" t="s">
        <v>111</v>
      </c>
      <c r="AS71" s="1" t="s">
        <v>1</v>
      </c>
      <c r="AT71" s="1" t="s">
        <v>1</v>
      </c>
      <c r="AU71" s="2">
        <v>2687</v>
      </c>
      <c r="AV71" s="5">
        <v>112.0104</v>
      </c>
      <c r="AW71" s="1">
        <v>36</v>
      </c>
      <c r="AX71" s="6" t="s">
        <v>0</v>
      </c>
      <c r="AY71" s="6" t="s">
        <v>0</v>
      </c>
      <c r="AZ71" s="6">
        <v>93.341999999999999</v>
      </c>
      <c r="BA71" s="7">
        <v>62.228000000000002</v>
      </c>
      <c r="BB71" s="7">
        <v>31.114000000000001</v>
      </c>
      <c r="BC71" s="7">
        <v>15.557</v>
      </c>
    </row>
    <row r="72" spans="1:55">
      <c r="A72" s="2">
        <v>3891</v>
      </c>
      <c r="B72" s="2" t="s">
        <v>690</v>
      </c>
      <c r="C72" s="2" t="s">
        <v>24</v>
      </c>
      <c r="D72" s="2">
        <v>1</v>
      </c>
      <c r="E72" s="3">
        <v>40686</v>
      </c>
      <c r="F72" s="2" t="s">
        <v>255</v>
      </c>
      <c r="G72" s="1" t="s">
        <v>254</v>
      </c>
      <c r="H72" s="2" t="s">
        <v>182</v>
      </c>
      <c r="I72" s="2">
        <v>28059</v>
      </c>
      <c r="J72" s="2">
        <v>28</v>
      </c>
      <c r="K72" s="2">
        <v>317000907</v>
      </c>
      <c r="L72" s="2" t="s">
        <v>257</v>
      </c>
      <c r="M72" s="1" t="s">
        <v>64</v>
      </c>
      <c r="N72" s="4">
        <v>30.29608597</v>
      </c>
      <c r="O72" s="4">
        <v>-88.586962490000005</v>
      </c>
      <c r="P72" s="4">
        <v>30.29608597</v>
      </c>
      <c r="Q72" s="4">
        <v>-88.586962490000005</v>
      </c>
      <c r="R72" s="2">
        <v>4</v>
      </c>
      <c r="S72" s="2">
        <v>75</v>
      </c>
      <c r="T72" s="2" t="s">
        <v>63</v>
      </c>
      <c r="U72" s="2" t="s">
        <v>251</v>
      </c>
      <c r="V72" s="1" t="s">
        <v>250</v>
      </c>
      <c r="W72" s="2" t="s">
        <v>44</v>
      </c>
      <c r="X72" s="2" t="s">
        <v>46</v>
      </c>
      <c r="Y72" s="2" t="s">
        <v>45</v>
      </c>
      <c r="Z72" s="2" t="s">
        <v>44</v>
      </c>
      <c r="AA72" s="2" t="s">
        <v>43</v>
      </c>
      <c r="AB72" s="2" t="s">
        <v>42</v>
      </c>
      <c r="AC72" s="2" t="s">
        <v>41</v>
      </c>
      <c r="AD72" s="2">
        <v>259</v>
      </c>
      <c r="AE72" s="1" t="s">
        <v>60</v>
      </c>
      <c r="AF72" s="2" t="s">
        <v>39</v>
      </c>
      <c r="AG72" s="2" t="s">
        <v>38</v>
      </c>
      <c r="AH72" s="2" t="s">
        <v>59</v>
      </c>
      <c r="AI72" s="2" t="s">
        <v>444</v>
      </c>
      <c r="AJ72" s="1" t="s">
        <v>1</v>
      </c>
      <c r="AK72" s="2" t="s">
        <v>443</v>
      </c>
      <c r="AL72" s="2" t="s">
        <v>86</v>
      </c>
      <c r="AR72" s="1" t="s">
        <v>2</v>
      </c>
      <c r="AS72" s="1" t="s">
        <v>1</v>
      </c>
      <c r="AU72" s="2" t="s">
        <v>0</v>
      </c>
      <c r="AV72" s="5">
        <v>82.62</v>
      </c>
      <c r="AW72" s="1">
        <v>120</v>
      </c>
      <c r="AX72" s="6">
        <v>68.849999999999994</v>
      </c>
      <c r="AY72" s="6">
        <v>34.424999999999997</v>
      </c>
      <c r="AZ72" s="6">
        <v>20.655000000000001</v>
      </c>
      <c r="BA72" s="7">
        <v>13.77</v>
      </c>
      <c r="BB72" s="7">
        <v>6.8849999999999998</v>
      </c>
      <c r="BC72" s="7">
        <v>3.4424999999999999</v>
      </c>
    </row>
    <row r="73" spans="1:55">
      <c r="A73" s="2">
        <v>3893</v>
      </c>
      <c r="B73" s="2" t="s">
        <v>689</v>
      </c>
      <c r="C73" s="2" t="s">
        <v>24</v>
      </c>
      <c r="D73" s="2">
        <v>1</v>
      </c>
      <c r="E73" s="3">
        <v>40777</v>
      </c>
      <c r="F73" s="2" t="s">
        <v>157</v>
      </c>
      <c r="G73" s="1" t="s">
        <v>156</v>
      </c>
      <c r="H73" s="2" t="s">
        <v>654</v>
      </c>
      <c r="I73" s="2">
        <v>48245</v>
      </c>
      <c r="J73" s="2">
        <v>48</v>
      </c>
      <c r="K73" s="2">
        <v>1204020103</v>
      </c>
      <c r="L73" s="2" t="s">
        <v>653</v>
      </c>
      <c r="M73" s="1" t="s">
        <v>153</v>
      </c>
      <c r="N73" s="4">
        <v>29.75274873</v>
      </c>
      <c r="O73" s="4">
        <v>-94.015763480000004</v>
      </c>
      <c r="P73" s="4">
        <v>29.75274873</v>
      </c>
      <c r="Q73" s="4">
        <v>-94.015763480000004</v>
      </c>
      <c r="R73" s="2">
        <v>6</v>
      </c>
      <c r="S73" s="2">
        <v>34</v>
      </c>
      <c r="T73" s="2" t="s">
        <v>152</v>
      </c>
      <c r="U73" s="2" t="s">
        <v>151</v>
      </c>
      <c r="V73" s="1" t="s">
        <v>150</v>
      </c>
      <c r="W73" s="2" t="s">
        <v>44</v>
      </c>
      <c r="X73" s="2" t="s">
        <v>46</v>
      </c>
      <c r="Y73" s="2" t="s">
        <v>45</v>
      </c>
      <c r="Z73" s="2" t="s">
        <v>44</v>
      </c>
      <c r="AA73" s="2" t="s">
        <v>43</v>
      </c>
      <c r="AB73" s="2" t="s">
        <v>42</v>
      </c>
      <c r="AC73" s="2" t="s">
        <v>41</v>
      </c>
      <c r="AD73" s="2">
        <v>258</v>
      </c>
      <c r="AE73" s="1" t="s">
        <v>260</v>
      </c>
      <c r="AF73" s="2" t="s">
        <v>39</v>
      </c>
      <c r="AG73" s="2" t="s">
        <v>38</v>
      </c>
      <c r="AH73" s="2" t="s">
        <v>259</v>
      </c>
      <c r="AI73" s="2" t="s">
        <v>5</v>
      </c>
      <c r="AJ73" s="1" t="s">
        <v>145</v>
      </c>
      <c r="AK73" s="2" t="s">
        <v>4</v>
      </c>
      <c r="AL73" s="2" t="s">
        <v>86</v>
      </c>
      <c r="AN73" s="1" t="s">
        <v>144</v>
      </c>
      <c r="AS73" s="1" t="s">
        <v>1</v>
      </c>
      <c r="AU73" s="2" t="s">
        <v>0</v>
      </c>
      <c r="AV73" s="5">
        <v>109.99979999999999</v>
      </c>
      <c r="AW73" s="1">
        <v>56</v>
      </c>
      <c r="AX73" s="6" t="s">
        <v>0</v>
      </c>
      <c r="AY73" s="6" t="s">
        <v>0</v>
      </c>
      <c r="AZ73" s="6" t="s">
        <v>0</v>
      </c>
      <c r="BA73" s="7" t="s">
        <v>0</v>
      </c>
      <c r="BB73" s="7" t="s">
        <v>0</v>
      </c>
      <c r="BC73" s="7" t="s">
        <v>0</v>
      </c>
    </row>
    <row r="74" spans="1:55">
      <c r="A74" s="2">
        <v>3894</v>
      </c>
      <c r="B74" s="2" t="s">
        <v>688</v>
      </c>
      <c r="C74" s="2" t="s">
        <v>24</v>
      </c>
      <c r="D74" s="2">
        <v>1</v>
      </c>
      <c r="E74" s="3">
        <v>40770</v>
      </c>
      <c r="F74" s="2" t="s">
        <v>157</v>
      </c>
      <c r="G74" s="1" t="s">
        <v>156</v>
      </c>
      <c r="H74" s="2" t="s">
        <v>687</v>
      </c>
      <c r="I74" s="2">
        <v>48007</v>
      </c>
      <c r="J74" s="2">
        <v>48</v>
      </c>
      <c r="K74" s="2">
        <v>1210040504</v>
      </c>
      <c r="L74" s="2" t="s">
        <v>686</v>
      </c>
      <c r="M74" s="1" t="s">
        <v>153</v>
      </c>
      <c r="N74" s="4">
        <v>27.876285710000001</v>
      </c>
      <c r="O74" s="4">
        <v>-97.054226589999999</v>
      </c>
      <c r="P74" s="4">
        <v>27.876285710000001</v>
      </c>
      <c r="Q74" s="4">
        <v>-97.054226589999999</v>
      </c>
      <c r="R74" s="2">
        <v>6</v>
      </c>
      <c r="S74" s="2">
        <v>34</v>
      </c>
      <c r="T74" s="2" t="s">
        <v>152</v>
      </c>
      <c r="U74" s="2" t="s">
        <v>162</v>
      </c>
      <c r="V74" s="1" t="s">
        <v>161</v>
      </c>
      <c r="W74" s="2" t="s">
        <v>44</v>
      </c>
      <c r="X74" s="2" t="s">
        <v>46</v>
      </c>
      <c r="Y74" s="2" t="s">
        <v>45</v>
      </c>
      <c r="Z74" s="2" t="s">
        <v>44</v>
      </c>
      <c r="AA74" s="2" t="s">
        <v>43</v>
      </c>
      <c r="AB74" s="2" t="s">
        <v>42</v>
      </c>
      <c r="AC74" s="2" t="s">
        <v>41</v>
      </c>
      <c r="AD74" s="2">
        <v>257</v>
      </c>
      <c r="AE74" s="1" t="s">
        <v>160</v>
      </c>
      <c r="AF74" s="2" t="s">
        <v>39</v>
      </c>
      <c r="AG74" s="2" t="s">
        <v>38</v>
      </c>
      <c r="AH74" s="2" t="s">
        <v>159</v>
      </c>
      <c r="AI74" s="2" t="s">
        <v>5</v>
      </c>
      <c r="AJ74" s="1" t="s">
        <v>1</v>
      </c>
      <c r="AK74" s="2" t="s">
        <v>4</v>
      </c>
      <c r="AL74" s="2" t="s">
        <v>86</v>
      </c>
      <c r="AR74" s="1" t="s">
        <v>2</v>
      </c>
      <c r="AS74" s="1" t="s">
        <v>1</v>
      </c>
      <c r="AU74" s="2">
        <v>73190</v>
      </c>
      <c r="AV74" s="5">
        <v>62.555999999999997</v>
      </c>
      <c r="AW74" s="1">
        <v>98</v>
      </c>
      <c r="AX74" s="6" t="s">
        <v>0</v>
      </c>
      <c r="AY74" s="6">
        <v>54.756</v>
      </c>
      <c r="AZ74" s="6">
        <v>45.165199999999999</v>
      </c>
      <c r="BA74" s="7">
        <v>33.897500000000001</v>
      </c>
      <c r="BB74" s="7">
        <v>19.747</v>
      </c>
      <c r="BC74" s="7">
        <v>9.8734999999999999</v>
      </c>
    </row>
    <row r="75" spans="1:55">
      <c r="A75" s="2">
        <v>3895</v>
      </c>
      <c r="B75" s="2" t="s">
        <v>685</v>
      </c>
      <c r="C75" s="2" t="s">
        <v>24</v>
      </c>
      <c r="D75" s="2">
        <v>1</v>
      </c>
      <c r="E75" s="3">
        <v>40771</v>
      </c>
      <c r="F75" s="2" t="s">
        <v>157</v>
      </c>
      <c r="G75" s="1" t="s">
        <v>156</v>
      </c>
      <c r="H75" s="2" t="s">
        <v>164</v>
      </c>
      <c r="I75" s="2">
        <v>48057</v>
      </c>
      <c r="J75" s="2">
        <v>48</v>
      </c>
      <c r="K75" s="2">
        <v>1210040302</v>
      </c>
      <c r="L75" s="2" t="s">
        <v>163</v>
      </c>
      <c r="M75" s="1" t="s">
        <v>153</v>
      </c>
      <c r="N75" s="4">
        <v>28.396622189999999</v>
      </c>
      <c r="O75" s="4">
        <v>-96.421418729999999</v>
      </c>
      <c r="P75" s="4">
        <v>28.396622189999999</v>
      </c>
      <c r="Q75" s="4">
        <v>-96.421418729999999</v>
      </c>
      <c r="R75" s="2">
        <v>6</v>
      </c>
      <c r="S75" s="2">
        <v>34</v>
      </c>
      <c r="T75" s="2" t="s">
        <v>152</v>
      </c>
      <c r="U75" s="2" t="s">
        <v>162</v>
      </c>
      <c r="V75" s="1" t="s">
        <v>161</v>
      </c>
      <c r="W75" s="2" t="s">
        <v>44</v>
      </c>
      <c r="X75" s="2" t="s">
        <v>46</v>
      </c>
      <c r="Y75" s="2" t="s">
        <v>45</v>
      </c>
      <c r="Z75" s="2" t="s">
        <v>44</v>
      </c>
      <c r="AA75" s="2" t="s">
        <v>43</v>
      </c>
      <c r="AB75" s="2" t="s">
        <v>42</v>
      </c>
      <c r="AC75" s="2" t="s">
        <v>41</v>
      </c>
      <c r="AD75" s="2">
        <v>257</v>
      </c>
      <c r="AE75" s="1" t="s">
        <v>160</v>
      </c>
      <c r="AF75" s="2" t="s">
        <v>39</v>
      </c>
      <c r="AG75" s="2" t="s">
        <v>38</v>
      </c>
      <c r="AH75" s="2" t="s">
        <v>159</v>
      </c>
      <c r="AI75" s="2" t="s">
        <v>5</v>
      </c>
      <c r="AJ75" s="1" t="s">
        <v>1</v>
      </c>
      <c r="AK75" s="2" t="s">
        <v>4</v>
      </c>
      <c r="AL75" s="2" t="s">
        <v>35</v>
      </c>
      <c r="AR75" s="1" t="s">
        <v>2</v>
      </c>
      <c r="AS75" s="1" t="s">
        <v>1</v>
      </c>
      <c r="AT75" s="1" t="s">
        <v>1</v>
      </c>
      <c r="AU75" s="2">
        <v>49720</v>
      </c>
      <c r="AV75" s="5">
        <v>37.799199999999999</v>
      </c>
      <c r="AW75" s="1">
        <v>101</v>
      </c>
      <c r="AX75" s="6">
        <v>37.670499999999997</v>
      </c>
      <c r="AY75" s="6">
        <v>31.235499999999998</v>
      </c>
      <c r="AZ75" s="6">
        <v>25.663</v>
      </c>
      <c r="BA75" s="7">
        <v>22.1754</v>
      </c>
      <c r="BB75" s="7">
        <v>15.167999999999999</v>
      </c>
      <c r="BC75" s="7">
        <v>7.5839999999999996</v>
      </c>
    </row>
    <row r="76" spans="1:55">
      <c r="A76" s="2">
        <v>3896</v>
      </c>
      <c r="B76" s="2" t="s">
        <v>684</v>
      </c>
      <c r="C76" s="2" t="s">
        <v>24</v>
      </c>
      <c r="D76" s="2">
        <v>1</v>
      </c>
      <c r="E76" s="3">
        <v>40765</v>
      </c>
      <c r="F76" s="2" t="s">
        <v>157</v>
      </c>
      <c r="G76" s="1" t="s">
        <v>156</v>
      </c>
      <c r="H76" s="2" t="s">
        <v>654</v>
      </c>
      <c r="I76" s="2">
        <v>48245</v>
      </c>
      <c r="J76" s="2">
        <v>48</v>
      </c>
      <c r="K76" s="2">
        <v>1204020103</v>
      </c>
      <c r="L76" s="2" t="s">
        <v>653</v>
      </c>
      <c r="M76" s="1" t="s">
        <v>153</v>
      </c>
      <c r="N76" s="4">
        <v>29.68623706</v>
      </c>
      <c r="O76" s="4">
        <v>-93.965936819999996</v>
      </c>
      <c r="P76" s="4">
        <v>29.68623706</v>
      </c>
      <c r="Q76" s="4">
        <v>-93.965936819999996</v>
      </c>
      <c r="R76" s="2">
        <v>6</v>
      </c>
      <c r="S76" s="2">
        <v>34</v>
      </c>
      <c r="T76" s="2" t="s">
        <v>152</v>
      </c>
      <c r="U76" s="2" t="s">
        <v>151</v>
      </c>
      <c r="V76" s="1" t="s">
        <v>150</v>
      </c>
      <c r="W76" s="2" t="s">
        <v>44</v>
      </c>
      <c r="X76" s="2" t="s">
        <v>46</v>
      </c>
      <c r="Y76" s="2" t="s">
        <v>45</v>
      </c>
      <c r="Z76" s="2" t="s">
        <v>44</v>
      </c>
      <c r="AA76" s="2" t="s">
        <v>43</v>
      </c>
      <c r="AB76" s="2" t="s">
        <v>42</v>
      </c>
      <c r="AC76" s="2" t="s">
        <v>41</v>
      </c>
      <c r="AD76" s="2">
        <v>258</v>
      </c>
      <c r="AE76" s="1" t="s">
        <v>260</v>
      </c>
      <c r="AF76" s="2" t="s">
        <v>39</v>
      </c>
      <c r="AG76" s="2" t="s">
        <v>38</v>
      </c>
      <c r="AH76" s="2" t="s">
        <v>259</v>
      </c>
      <c r="AI76" s="2" t="s">
        <v>5</v>
      </c>
      <c r="AJ76" s="1" t="s">
        <v>106</v>
      </c>
      <c r="AK76" s="2" t="s">
        <v>4</v>
      </c>
      <c r="AL76" s="2" t="s">
        <v>35</v>
      </c>
      <c r="AM76" s="2" t="s">
        <v>538</v>
      </c>
      <c r="AS76" s="1" t="s">
        <v>110</v>
      </c>
      <c r="AU76" s="2" t="s">
        <v>0</v>
      </c>
      <c r="AV76" s="5">
        <v>129.49590000000001</v>
      </c>
      <c r="AW76" s="1">
        <v>44</v>
      </c>
      <c r="AX76" s="6" t="s">
        <v>0</v>
      </c>
      <c r="AY76" s="6" t="s">
        <v>0</v>
      </c>
      <c r="AZ76" s="6" t="s">
        <v>0</v>
      </c>
      <c r="BA76" s="7" t="s">
        <v>0</v>
      </c>
      <c r="BB76" s="7" t="s">
        <v>0</v>
      </c>
      <c r="BC76" s="7" t="s">
        <v>0</v>
      </c>
    </row>
    <row r="77" spans="1:55">
      <c r="A77" s="2">
        <v>3913</v>
      </c>
      <c r="B77" s="2" t="s">
        <v>683</v>
      </c>
      <c r="C77" s="2" t="s">
        <v>24</v>
      </c>
      <c r="D77" s="2">
        <v>1</v>
      </c>
      <c r="E77" s="3">
        <v>40800</v>
      </c>
      <c r="F77" s="2" t="s">
        <v>351</v>
      </c>
      <c r="G77" s="1" t="s">
        <v>350</v>
      </c>
      <c r="H77" s="2" t="s">
        <v>349</v>
      </c>
      <c r="I77" s="2">
        <v>10005</v>
      </c>
      <c r="J77" s="2">
        <v>10</v>
      </c>
      <c r="K77" s="2">
        <v>204020705</v>
      </c>
      <c r="L77" s="2" t="s">
        <v>682</v>
      </c>
      <c r="M77" s="1" t="s">
        <v>50</v>
      </c>
      <c r="N77" s="4">
        <v>38.871160000000003</v>
      </c>
      <c r="O77" s="4">
        <v>-75.288700000000006</v>
      </c>
      <c r="P77" s="4">
        <v>38.87142575</v>
      </c>
      <c r="Q77" s="4">
        <v>-75.289154609999997</v>
      </c>
      <c r="R77" s="2">
        <v>3</v>
      </c>
      <c r="S77" s="2">
        <v>63</v>
      </c>
      <c r="T77" s="2" t="s">
        <v>49</v>
      </c>
      <c r="U77" s="2" t="s">
        <v>358</v>
      </c>
      <c r="V77" s="1" t="s">
        <v>357</v>
      </c>
      <c r="W77" s="2" t="s">
        <v>44</v>
      </c>
      <c r="X77" s="2" t="s">
        <v>46</v>
      </c>
      <c r="Y77" s="2" t="s">
        <v>45</v>
      </c>
      <c r="Z77" s="2" t="s">
        <v>44</v>
      </c>
      <c r="AA77" s="2" t="s">
        <v>43</v>
      </c>
      <c r="AB77" s="2" t="s">
        <v>42</v>
      </c>
      <c r="AC77" s="2" t="s">
        <v>41</v>
      </c>
      <c r="AD77" s="2">
        <v>264</v>
      </c>
      <c r="AE77" s="1" t="s">
        <v>40</v>
      </c>
      <c r="AF77" s="2" t="s">
        <v>39</v>
      </c>
      <c r="AG77" s="2" t="s">
        <v>38</v>
      </c>
      <c r="AH77" s="2" t="s">
        <v>37</v>
      </c>
      <c r="AI77" s="2" t="s">
        <v>71</v>
      </c>
      <c r="AJ77" s="1" t="s">
        <v>1</v>
      </c>
      <c r="AK77" s="2" t="s">
        <v>70</v>
      </c>
      <c r="AL77" s="2" t="s">
        <v>3</v>
      </c>
      <c r="AS77" s="1" t="s">
        <v>110</v>
      </c>
      <c r="AT77" s="1" t="s">
        <v>1</v>
      </c>
      <c r="AU77" s="2">
        <v>23770</v>
      </c>
      <c r="AV77" s="5">
        <v>80.224800000000002</v>
      </c>
      <c r="AW77" s="1">
        <v>115</v>
      </c>
      <c r="AX77" s="6" t="s">
        <v>0</v>
      </c>
      <c r="AY77" s="6" t="s">
        <v>0</v>
      </c>
      <c r="AZ77" s="6" t="s">
        <v>0</v>
      </c>
      <c r="BA77" s="7" t="s">
        <v>0</v>
      </c>
      <c r="BB77" s="7" t="s">
        <v>0</v>
      </c>
      <c r="BC77" s="7" t="s">
        <v>0</v>
      </c>
    </row>
    <row r="78" spans="1:55">
      <c r="A78" s="2">
        <v>3934</v>
      </c>
      <c r="B78" s="2" t="s">
        <v>681</v>
      </c>
      <c r="C78" s="2" t="s">
        <v>24</v>
      </c>
      <c r="D78" s="2">
        <v>1</v>
      </c>
      <c r="E78" s="3">
        <v>40806</v>
      </c>
      <c r="F78" s="2" t="s">
        <v>351</v>
      </c>
      <c r="G78" s="1" t="s">
        <v>350</v>
      </c>
      <c r="H78" s="2" t="s">
        <v>349</v>
      </c>
      <c r="I78" s="2">
        <v>10005</v>
      </c>
      <c r="J78" s="2">
        <v>10</v>
      </c>
      <c r="K78" s="2">
        <v>204030302</v>
      </c>
      <c r="L78" s="2" t="s">
        <v>348</v>
      </c>
      <c r="M78" s="1" t="s">
        <v>50</v>
      </c>
      <c r="N78" s="4">
        <v>38.611342999999998</v>
      </c>
      <c r="O78" s="4">
        <v>-75.085256000000001</v>
      </c>
      <c r="P78" s="4">
        <v>38.610888199999998</v>
      </c>
      <c r="Q78" s="4">
        <v>-75.084961559999996</v>
      </c>
      <c r="R78" s="2">
        <v>3</v>
      </c>
      <c r="S78" s="2">
        <v>63</v>
      </c>
      <c r="T78" s="2" t="s">
        <v>49</v>
      </c>
      <c r="U78" s="2" t="s">
        <v>126</v>
      </c>
      <c r="V78" s="1" t="s">
        <v>125</v>
      </c>
      <c r="W78" s="2" t="s">
        <v>44</v>
      </c>
      <c r="X78" s="2" t="s">
        <v>46</v>
      </c>
      <c r="Y78" s="2" t="s">
        <v>45</v>
      </c>
      <c r="Z78" s="2" t="s">
        <v>44</v>
      </c>
      <c r="AA78" s="2" t="s">
        <v>43</v>
      </c>
      <c r="AB78" s="2" t="s">
        <v>42</v>
      </c>
      <c r="AC78" s="2" t="s">
        <v>41</v>
      </c>
      <c r="AD78" s="2">
        <v>264</v>
      </c>
      <c r="AE78" s="1" t="s">
        <v>40</v>
      </c>
      <c r="AF78" s="2" t="s">
        <v>39</v>
      </c>
      <c r="AG78" s="2" t="s">
        <v>38</v>
      </c>
      <c r="AH78" s="2" t="s">
        <v>37</v>
      </c>
      <c r="AI78" s="2" t="s">
        <v>444</v>
      </c>
      <c r="AJ78" s="1" t="s">
        <v>145</v>
      </c>
      <c r="AK78" s="2" t="s">
        <v>443</v>
      </c>
      <c r="AL78" s="2" t="s">
        <v>3</v>
      </c>
      <c r="AN78" s="1" t="s">
        <v>296</v>
      </c>
      <c r="AS78" s="1" t="s">
        <v>1</v>
      </c>
      <c r="AU78" s="2" t="s">
        <v>0</v>
      </c>
      <c r="AV78" s="5">
        <v>61.446300000000001</v>
      </c>
      <c r="AW78" s="1">
        <v>117</v>
      </c>
      <c r="AX78" s="6" t="s">
        <v>0</v>
      </c>
      <c r="AY78" s="6" t="s">
        <v>0</v>
      </c>
      <c r="AZ78" s="6" t="s">
        <v>0</v>
      </c>
      <c r="BA78" s="7" t="s">
        <v>0</v>
      </c>
      <c r="BB78" s="7" t="s">
        <v>0</v>
      </c>
      <c r="BC78" s="7" t="s">
        <v>0</v>
      </c>
    </row>
    <row r="79" spans="1:55">
      <c r="A79" s="2">
        <v>3957</v>
      </c>
      <c r="B79" s="2" t="s">
        <v>680</v>
      </c>
      <c r="C79" s="2" t="s">
        <v>24</v>
      </c>
      <c r="D79" s="2">
        <v>1</v>
      </c>
      <c r="E79" s="3">
        <v>40756</v>
      </c>
      <c r="F79" s="2" t="s">
        <v>231</v>
      </c>
      <c r="G79" s="1" t="s">
        <v>230</v>
      </c>
      <c r="H79" s="2" t="s">
        <v>229</v>
      </c>
      <c r="I79" s="2">
        <v>37095</v>
      </c>
      <c r="J79" s="2">
        <v>37</v>
      </c>
      <c r="K79" s="2">
        <v>302010503</v>
      </c>
      <c r="L79" s="2" t="s">
        <v>237</v>
      </c>
      <c r="M79" s="1" t="s">
        <v>64</v>
      </c>
      <c r="N79" s="4">
        <v>35.48961654</v>
      </c>
      <c r="O79" s="4">
        <v>-75.988862260000005</v>
      </c>
      <c r="P79" s="4">
        <v>35.48961654</v>
      </c>
      <c r="Q79" s="4">
        <v>-75.988862260000005</v>
      </c>
      <c r="R79" s="2">
        <v>4</v>
      </c>
      <c r="S79" s="2">
        <v>63</v>
      </c>
      <c r="T79" s="2" t="s">
        <v>49</v>
      </c>
      <c r="U79" s="2" t="s">
        <v>227</v>
      </c>
      <c r="V79" s="1" t="s">
        <v>226</v>
      </c>
      <c r="W79" s="2" t="s">
        <v>44</v>
      </c>
      <c r="X79" s="2" t="s">
        <v>46</v>
      </c>
      <c r="Y79" s="2" t="s">
        <v>45</v>
      </c>
      <c r="Z79" s="2" t="s">
        <v>44</v>
      </c>
      <c r="AA79" s="2" t="s">
        <v>43</v>
      </c>
      <c r="AB79" s="2" t="s">
        <v>42</v>
      </c>
      <c r="AC79" s="2" t="s">
        <v>41</v>
      </c>
      <c r="AD79" s="2">
        <v>262</v>
      </c>
      <c r="AE79" s="1" t="s">
        <v>133</v>
      </c>
      <c r="AF79" s="2" t="s">
        <v>39</v>
      </c>
      <c r="AG79" s="2" t="s">
        <v>38</v>
      </c>
      <c r="AH79" s="2" t="s">
        <v>132</v>
      </c>
      <c r="AI79" s="2" t="s">
        <v>5</v>
      </c>
      <c r="AJ79" s="1" t="s">
        <v>1</v>
      </c>
      <c r="AK79" s="2" t="s">
        <v>4</v>
      </c>
      <c r="AL79" s="2" t="s">
        <v>86</v>
      </c>
      <c r="AR79" s="1" t="s">
        <v>2</v>
      </c>
      <c r="AS79" s="1" t="s">
        <v>110</v>
      </c>
      <c r="AU79" s="2" t="s">
        <v>0</v>
      </c>
      <c r="AV79" s="5">
        <v>317.916</v>
      </c>
      <c r="AW79" s="1">
        <v>125</v>
      </c>
      <c r="AX79" s="6">
        <v>288.76600000000002</v>
      </c>
      <c r="AY79" s="6">
        <v>230.46600000000001</v>
      </c>
      <c r="AZ79" s="6">
        <v>199.536</v>
      </c>
      <c r="BA79" s="7">
        <v>172.65600000000001</v>
      </c>
      <c r="BB79" s="7">
        <v>86.328000000000003</v>
      </c>
      <c r="BC79" s="7">
        <v>43.164000000000001</v>
      </c>
    </row>
    <row r="80" spans="1:55">
      <c r="A80" s="2">
        <v>3963</v>
      </c>
      <c r="B80" s="2" t="s">
        <v>679</v>
      </c>
      <c r="C80" s="2" t="s">
        <v>196</v>
      </c>
      <c r="D80" s="2">
        <v>1</v>
      </c>
      <c r="E80" s="3">
        <v>40801</v>
      </c>
      <c r="F80" s="2" t="s">
        <v>399</v>
      </c>
      <c r="G80" s="1" t="s">
        <v>398</v>
      </c>
      <c r="H80" s="2" t="s">
        <v>397</v>
      </c>
      <c r="I80" s="2">
        <v>34001</v>
      </c>
      <c r="J80" s="2">
        <v>34</v>
      </c>
      <c r="K80" s="2">
        <v>204030107</v>
      </c>
      <c r="L80" s="2" t="s">
        <v>418</v>
      </c>
      <c r="M80" s="1" t="s">
        <v>50</v>
      </c>
      <c r="N80" s="4">
        <v>39.520319999999998</v>
      </c>
      <c r="O80" s="4">
        <v>-74.434709999999995</v>
      </c>
      <c r="P80" s="4">
        <v>39.520319999999998</v>
      </c>
      <c r="Q80" s="4">
        <v>-74.434709999999995</v>
      </c>
      <c r="R80" s="2">
        <v>2</v>
      </c>
      <c r="S80" s="2">
        <v>84</v>
      </c>
      <c r="T80" s="2" t="s">
        <v>395</v>
      </c>
      <c r="U80" s="2" t="s">
        <v>394</v>
      </c>
      <c r="V80" s="1" t="s">
        <v>393</v>
      </c>
      <c r="W80" s="2" t="s">
        <v>44</v>
      </c>
      <c r="X80" s="2" t="s">
        <v>46</v>
      </c>
      <c r="Y80" s="2" t="s">
        <v>45</v>
      </c>
      <c r="Z80" s="2" t="s">
        <v>44</v>
      </c>
      <c r="AA80" s="2" t="s">
        <v>43</v>
      </c>
      <c r="AB80" s="2" t="s">
        <v>42</v>
      </c>
      <c r="AC80" s="2" t="s">
        <v>41</v>
      </c>
      <c r="AD80" s="2">
        <v>264</v>
      </c>
      <c r="AE80" s="1" t="s">
        <v>40</v>
      </c>
      <c r="AF80" s="2" t="s">
        <v>39</v>
      </c>
      <c r="AG80" s="2" t="s">
        <v>38</v>
      </c>
      <c r="AH80" s="2" t="s">
        <v>37</v>
      </c>
      <c r="AI80" s="2" t="s">
        <v>5</v>
      </c>
      <c r="AJ80" s="1" t="s">
        <v>1</v>
      </c>
      <c r="AK80" s="2" t="s">
        <v>4</v>
      </c>
      <c r="AL80" s="2" t="s">
        <v>86</v>
      </c>
      <c r="AR80" s="1" t="s">
        <v>2</v>
      </c>
      <c r="AS80" s="1" t="s">
        <v>1</v>
      </c>
      <c r="AT80" s="1" t="s">
        <v>1</v>
      </c>
      <c r="AU80" s="2">
        <v>25570</v>
      </c>
      <c r="AV80" s="5">
        <v>299.71080000000001</v>
      </c>
      <c r="AW80" s="1">
        <v>125</v>
      </c>
      <c r="AX80" s="6">
        <v>260.38080000000002</v>
      </c>
      <c r="AY80" s="6">
        <v>181.7208</v>
      </c>
      <c r="AZ80" s="6">
        <v>131.364</v>
      </c>
      <c r="BA80" s="7">
        <v>84.144000000000005</v>
      </c>
      <c r="BB80" s="7">
        <v>36.923999999999999</v>
      </c>
      <c r="BC80" s="7">
        <v>18.462</v>
      </c>
    </row>
    <row r="81" spans="1:55">
      <c r="A81" s="2">
        <v>3980</v>
      </c>
      <c r="B81" s="2" t="s">
        <v>678</v>
      </c>
      <c r="C81" s="2" t="s">
        <v>24</v>
      </c>
      <c r="D81" s="2">
        <v>1</v>
      </c>
      <c r="E81" s="3">
        <v>40800</v>
      </c>
      <c r="F81" s="2" t="s">
        <v>461</v>
      </c>
      <c r="G81" s="1" t="s">
        <v>460</v>
      </c>
      <c r="H81" s="2" t="s">
        <v>459</v>
      </c>
      <c r="I81" s="2">
        <v>1003</v>
      </c>
      <c r="J81" s="2">
        <v>1</v>
      </c>
      <c r="K81" s="2">
        <v>316020404</v>
      </c>
      <c r="L81" s="2" t="s">
        <v>458</v>
      </c>
      <c r="M81" s="1" t="s">
        <v>64</v>
      </c>
      <c r="N81" s="4">
        <v>30.772079999999999</v>
      </c>
      <c r="O81" s="4">
        <v>-87.976590000000002</v>
      </c>
      <c r="P81" s="4">
        <v>30.772369829999999</v>
      </c>
      <c r="Q81" s="4">
        <v>-87.977035380000004</v>
      </c>
      <c r="R81" s="2">
        <v>4</v>
      </c>
      <c r="S81" s="2">
        <v>75</v>
      </c>
      <c r="T81" s="2" t="s">
        <v>63</v>
      </c>
      <c r="U81" s="2" t="s">
        <v>251</v>
      </c>
      <c r="V81" s="1" t="s">
        <v>250</v>
      </c>
      <c r="W81" s="2" t="s">
        <v>44</v>
      </c>
      <c r="X81" s="2" t="s">
        <v>46</v>
      </c>
      <c r="Y81" s="2" t="s">
        <v>45</v>
      </c>
      <c r="Z81" s="2" t="s">
        <v>44</v>
      </c>
      <c r="AA81" s="2" t="s">
        <v>43</v>
      </c>
      <c r="AB81" s="2" t="s">
        <v>42</v>
      </c>
      <c r="AC81" s="2" t="s">
        <v>41</v>
      </c>
      <c r="AD81" s="2">
        <v>259</v>
      </c>
      <c r="AE81" s="1" t="s">
        <v>60</v>
      </c>
      <c r="AF81" s="2" t="s">
        <v>39</v>
      </c>
      <c r="AG81" s="2" t="s">
        <v>38</v>
      </c>
      <c r="AH81" s="2" t="s">
        <v>59</v>
      </c>
      <c r="AI81" s="2" t="s">
        <v>71</v>
      </c>
      <c r="AJ81" s="1" t="s">
        <v>106</v>
      </c>
      <c r="AK81" s="2" t="s">
        <v>70</v>
      </c>
      <c r="AL81" s="2" t="s">
        <v>35</v>
      </c>
      <c r="AS81" s="1" t="s">
        <v>1</v>
      </c>
      <c r="AU81" s="2" t="s">
        <v>0</v>
      </c>
      <c r="AV81" s="5">
        <v>274.44119999999998</v>
      </c>
      <c r="AW81" s="1">
        <v>92</v>
      </c>
      <c r="AX81" s="6" t="s">
        <v>0</v>
      </c>
      <c r="AY81" s="6">
        <v>125.5596</v>
      </c>
      <c r="AZ81" s="6">
        <v>69.336299999999994</v>
      </c>
      <c r="BA81" s="7">
        <v>51.975299999999997</v>
      </c>
      <c r="BB81" s="7">
        <v>27.51</v>
      </c>
      <c r="BC81" s="7">
        <v>13.755000000000001</v>
      </c>
    </row>
    <row r="82" spans="1:55">
      <c r="A82" s="2">
        <v>3981</v>
      </c>
      <c r="B82" s="2" t="s">
        <v>677</v>
      </c>
      <c r="C82" s="2" t="s">
        <v>24</v>
      </c>
      <c r="D82" s="2">
        <v>1</v>
      </c>
      <c r="E82" s="3">
        <v>40798</v>
      </c>
      <c r="F82" s="2" t="s">
        <v>461</v>
      </c>
      <c r="G82" s="1" t="s">
        <v>460</v>
      </c>
      <c r="H82" s="2" t="s">
        <v>459</v>
      </c>
      <c r="I82" s="2">
        <v>1003</v>
      </c>
      <c r="J82" s="2">
        <v>1</v>
      </c>
      <c r="K82" s="2">
        <v>316020404</v>
      </c>
      <c r="L82" s="2" t="s">
        <v>458</v>
      </c>
      <c r="M82" s="1" t="s">
        <v>64</v>
      </c>
      <c r="N82" s="4">
        <v>30.773282389999999</v>
      </c>
      <c r="O82" s="4">
        <v>-87.979944290000006</v>
      </c>
      <c r="P82" s="4">
        <v>30.773282389999999</v>
      </c>
      <c r="Q82" s="4">
        <v>-87.979944290000006</v>
      </c>
      <c r="R82" s="2">
        <v>4</v>
      </c>
      <c r="S82" s="2">
        <v>75</v>
      </c>
      <c r="T82" s="2" t="s">
        <v>63</v>
      </c>
      <c r="U82" s="2" t="s">
        <v>251</v>
      </c>
      <c r="V82" s="1" t="s">
        <v>250</v>
      </c>
      <c r="W82" s="2" t="s">
        <v>44</v>
      </c>
      <c r="X82" s="2" t="s">
        <v>46</v>
      </c>
      <c r="Y82" s="2" t="s">
        <v>45</v>
      </c>
      <c r="Z82" s="2" t="s">
        <v>44</v>
      </c>
      <c r="AA82" s="2" t="s">
        <v>43</v>
      </c>
      <c r="AB82" s="2" t="s">
        <v>42</v>
      </c>
      <c r="AC82" s="2" t="s">
        <v>41</v>
      </c>
      <c r="AD82" s="2">
        <v>259</v>
      </c>
      <c r="AE82" s="1" t="s">
        <v>60</v>
      </c>
      <c r="AF82" s="2" t="s">
        <v>39</v>
      </c>
      <c r="AG82" s="2" t="s">
        <v>38</v>
      </c>
      <c r="AH82" s="2" t="s">
        <v>59</v>
      </c>
      <c r="AI82" s="2" t="s">
        <v>71</v>
      </c>
      <c r="AJ82" s="1" t="s">
        <v>1</v>
      </c>
      <c r="AK82" s="2" t="s">
        <v>70</v>
      </c>
      <c r="AL82" s="2" t="s">
        <v>35</v>
      </c>
      <c r="AR82" s="1" t="s">
        <v>2</v>
      </c>
      <c r="AS82" s="1" t="s">
        <v>1</v>
      </c>
      <c r="AT82" s="1" t="s">
        <v>1</v>
      </c>
      <c r="AU82" s="2">
        <v>8192</v>
      </c>
      <c r="AV82" s="5">
        <v>312.06150000000002</v>
      </c>
      <c r="AW82" s="1">
        <v>66</v>
      </c>
      <c r="AX82" s="6" t="s">
        <v>0</v>
      </c>
      <c r="AY82" s="6">
        <v>250.88550000000001</v>
      </c>
      <c r="AZ82" s="6">
        <v>189.648</v>
      </c>
      <c r="BA82" s="7">
        <v>161.56800000000001</v>
      </c>
      <c r="BB82" s="7">
        <v>93.96</v>
      </c>
      <c r="BC82" s="7">
        <v>46.98</v>
      </c>
    </row>
    <row r="83" spans="1:55">
      <c r="A83" s="2">
        <v>3982</v>
      </c>
      <c r="B83" s="2" t="s">
        <v>676</v>
      </c>
      <c r="C83" s="2" t="s">
        <v>24</v>
      </c>
      <c r="D83" s="2">
        <v>1</v>
      </c>
      <c r="E83" s="3">
        <v>40799</v>
      </c>
      <c r="F83" s="2" t="s">
        <v>461</v>
      </c>
      <c r="G83" s="1" t="s">
        <v>460</v>
      </c>
      <c r="H83" s="2" t="s">
        <v>459</v>
      </c>
      <c r="I83" s="2">
        <v>1003</v>
      </c>
      <c r="J83" s="2">
        <v>1</v>
      </c>
      <c r="K83" s="2">
        <v>316020404</v>
      </c>
      <c r="L83" s="2" t="s">
        <v>458</v>
      </c>
      <c r="M83" s="1" t="s">
        <v>64</v>
      </c>
      <c r="N83" s="4">
        <v>30.772964730000002</v>
      </c>
      <c r="O83" s="4">
        <v>-87.979522239999994</v>
      </c>
      <c r="P83" s="4">
        <v>30.772964730000002</v>
      </c>
      <c r="Q83" s="4">
        <v>-87.979522239999994</v>
      </c>
      <c r="R83" s="2">
        <v>4</v>
      </c>
      <c r="S83" s="2">
        <v>75</v>
      </c>
      <c r="T83" s="2" t="s">
        <v>63</v>
      </c>
      <c r="U83" s="2" t="s">
        <v>251</v>
      </c>
      <c r="V83" s="1" t="s">
        <v>250</v>
      </c>
      <c r="W83" s="2" t="s">
        <v>44</v>
      </c>
      <c r="X83" s="2" t="s">
        <v>46</v>
      </c>
      <c r="Y83" s="2" t="s">
        <v>45</v>
      </c>
      <c r="Z83" s="2" t="s">
        <v>44</v>
      </c>
      <c r="AA83" s="2" t="s">
        <v>43</v>
      </c>
      <c r="AB83" s="2" t="s">
        <v>42</v>
      </c>
      <c r="AC83" s="2" t="s">
        <v>41</v>
      </c>
      <c r="AD83" s="2">
        <v>259</v>
      </c>
      <c r="AE83" s="1" t="s">
        <v>60</v>
      </c>
      <c r="AF83" s="2" t="s">
        <v>39</v>
      </c>
      <c r="AG83" s="2" t="s">
        <v>38</v>
      </c>
      <c r="AH83" s="2" t="s">
        <v>59</v>
      </c>
      <c r="AI83" s="2" t="s">
        <v>71</v>
      </c>
      <c r="AJ83" s="1" t="s">
        <v>1</v>
      </c>
      <c r="AK83" s="2" t="s">
        <v>70</v>
      </c>
      <c r="AL83" s="2" t="s">
        <v>86</v>
      </c>
      <c r="AR83" s="1" t="s">
        <v>2</v>
      </c>
      <c r="AS83" s="1" t="s">
        <v>1</v>
      </c>
      <c r="AU83" s="2" t="s">
        <v>0</v>
      </c>
      <c r="AV83" s="5">
        <v>295.4572</v>
      </c>
      <c r="AW83" s="1">
        <v>75</v>
      </c>
      <c r="AX83" s="6" t="s">
        <v>0</v>
      </c>
      <c r="AY83" s="6">
        <v>170.6472</v>
      </c>
      <c r="AZ83" s="6">
        <v>86.767200000000003</v>
      </c>
      <c r="BA83" s="7">
        <v>56.803199999999997</v>
      </c>
      <c r="BB83" s="7">
        <v>27.36</v>
      </c>
      <c r="BC83" s="7">
        <v>13.68</v>
      </c>
    </row>
    <row r="84" spans="1:55">
      <c r="A84" s="2">
        <v>4008</v>
      </c>
      <c r="B84" s="2" t="s">
        <v>675</v>
      </c>
      <c r="C84" s="2" t="s">
        <v>24</v>
      </c>
      <c r="D84" s="2">
        <v>1</v>
      </c>
      <c r="E84" s="3">
        <v>40800</v>
      </c>
      <c r="F84" s="2" t="s">
        <v>68</v>
      </c>
      <c r="G84" s="1" t="s">
        <v>67</v>
      </c>
      <c r="H84" s="2" t="s">
        <v>557</v>
      </c>
      <c r="I84" s="2">
        <v>12089</v>
      </c>
      <c r="J84" s="2">
        <v>12</v>
      </c>
      <c r="K84" s="2">
        <v>307020409</v>
      </c>
      <c r="L84" s="2" t="s">
        <v>312</v>
      </c>
      <c r="M84" s="1" t="s">
        <v>64</v>
      </c>
      <c r="N84" s="4">
        <v>30.69300131</v>
      </c>
      <c r="O84" s="4">
        <v>-81.538461280000007</v>
      </c>
      <c r="P84" s="4">
        <v>30.69300131</v>
      </c>
      <c r="Q84" s="4">
        <v>-81.538461280000007</v>
      </c>
      <c r="R84" s="2">
        <v>4</v>
      </c>
      <c r="S84" s="2">
        <v>75</v>
      </c>
      <c r="T84" s="2" t="s">
        <v>63</v>
      </c>
      <c r="U84" s="2" t="s">
        <v>303</v>
      </c>
      <c r="V84" s="1" t="s">
        <v>302</v>
      </c>
      <c r="W84" s="2" t="s">
        <v>44</v>
      </c>
      <c r="X84" s="2" t="s">
        <v>46</v>
      </c>
      <c r="Y84" s="2" t="s">
        <v>45</v>
      </c>
      <c r="Z84" s="2" t="s">
        <v>44</v>
      </c>
      <c r="AA84" s="2" t="s">
        <v>43</v>
      </c>
      <c r="AB84" s="2" t="s">
        <v>42</v>
      </c>
      <c r="AC84" s="2" t="s">
        <v>41</v>
      </c>
      <c r="AD84" s="2">
        <v>262</v>
      </c>
      <c r="AE84" s="1" t="s">
        <v>133</v>
      </c>
      <c r="AF84" s="2" t="s">
        <v>39</v>
      </c>
      <c r="AG84" s="2" t="s">
        <v>38</v>
      </c>
      <c r="AH84" s="2" t="s">
        <v>132</v>
      </c>
      <c r="AI84" s="2" t="s">
        <v>5</v>
      </c>
      <c r="AJ84" s="1" t="s">
        <v>1</v>
      </c>
      <c r="AK84" s="2" t="s">
        <v>4</v>
      </c>
      <c r="AL84" s="2" t="s">
        <v>86</v>
      </c>
      <c r="AR84" s="1" t="s">
        <v>2</v>
      </c>
      <c r="AS84" s="1" t="s">
        <v>1</v>
      </c>
      <c r="AT84" s="1" t="s">
        <v>1</v>
      </c>
      <c r="AU84" s="2">
        <v>52970</v>
      </c>
      <c r="AV84" s="5">
        <v>456.14400000000001</v>
      </c>
      <c r="AW84" s="1">
        <v>85</v>
      </c>
      <c r="AX84" s="6" t="s">
        <v>0</v>
      </c>
      <c r="AY84" s="6">
        <v>268.32</v>
      </c>
      <c r="AZ84" s="6">
        <v>160.99199999999999</v>
      </c>
      <c r="BA84" s="7">
        <v>107.328</v>
      </c>
      <c r="BB84" s="7">
        <v>53.664000000000001</v>
      </c>
      <c r="BC84" s="7">
        <v>26.832000000000001</v>
      </c>
    </row>
    <row r="85" spans="1:55">
      <c r="A85" s="2">
        <v>4009</v>
      </c>
      <c r="B85" s="2" t="s">
        <v>674</v>
      </c>
      <c r="C85" s="2" t="s">
        <v>24</v>
      </c>
      <c r="D85" s="2">
        <v>1</v>
      </c>
      <c r="E85" s="3">
        <v>40744</v>
      </c>
      <c r="F85" s="2" t="s">
        <v>68</v>
      </c>
      <c r="G85" s="1" t="s">
        <v>67</v>
      </c>
      <c r="H85" s="2" t="s">
        <v>95</v>
      </c>
      <c r="I85" s="2">
        <v>12099</v>
      </c>
      <c r="J85" s="2">
        <v>12</v>
      </c>
      <c r="K85" s="2">
        <v>309020606</v>
      </c>
      <c r="L85" s="2" t="s">
        <v>94</v>
      </c>
      <c r="M85" s="1" t="s">
        <v>64</v>
      </c>
      <c r="N85" s="4">
        <v>26.9558</v>
      </c>
      <c r="O85" s="4">
        <v>-80.079759999999993</v>
      </c>
      <c r="P85" s="4">
        <v>26.9558</v>
      </c>
      <c r="Q85" s="4">
        <v>-80.079759999999993</v>
      </c>
      <c r="R85" s="2">
        <v>4</v>
      </c>
      <c r="S85" s="2">
        <v>75</v>
      </c>
      <c r="T85" s="2" t="s">
        <v>63</v>
      </c>
      <c r="U85" s="2" t="s">
        <v>82</v>
      </c>
      <c r="V85" s="1" t="s">
        <v>81</v>
      </c>
      <c r="W85" s="2" t="s">
        <v>44</v>
      </c>
      <c r="X85" s="2" t="s">
        <v>46</v>
      </c>
      <c r="Y85" s="2" t="s">
        <v>45</v>
      </c>
      <c r="Z85" s="2" t="s">
        <v>44</v>
      </c>
      <c r="AA85" s="2" t="s">
        <v>43</v>
      </c>
      <c r="AB85" s="2" t="s">
        <v>75</v>
      </c>
      <c r="AC85" s="2" t="s">
        <v>74</v>
      </c>
      <c r="AD85" s="2">
        <v>266</v>
      </c>
      <c r="AE85" s="1" t="s">
        <v>73</v>
      </c>
      <c r="AF85" s="2" t="s">
        <v>39</v>
      </c>
      <c r="AG85" s="2" t="s">
        <v>38</v>
      </c>
      <c r="AH85" s="2" t="s">
        <v>72</v>
      </c>
      <c r="AI85" s="2" t="s">
        <v>71</v>
      </c>
      <c r="AJ85" s="1" t="s">
        <v>1</v>
      </c>
      <c r="AK85" s="2" t="s">
        <v>70</v>
      </c>
      <c r="AL85" s="2" t="s">
        <v>35</v>
      </c>
      <c r="AR85" s="1" t="s">
        <v>2</v>
      </c>
      <c r="AS85" s="1" t="s">
        <v>1</v>
      </c>
      <c r="AT85" s="1" t="s">
        <v>1</v>
      </c>
      <c r="AU85" s="2">
        <v>48650</v>
      </c>
      <c r="AV85" s="5">
        <v>142.55199999999999</v>
      </c>
      <c r="AW85" s="1">
        <v>80</v>
      </c>
      <c r="AX85" s="6" t="s">
        <v>0</v>
      </c>
      <c r="AY85" s="6">
        <v>89.094999999999999</v>
      </c>
      <c r="AZ85" s="6">
        <v>53.457000000000001</v>
      </c>
      <c r="BA85" s="7">
        <v>35.637999999999998</v>
      </c>
      <c r="BB85" s="7">
        <v>17.818999999999999</v>
      </c>
      <c r="BC85" s="7">
        <v>8.9094999999999995</v>
      </c>
    </row>
    <row r="86" spans="1:55">
      <c r="A86" s="2">
        <v>4010</v>
      </c>
      <c r="B86" s="2" t="s">
        <v>673</v>
      </c>
      <c r="C86" s="2" t="s">
        <v>24</v>
      </c>
      <c r="D86" s="2">
        <v>1</v>
      </c>
      <c r="E86" s="3">
        <v>40800</v>
      </c>
      <c r="F86" s="2" t="s">
        <v>68</v>
      </c>
      <c r="G86" s="1" t="s">
        <v>67</v>
      </c>
      <c r="H86" s="2" t="s">
        <v>557</v>
      </c>
      <c r="I86" s="2">
        <v>12089</v>
      </c>
      <c r="J86" s="2">
        <v>12</v>
      </c>
      <c r="K86" s="2">
        <v>307020409</v>
      </c>
      <c r="L86" s="2" t="s">
        <v>312</v>
      </c>
      <c r="M86" s="1" t="s">
        <v>64</v>
      </c>
      <c r="N86" s="4">
        <v>30.717700000000001</v>
      </c>
      <c r="O86" s="4">
        <v>-81.527330000000006</v>
      </c>
      <c r="P86" s="4">
        <v>30.717640379999999</v>
      </c>
      <c r="Q86" s="4">
        <v>-81.526918769999995</v>
      </c>
      <c r="R86" s="2">
        <v>4</v>
      </c>
      <c r="S86" s="2">
        <v>75</v>
      </c>
      <c r="T86" s="2" t="s">
        <v>63</v>
      </c>
      <c r="U86" s="2" t="s">
        <v>303</v>
      </c>
      <c r="V86" s="1" t="s">
        <v>302</v>
      </c>
      <c r="W86" s="2" t="s">
        <v>44</v>
      </c>
      <c r="X86" s="2" t="s">
        <v>46</v>
      </c>
      <c r="Y86" s="2" t="s">
        <v>45</v>
      </c>
      <c r="Z86" s="2" t="s">
        <v>44</v>
      </c>
      <c r="AA86" s="2" t="s">
        <v>43</v>
      </c>
      <c r="AB86" s="2" t="s">
        <v>42</v>
      </c>
      <c r="AC86" s="2" t="s">
        <v>41</v>
      </c>
      <c r="AD86" s="2">
        <v>262</v>
      </c>
      <c r="AE86" s="1" t="s">
        <v>133</v>
      </c>
      <c r="AF86" s="2" t="s">
        <v>39</v>
      </c>
      <c r="AG86" s="2" t="s">
        <v>38</v>
      </c>
      <c r="AH86" s="2" t="s">
        <v>132</v>
      </c>
      <c r="AI86" s="2" t="s">
        <v>5</v>
      </c>
      <c r="AJ86" s="1" t="s">
        <v>1</v>
      </c>
      <c r="AK86" s="2" t="s">
        <v>4</v>
      </c>
      <c r="AL86" s="2" t="s">
        <v>86</v>
      </c>
      <c r="AR86" s="1" t="s">
        <v>2</v>
      </c>
      <c r="AS86" s="1" t="s">
        <v>1</v>
      </c>
      <c r="AT86" s="1" t="s">
        <v>1</v>
      </c>
      <c r="AU86" s="2" t="s">
        <v>0</v>
      </c>
      <c r="AV86" s="5">
        <v>426.3168</v>
      </c>
      <c r="AW86" s="1">
        <v>105</v>
      </c>
      <c r="AX86" s="6">
        <v>407.13279999999997</v>
      </c>
      <c r="AY86" s="6">
        <v>215.2928</v>
      </c>
      <c r="AZ86" s="6">
        <v>138.55680000000001</v>
      </c>
      <c r="BA86" s="7">
        <v>96.28</v>
      </c>
      <c r="BB86" s="7">
        <v>48.14</v>
      </c>
      <c r="BC86" s="7">
        <v>24.07</v>
      </c>
    </row>
    <row r="87" spans="1:55">
      <c r="A87" s="2">
        <v>4034</v>
      </c>
      <c r="B87" s="2" t="s">
        <v>672</v>
      </c>
      <c r="C87" s="2" t="s">
        <v>24</v>
      </c>
      <c r="D87" s="2">
        <v>1</v>
      </c>
      <c r="E87" s="3">
        <v>40714</v>
      </c>
      <c r="F87" s="2" t="s">
        <v>642</v>
      </c>
      <c r="G87" s="1" t="s">
        <v>641</v>
      </c>
      <c r="H87" s="2" t="s">
        <v>640</v>
      </c>
      <c r="I87" s="2">
        <v>53049</v>
      </c>
      <c r="J87" s="2">
        <v>53</v>
      </c>
      <c r="K87" s="2">
        <v>1710010605</v>
      </c>
      <c r="L87" s="2" t="s">
        <v>639</v>
      </c>
      <c r="M87" s="1" t="s">
        <v>638</v>
      </c>
      <c r="N87" s="4">
        <v>46.424593999999999</v>
      </c>
      <c r="O87" s="4">
        <v>-123.883456</v>
      </c>
      <c r="P87" s="4">
        <v>46.424590219999999</v>
      </c>
      <c r="Q87" s="4">
        <v>-123.8834607</v>
      </c>
      <c r="R87" s="2">
        <v>10</v>
      </c>
      <c r="S87" s="2">
        <v>1</v>
      </c>
      <c r="T87" s="2" t="s">
        <v>637</v>
      </c>
      <c r="U87" s="2" t="s">
        <v>636</v>
      </c>
      <c r="V87" s="1" t="s">
        <v>635</v>
      </c>
      <c r="W87" s="2" t="s">
        <v>16</v>
      </c>
      <c r="X87" s="2" t="s">
        <v>15</v>
      </c>
      <c r="Y87" s="2" t="s">
        <v>14</v>
      </c>
      <c r="Z87" s="2" t="s">
        <v>634</v>
      </c>
      <c r="AA87" s="2" t="s">
        <v>633</v>
      </c>
      <c r="AB87" s="2" t="s">
        <v>632</v>
      </c>
      <c r="AC87" s="2" t="s">
        <v>631</v>
      </c>
      <c r="AD87" s="2">
        <v>5</v>
      </c>
      <c r="AE87" s="1" t="s">
        <v>630</v>
      </c>
      <c r="AF87" s="2" t="s">
        <v>629</v>
      </c>
      <c r="AG87" s="2" t="s">
        <v>628</v>
      </c>
      <c r="AH87" s="2" t="s">
        <v>627</v>
      </c>
      <c r="AI87" s="2" t="s">
        <v>5</v>
      </c>
      <c r="AJ87" s="1" t="s">
        <v>1</v>
      </c>
      <c r="AK87" s="2" t="s">
        <v>4</v>
      </c>
      <c r="AL87" s="2" t="s">
        <v>3</v>
      </c>
      <c r="AR87" s="1" t="s">
        <v>2</v>
      </c>
      <c r="AS87" s="1" t="s">
        <v>1</v>
      </c>
      <c r="AT87" s="1" t="s">
        <v>1</v>
      </c>
      <c r="AU87" s="2">
        <v>15510</v>
      </c>
      <c r="AV87" s="5">
        <v>235.102</v>
      </c>
      <c r="AW87" s="1">
        <v>123</v>
      </c>
      <c r="AX87" s="6" t="s">
        <v>0</v>
      </c>
      <c r="AY87" s="6" t="s">
        <v>0</v>
      </c>
      <c r="AZ87" s="6" t="s">
        <v>0</v>
      </c>
      <c r="BA87" s="7" t="s">
        <v>0</v>
      </c>
      <c r="BB87" s="7">
        <v>20.867999999999999</v>
      </c>
      <c r="BC87" s="7">
        <v>10.433999999999999</v>
      </c>
    </row>
    <row r="88" spans="1:55">
      <c r="A88" s="2">
        <v>4035</v>
      </c>
      <c r="B88" s="2" t="s">
        <v>671</v>
      </c>
      <c r="C88" s="2" t="s">
        <v>24</v>
      </c>
      <c r="D88" s="2">
        <v>1</v>
      </c>
      <c r="E88" s="3">
        <v>40715</v>
      </c>
      <c r="F88" s="2" t="s">
        <v>642</v>
      </c>
      <c r="G88" s="1" t="s">
        <v>641</v>
      </c>
      <c r="H88" s="2" t="s">
        <v>640</v>
      </c>
      <c r="I88" s="2">
        <v>53049</v>
      </c>
      <c r="J88" s="2">
        <v>53</v>
      </c>
      <c r="K88" s="2">
        <v>1710010605</v>
      </c>
      <c r="L88" s="2" t="s">
        <v>639</v>
      </c>
      <c r="M88" s="1" t="s">
        <v>638</v>
      </c>
      <c r="N88" s="4">
        <v>46.419545909999997</v>
      </c>
      <c r="O88" s="4">
        <v>-123.8898159</v>
      </c>
      <c r="P88" s="4">
        <v>46.419545909999997</v>
      </c>
      <c r="Q88" s="4">
        <v>-123.8898159</v>
      </c>
      <c r="R88" s="2">
        <v>10</v>
      </c>
      <c r="S88" s="2">
        <v>1</v>
      </c>
      <c r="T88" s="2" t="s">
        <v>637</v>
      </c>
      <c r="U88" s="2" t="s">
        <v>636</v>
      </c>
      <c r="V88" s="1" t="s">
        <v>635</v>
      </c>
      <c r="W88" s="2" t="s">
        <v>16</v>
      </c>
      <c r="X88" s="2" t="s">
        <v>15</v>
      </c>
      <c r="Y88" s="2" t="s">
        <v>14</v>
      </c>
      <c r="Z88" s="2" t="s">
        <v>634</v>
      </c>
      <c r="AA88" s="2" t="s">
        <v>633</v>
      </c>
      <c r="AB88" s="2" t="s">
        <v>632</v>
      </c>
      <c r="AC88" s="2" t="s">
        <v>631</v>
      </c>
      <c r="AD88" s="2">
        <v>5</v>
      </c>
      <c r="AE88" s="1" t="s">
        <v>630</v>
      </c>
      <c r="AF88" s="2" t="s">
        <v>629</v>
      </c>
      <c r="AG88" s="2" t="s">
        <v>628</v>
      </c>
      <c r="AH88" s="2" t="s">
        <v>627</v>
      </c>
      <c r="AI88" s="2" t="s">
        <v>5</v>
      </c>
      <c r="AJ88" s="1" t="s">
        <v>1</v>
      </c>
      <c r="AK88" s="2" t="s">
        <v>4</v>
      </c>
      <c r="AL88" s="2" t="s">
        <v>3</v>
      </c>
      <c r="AR88" s="1" t="s">
        <v>2</v>
      </c>
      <c r="AS88" s="1" t="s">
        <v>1</v>
      </c>
      <c r="AU88" s="2" t="s">
        <v>0</v>
      </c>
      <c r="AV88" s="5">
        <v>367.05950000000001</v>
      </c>
      <c r="AW88" s="1">
        <v>125</v>
      </c>
      <c r="AX88" s="6">
        <v>290.23200000000003</v>
      </c>
      <c r="AY88" s="6">
        <v>138.88560000000001</v>
      </c>
      <c r="AZ88" s="6">
        <v>80.071200000000005</v>
      </c>
      <c r="BA88" s="7">
        <v>56.467199999999998</v>
      </c>
      <c r="BB88" s="7">
        <v>31.32</v>
      </c>
      <c r="BC88" s="7">
        <v>15.66</v>
      </c>
    </row>
    <row r="89" spans="1:55">
      <c r="A89" s="2">
        <v>4050</v>
      </c>
      <c r="B89" s="2" t="s">
        <v>670</v>
      </c>
      <c r="C89" s="2" t="s">
        <v>24</v>
      </c>
      <c r="D89" s="2">
        <v>1</v>
      </c>
      <c r="E89" s="3">
        <v>40757</v>
      </c>
      <c r="F89" s="2" t="s">
        <v>642</v>
      </c>
      <c r="G89" s="1" t="s">
        <v>641</v>
      </c>
      <c r="H89" s="2" t="s">
        <v>668</v>
      </c>
      <c r="I89" s="2">
        <v>53061</v>
      </c>
      <c r="J89" s="2">
        <v>53</v>
      </c>
      <c r="K89" s="2">
        <v>1711001911</v>
      </c>
      <c r="L89" s="2" t="s">
        <v>667</v>
      </c>
      <c r="M89" s="1" t="s">
        <v>638</v>
      </c>
      <c r="N89" s="4">
        <v>48.287724679999997</v>
      </c>
      <c r="O89" s="4">
        <v>-122.376949</v>
      </c>
      <c r="P89" s="4">
        <v>48.287724679999997</v>
      </c>
      <c r="Q89" s="4">
        <v>-122.376949</v>
      </c>
      <c r="R89" s="2">
        <v>10</v>
      </c>
      <c r="S89" s="2">
        <v>2</v>
      </c>
      <c r="T89" s="2" t="s">
        <v>666</v>
      </c>
      <c r="U89" s="2" t="s">
        <v>665</v>
      </c>
      <c r="V89" s="1" t="s">
        <v>664</v>
      </c>
      <c r="W89" s="2" t="s">
        <v>16</v>
      </c>
      <c r="X89" s="2" t="s">
        <v>15</v>
      </c>
      <c r="Y89" s="2" t="s">
        <v>14</v>
      </c>
      <c r="Z89" s="2" t="s">
        <v>634</v>
      </c>
      <c r="AA89" s="2" t="s">
        <v>633</v>
      </c>
      <c r="AB89" s="2" t="s">
        <v>632</v>
      </c>
      <c r="AC89" s="2" t="s">
        <v>631</v>
      </c>
      <c r="AD89" s="2">
        <v>2</v>
      </c>
      <c r="AE89" s="1" t="s">
        <v>663</v>
      </c>
      <c r="AF89" s="2" t="s">
        <v>629</v>
      </c>
      <c r="AG89" s="2" t="s">
        <v>628</v>
      </c>
      <c r="AH89" s="2" t="s">
        <v>627</v>
      </c>
      <c r="AI89" s="2" t="s">
        <v>5</v>
      </c>
      <c r="AJ89" s="1" t="s">
        <v>1</v>
      </c>
      <c r="AK89" s="2" t="s">
        <v>4</v>
      </c>
      <c r="AL89" s="2" t="s">
        <v>3</v>
      </c>
      <c r="AR89" s="1" t="s">
        <v>2</v>
      </c>
      <c r="AS89" s="1" t="s">
        <v>1</v>
      </c>
      <c r="AT89" s="1" t="s">
        <v>1</v>
      </c>
      <c r="AU89" s="2">
        <v>60.2</v>
      </c>
      <c r="AV89" s="5">
        <v>251.58320000000001</v>
      </c>
      <c r="AW89" s="1">
        <v>121</v>
      </c>
      <c r="AX89" s="6" t="s">
        <v>0</v>
      </c>
      <c r="AY89" s="6" t="s">
        <v>0</v>
      </c>
      <c r="AZ89" s="6" t="s">
        <v>0</v>
      </c>
      <c r="BA89" s="7" t="s">
        <v>0</v>
      </c>
      <c r="BB89" s="7" t="s">
        <v>0</v>
      </c>
      <c r="BC89" s="7" t="s">
        <v>0</v>
      </c>
    </row>
    <row r="90" spans="1:55">
      <c r="A90" s="2">
        <v>4053</v>
      </c>
      <c r="B90" s="2" t="s">
        <v>669</v>
      </c>
      <c r="C90" s="2" t="s">
        <v>24</v>
      </c>
      <c r="D90" s="2">
        <v>1</v>
      </c>
      <c r="E90" s="3">
        <v>40758</v>
      </c>
      <c r="F90" s="2" t="s">
        <v>642</v>
      </c>
      <c r="G90" s="1" t="s">
        <v>641</v>
      </c>
      <c r="H90" s="2" t="s">
        <v>668</v>
      </c>
      <c r="I90" s="2">
        <v>53061</v>
      </c>
      <c r="J90" s="2">
        <v>53</v>
      </c>
      <c r="K90" s="2">
        <v>1711001911</v>
      </c>
      <c r="L90" s="2" t="s">
        <v>667</v>
      </c>
      <c r="M90" s="1" t="s">
        <v>638</v>
      </c>
      <c r="N90" s="4">
        <v>48.286053559999999</v>
      </c>
      <c r="O90" s="4">
        <v>-122.38025159999999</v>
      </c>
      <c r="P90" s="4">
        <v>48.286053559999999</v>
      </c>
      <c r="Q90" s="4">
        <v>-122.38025159999999</v>
      </c>
      <c r="R90" s="2">
        <v>10</v>
      </c>
      <c r="S90" s="2">
        <v>2</v>
      </c>
      <c r="T90" s="2" t="s">
        <v>666</v>
      </c>
      <c r="U90" s="2" t="s">
        <v>665</v>
      </c>
      <c r="V90" s="1" t="s">
        <v>664</v>
      </c>
      <c r="W90" s="2" t="s">
        <v>16</v>
      </c>
      <c r="X90" s="2" t="s">
        <v>15</v>
      </c>
      <c r="Y90" s="2" t="s">
        <v>14</v>
      </c>
      <c r="Z90" s="2" t="s">
        <v>634</v>
      </c>
      <c r="AA90" s="2" t="s">
        <v>633</v>
      </c>
      <c r="AB90" s="2" t="s">
        <v>632</v>
      </c>
      <c r="AC90" s="2" t="s">
        <v>631</v>
      </c>
      <c r="AD90" s="2">
        <v>2</v>
      </c>
      <c r="AE90" s="1" t="s">
        <v>663</v>
      </c>
      <c r="AF90" s="2" t="s">
        <v>629</v>
      </c>
      <c r="AG90" s="2" t="s">
        <v>628</v>
      </c>
      <c r="AH90" s="2" t="s">
        <v>627</v>
      </c>
      <c r="AI90" s="2" t="s">
        <v>5</v>
      </c>
      <c r="AJ90" s="1" t="s">
        <v>1</v>
      </c>
      <c r="AK90" s="2" t="s">
        <v>4</v>
      </c>
      <c r="AL90" s="2" t="s">
        <v>3</v>
      </c>
      <c r="AR90" s="1" t="s">
        <v>2</v>
      </c>
      <c r="AS90" s="1" t="s">
        <v>1</v>
      </c>
      <c r="AT90" s="1" t="s">
        <v>1</v>
      </c>
      <c r="AU90" s="2">
        <v>99.01</v>
      </c>
      <c r="AV90" s="5">
        <v>231.39279999999999</v>
      </c>
      <c r="AW90" s="1">
        <v>122</v>
      </c>
      <c r="AX90" s="6" t="s">
        <v>0</v>
      </c>
      <c r="AY90" s="6" t="s">
        <v>0</v>
      </c>
      <c r="AZ90" s="6" t="s">
        <v>0</v>
      </c>
      <c r="BA90" s="7" t="s">
        <v>0</v>
      </c>
      <c r="BB90" s="7" t="s">
        <v>0</v>
      </c>
      <c r="BC90" s="7" t="s">
        <v>0</v>
      </c>
    </row>
    <row r="91" spans="1:55">
      <c r="A91" s="2">
        <v>4056</v>
      </c>
      <c r="B91" s="2" t="s">
        <v>662</v>
      </c>
      <c r="C91" s="2" t="s">
        <v>24</v>
      </c>
      <c r="D91" s="2">
        <v>1</v>
      </c>
      <c r="E91" s="3">
        <v>40792</v>
      </c>
      <c r="F91" s="2" t="s">
        <v>157</v>
      </c>
      <c r="G91" s="1" t="s">
        <v>156</v>
      </c>
      <c r="H91" s="2" t="s">
        <v>661</v>
      </c>
      <c r="I91" s="2">
        <v>48321</v>
      </c>
      <c r="J91" s="2">
        <v>48</v>
      </c>
      <c r="K91" s="2">
        <v>1209040204</v>
      </c>
      <c r="L91" s="2" t="s">
        <v>569</v>
      </c>
      <c r="M91" s="1" t="s">
        <v>153</v>
      </c>
      <c r="N91" s="4">
        <v>28.80268843</v>
      </c>
      <c r="O91" s="4">
        <v>-95.563378299999997</v>
      </c>
      <c r="P91" s="4">
        <v>28.80268843</v>
      </c>
      <c r="Q91" s="4">
        <v>-95.563378299999997</v>
      </c>
      <c r="R91" s="2">
        <v>6</v>
      </c>
      <c r="S91" s="2">
        <v>34</v>
      </c>
      <c r="T91" s="2" t="s">
        <v>152</v>
      </c>
      <c r="U91" s="2" t="s">
        <v>162</v>
      </c>
      <c r="V91" s="1" t="s">
        <v>161</v>
      </c>
      <c r="W91" s="2" t="s">
        <v>44</v>
      </c>
      <c r="X91" s="2" t="s">
        <v>46</v>
      </c>
      <c r="Y91" s="2" t="s">
        <v>45</v>
      </c>
      <c r="Z91" s="2" t="s">
        <v>44</v>
      </c>
      <c r="AA91" s="2" t="s">
        <v>43</v>
      </c>
      <c r="AB91" s="2" t="s">
        <v>42</v>
      </c>
      <c r="AC91" s="2" t="s">
        <v>41</v>
      </c>
      <c r="AD91" s="2">
        <v>257</v>
      </c>
      <c r="AE91" s="1" t="s">
        <v>160</v>
      </c>
      <c r="AF91" s="2" t="s">
        <v>39</v>
      </c>
      <c r="AG91" s="2" t="s">
        <v>38</v>
      </c>
      <c r="AH91" s="2" t="s">
        <v>159</v>
      </c>
      <c r="AI91" s="2" t="s">
        <v>5</v>
      </c>
      <c r="AJ91" s="1" t="s">
        <v>106</v>
      </c>
      <c r="AK91" s="2" t="s">
        <v>4</v>
      </c>
      <c r="AL91" s="2" t="s">
        <v>86</v>
      </c>
      <c r="AM91" s="2" t="s">
        <v>538</v>
      </c>
      <c r="AS91" s="1" t="s">
        <v>110</v>
      </c>
      <c r="AU91" s="2" t="s">
        <v>0</v>
      </c>
      <c r="AV91" s="5">
        <v>104.2454</v>
      </c>
      <c r="AW91" s="1">
        <v>120</v>
      </c>
      <c r="AX91" s="6" t="s">
        <v>0</v>
      </c>
      <c r="AY91" s="6" t="s">
        <v>0</v>
      </c>
      <c r="AZ91" s="6" t="s">
        <v>0</v>
      </c>
      <c r="BA91" s="7" t="s">
        <v>0</v>
      </c>
      <c r="BB91" s="7" t="s">
        <v>0</v>
      </c>
      <c r="BC91" s="7" t="s">
        <v>0</v>
      </c>
    </row>
    <row r="92" spans="1:55">
      <c r="A92" s="2">
        <v>4058</v>
      </c>
      <c r="B92" s="2" t="s">
        <v>660</v>
      </c>
      <c r="C92" s="2" t="s">
        <v>24</v>
      </c>
      <c r="D92" s="2">
        <v>1</v>
      </c>
      <c r="E92" s="3">
        <v>40778</v>
      </c>
      <c r="F92" s="2" t="s">
        <v>157</v>
      </c>
      <c r="G92" s="1" t="s">
        <v>156</v>
      </c>
      <c r="H92" s="2" t="s">
        <v>654</v>
      </c>
      <c r="I92" s="2">
        <v>48245</v>
      </c>
      <c r="J92" s="2">
        <v>48</v>
      </c>
      <c r="K92" s="2">
        <v>1204020103</v>
      </c>
      <c r="L92" s="2" t="s">
        <v>653</v>
      </c>
      <c r="M92" s="1" t="s">
        <v>153</v>
      </c>
      <c r="N92" s="4">
        <v>29.69064672</v>
      </c>
      <c r="O92" s="4">
        <v>-94.090771559999993</v>
      </c>
      <c r="P92" s="4">
        <v>29.69064672</v>
      </c>
      <c r="Q92" s="4">
        <v>-94.090771559999993</v>
      </c>
      <c r="R92" s="2">
        <v>6</v>
      </c>
      <c r="S92" s="2">
        <v>34</v>
      </c>
      <c r="T92" s="2" t="s">
        <v>152</v>
      </c>
      <c r="U92" s="2" t="s">
        <v>151</v>
      </c>
      <c r="V92" s="1" t="s">
        <v>150</v>
      </c>
      <c r="W92" s="2" t="s">
        <v>44</v>
      </c>
      <c r="X92" s="2" t="s">
        <v>46</v>
      </c>
      <c r="Y92" s="2" t="s">
        <v>45</v>
      </c>
      <c r="Z92" s="2" t="s">
        <v>44</v>
      </c>
      <c r="AA92" s="2" t="s">
        <v>43</v>
      </c>
      <c r="AB92" s="2" t="s">
        <v>42</v>
      </c>
      <c r="AC92" s="2" t="s">
        <v>41</v>
      </c>
      <c r="AD92" s="2">
        <v>258</v>
      </c>
      <c r="AE92" s="1" t="s">
        <v>260</v>
      </c>
      <c r="AF92" s="2" t="s">
        <v>39</v>
      </c>
      <c r="AG92" s="2" t="s">
        <v>38</v>
      </c>
      <c r="AH92" s="2" t="s">
        <v>259</v>
      </c>
      <c r="AI92" s="2" t="s">
        <v>5</v>
      </c>
      <c r="AJ92" s="1" t="s">
        <v>145</v>
      </c>
      <c r="AK92" s="2" t="s">
        <v>4</v>
      </c>
      <c r="AL92" s="2" t="s">
        <v>86</v>
      </c>
      <c r="AN92" s="1" t="s">
        <v>144</v>
      </c>
      <c r="AS92" s="1" t="s">
        <v>110</v>
      </c>
      <c r="AU92" s="2" t="s">
        <v>0</v>
      </c>
      <c r="AV92" s="5">
        <v>199.71440000000001</v>
      </c>
      <c r="AW92" s="1">
        <v>68</v>
      </c>
      <c r="AX92" s="6" t="s">
        <v>0</v>
      </c>
      <c r="AY92" s="6">
        <v>186.56</v>
      </c>
      <c r="AZ92" s="6">
        <v>121.7328</v>
      </c>
      <c r="BA92" s="7">
        <v>80.116399999999999</v>
      </c>
      <c r="BB92" s="7">
        <v>34.618000000000002</v>
      </c>
      <c r="BC92" s="7">
        <v>17.309000000000001</v>
      </c>
    </row>
    <row r="93" spans="1:55">
      <c r="A93" s="2">
        <v>4059</v>
      </c>
      <c r="B93" s="2" t="s">
        <v>659</v>
      </c>
      <c r="C93" s="2" t="s">
        <v>24</v>
      </c>
      <c r="D93" s="2">
        <v>1</v>
      </c>
      <c r="E93" s="3">
        <v>40784</v>
      </c>
      <c r="F93" s="2" t="s">
        <v>157</v>
      </c>
      <c r="G93" s="1" t="s">
        <v>156</v>
      </c>
      <c r="H93" s="2" t="s">
        <v>172</v>
      </c>
      <c r="I93" s="2">
        <v>48167</v>
      </c>
      <c r="J93" s="2">
        <v>48</v>
      </c>
      <c r="K93" s="2">
        <v>1204020204</v>
      </c>
      <c r="L93" s="2" t="s">
        <v>658</v>
      </c>
      <c r="M93" s="1" t="s">
        <v>153</v>
      </c>
      <c r="N93" s="4">
        <v>29.451280000000001</v>
      </c>
      <c r="O93" s="4">
        <v>-94.684070000000006</v>
      </c>
      <c r="P93" s="4">
        <v>29.451428069999999</v>
      </c>
      <c r="Q93" s="4">
        <v>-94.684277210000005</v>
      </c>
      <c r="R93" s="2">
        <v>6</v>
      </c>
      <c r="S93" s="2">
        <v>34</v>
      </c>
      <c r="T93" s="2" t="s">
        <v>152</v>
      </c>
      <c r="U93" s="2" t="s">
        <v>162</v>
      </c>
      <c r="V93" s="1" t="s">
        <v>161</v>
      </c>
      <c r="W93" s="2" t="s">
        <v>44</v>
      </c>
      <c r="X93" s="2" t="s">
        <v>46</v>
      </c>
      <c r="Y93" s="2" t="s">
        <v>45</v>
      </c>
      <c r="Z93" s="2" t="s">
        <v>44</v>
      </c>
      <c r="AA93" s="2" t="s">
        <v>43</v>
      </c>
      <c r="AB93" s="2" t="s">
        <v>42</v>
      </c>
      <c r="AC93" s="2" t="s">
        <v>41</v>
      </c>
      <c r="AD93" s="2">
        <v>257</v>
      </c>
      <c r="AE93" s="1" t="s">
        <v>160</v>
      </c>
      <c r="AF93" s="2" t="s">
        <v>39</v>
      </c>
      <c r="AG93" s="2" t="s">
        <v>38</v>
      </c>
      <c r="AH93" s="2" t="s">
        <v>159</v>
      </c>
      <c r="AI93" s="2" t="s">
        <v>5</v>
      </c>
      <c r="AJ93" s="1" t="s">
        <v>1</v>
      </c>
      <c r="AK93" s="2" t="s">
        <v>4</v>
      </c>
      <c r="AL93" s="2" t="s">
        <v>3</v>
      </c>
      <c r="AR93" s="1" t="s">
        <v>2</v>
      </c>
      <c r="AS93" s="1" t="s">
        <v>1</v>
      </c>
      <c r="AT93" s="1" t="s">
        <v>1</v>
      </c>
      <c r="AU93" s="2">
        <v>46810</v>
      </c>
      <c r="AV93" s="5">
        <v>20.0472</v>
      </c>
      <c r="AW93" s="1">
        <v>84</v>
      </c>
      <c r="AX93" s="6" t="s">
        <v>0</v>
      </c>
      <c r="AY93" s="6" t="s">
        <v>0</v>
      </c>
      <c r="AZ93" s="6" t="s">
        <v>0</v>
      </c>
      <c r="BA93" s="7">
        <v>5.4240000000000004</v>
      </c>
      <c r="BB93" s="7">
        <v>2.7120000000000002</v>
      </c>
      <c r="BC93" s="7">
        <v>1.3560000000000001</v>
      </c>
    </row>
    <row r="94" spans="1:55">
      <c r="A94" s="2">
        <v>4060</v>
      </c>
      <c r="B94" s="2" t="s">
        <v>657</v>
      </c>
      <c r="C94" s="2" t="s">
        <v>24</v>
      </c>
      <c r="D94" s="2">
        <v>1</v>
      </c>
      <c r="E94" s="3">
        <v>40786</v>
      </c>
      <c r="F94" s="2" t="s">
        <v>157</v>
      </c>
      <c r="G94" s="1" t="s">
        <v>156</v>
      </c>
      <c r="H94" s="2" t="s">
        <v>155</v>
      </c>
      <c r="I94" s="2">
        <v>48071</v>
      </c>
      <c r="J94" s="2">
        <v>48</v>
      </c>
      <c r="K94" s="2">
        <v>1204020203</v>
      </c>
      <c r="L94" s="2" t="s">
        <v>656</v>
      </c>
      <c r="M94" s="1" t="s">
        <v>153</v>
      </c>
      <c r="N94" s="4">
        <v>29.615563550000001</v>
      </c>
      <c r="O94" s="4">
        <v>-94.427412459999999</v>
      </c>
      <c r="P94" s="4">
        <v>29.615563550000001</v>
      </c>
      <c r="Q94" s="4">
        <v>-94.427412459999999</v>
      </c>
      <c r="R94" s="2">
        <v>6</v>
      </c>
      <c r="S94" s="2">
        <v>34</v>
      </c>
      <c r="T94" s="2" t="s">
        <v>152</v>
      </c>
      <c r="U94" s="2" t="s">
        <v>151</v>
      </c>
      <c r="V94" s="1" t="s">
        <v>150</v>
      </c>
      <c r="W94" s="2" t="s">
        <v>44</v>
      </c>
      <c r="X94" s="2" t="s">
        <v>46</v>
      </c>
      <c r="Y94" s="2" t="s">
        <v>45</v>
      </c>
      <c r="Z94" s="2" t="s">
        <v>44</v>
      </c>
      <c r="AA94" s="2" t="s">
        <v>43</v>
      </c>
      <c r="AB94" s="2" t="s">
        <v>42</v>
      </c>
      <c r="AC94" s="2" t="s">
        <v>41</v>
      </c>
      <c r="AD94" s="2">
        <v>257</v>
      </c>
      <c r="AE94" s="1" t="s">
        <v>160</v>
      </c>
      <c r="AF94" s="2" t="s">
        <v>39</v>
      </c>
      <c r="AG94" s="2" t="s">
        <v>38</v>
      </c>
      <c r="AH94" s="2" t="s">
        <v>159</v>
      </c>
      <c r="AI94" s="2" t="s">
        <v>5</v>
      </c>
      <c r="AJ94" s="1" t="s">
        <v>145</v>
      </c>
      <c r="AK94" s="2" t="s">
        <v>4</v>
      </c>
      <c r="AL94" s="2" t="s">
        <v>3</v>
      </c>
      <c r="AN94" s="1" t="s">
        <v>296</v>
      </c>
      <c r="AS94" s="1" t="s">
        <v>1</v>
      </c>
      <c r="AT94" s="1" t="s">
        <v>103</v>
      </c>
      <c r="AU94" s="2">
        <v>32800</v>
      </c>
      <c r="AV94" s="5">
        <v>231.8903</v>
      </c>
      <c r="AW94" s="1">
        <v>134</v>
      </c>
      <c r="AX94" s="6">
        <v>219.0711</v>
      </c>
      <c r="AY94" s="6">
        <v>175.2791</v>
      </c>
      <c r="AZ94" s="6">
        <v>107.7666</v>
      </c>
      <c r="BA94" s="7">
        <v>62.241599999999998</v>
      </c>
      <c r="BB94" s="7">
        <v>21.518000000000001</v>
      </c>
      <c r="BC94" s="7">
        <v>10.759</v>
      </c>
    </row>
    <row r="95" spans="1:55">
      <c r="A95" s="2">
        <v>4062</v>
      </c>
      <c r="B95" s="2" t="s">
        <v>655</v>
      </c>
      <c r="C95" s="2" t="s">
        <v>24</v>
      </c>
      <c r="D95" s="2">
        <v>1</v>
      </c>
      <c r="E95" s="3">
        <v>40780</v>
      </c>
      <c r="F95" s="2" t="s">
        <v>157</v>
      </c>
      <c r="G95" s="1" t="s">
        <v>156</v>
      </c>
      <c r="H95" s="2" t="s">
        <v>654</v>
      </c>
      <c r="I95" s="2">
        <v>48245</v>
      </c>
      <c r="J95" s="2">
        <v>48</v>
      </c>
      <c r="K95" s="2">
        <v>1204020103</v>
      </c>
      <c r="L95" s="2" t="s">
        <v>653</v>
      </c>
      <c r="M95" s="1" t="s">
        <v>153</v>
      </c>
      <c r="N95" s="4">
        <v>29.739242910000002</v>
      </c>
      <c r="O95" s="4">
        <v>-94.056534880000001</v>
      </c>
      <c r="P95" s="4">
        <v>29.739242910000002</v>
      </c>
      <c r="Q95" s="4">
        <v>-94.056534880000001</v>
      </c>
      <c r="R95" s="2">
        <v>6</v>
      </c>
      <c r="S95" s="2">
        <v>34</v>
      </c>
      <c r="T95" s="2" t="s">
        <v>152</v>
      </c>
      <c r="U95" s="2" t="s">
        <v>151</v>
      </c>
      <c r="V95" s="1" t="s">
        <v>150</v>
      </c>
      <c r="W95" s="2" t="s">
        <v>44</v>
      </c>
      <c r="X95" s="2" t="s">
        <v>46</v>
      </c>
      <c r="Y95" s="2" t="s">
        <v>45</v>
      </c>
      <c r="Z95" s="2" t="s">
        <v>44</v>
      </c>
      <c r="AA95" s="2" t="s">
        <v>43</v>
      </c>
      <c r="AB95" s="2" t="s">
        <v>42</v>
      </c>
      <c r="AC95" s="2" t="s">
        <v>41</v>
      </c>
      <c r="AD95" s="2">
        <v>258</v>
      </c>
      <c r="AE95" s="1" t="s">
        <v>260</v>
      </c>
      <c r="AF95" s="2" t="s">
        <v>39</v>
      </c>
      <c r="AG95" s="2" t="s">
        <v>38</v>
      </c>
      <c r="AH95" s="2" t="s">
        <v>259</v>
      </c>
      <c r="AI95" s="2" t="s">
        <v>5</v>
      </c>
      <c r="AJ95" s="1" t="s">
        <v>145</v>
      </c>
      <c r="AK95" s="2" t="s">
        <v>4</v>
      </c>
      <c r="AL95" s="2" t="s">
        <v>35</v>
      </c>
      <c r="AN95" s="1" t="s">
        <v>296</v>
      </c>
      <c r="AS95" s="1" t="s">
        <v>1</v>
      </c>
      <c r="AU95" s="2" t="s">
        <v>0</v>
      </c>
      <c r="AV95" s="5">
        <v>148.8338</v>
      </c>
      <c r="AW95" s="1">
        <v>62</v>
      </c>
      <c r="AX95" s="6" t="s">
        <v>0</v>
      </c>
      <c r="AY95" s="6">
        <v>124.877</v>
      </c>
      <c r="AZ95" s="6">
        <v>73.820700000000002</v>
      </c>
      <c r="BA95" s="7">
        <v>47.999699999999997</v>
      </c>
      <c r="BB95" s="7">
        <v>23.904</v>
      </c>
      <c r="BC95" s="7">
        <v>11.952</v>
      </c>
    </row>
    <row r="96" spans="1:55">
      <c r="A96" s="2">
        <v>4067</v>
      </c>
      <c r="B96" s="2" t="s">
        <v>652</v>
      </c>
      <c r="C96" s="2" t="s">
        <v>24</v>
      </c>
      <c r="D96" s="2">
        <v>1</v>
      </c>
      <c r="E96" s="3">
        <v>40745</v>
      </c>
      <c r="F96" s="2" t="s">
        <v>231</v>
      </c>
      <c r="G96" s="1" t="s">
        <v>230</v>
      </c>
      <c r="H96" s="2" t="s">
        <v>247</v>
      </c>
      <c r="I96" s="2">
        <v>37031</v>
      </c>
      <c r="J96" s="2">
        <v>37</v>
      </c>
      <c r="K96" s="2">
        <v>302030103</v>
      </c>
      <c r="L96" s="2" t="s">
        <v>651</v>
      </c>
      <c r="M96" s="1" t="s">
        <v>64</v>
      </c>
      <c r="N96" s="4">
        <v>34.676170210000002</v>
      </c>
      <c r="O96" s="4">
        <v>-77.064886689999994</v>
      </c>
      <c r="P96" s="4">
        <v>34.676170210000002</v>
      </c>
      <c r="Q96" s="4">
        <v>-77.064886689999994</v>
      </c>
      <c r="R96" s="2">
        <v>4</v>
      </c>
      <c r="S96" s="2">
        <v>63</v>
      </c>
      <c r="T96" s="2" t="s">
        <v>49</v>
      </c>
      <c r="U96" s="2" t="s">
        <v>227</v>
      </c>
      <c r="V96" s="1" t="s">
        <v>226</v>
      </c>
      <c r="W96" s="2" t="s">
        <v>44</v>
      </c>
      <c r="X96" s="2" t="s">
        <v>46</v>
      </c>
      <c r="Y96" s="2" t="s">
        <v>45</v>
      </c>
      <c r="Z96" s="2" t="s">
        <v>44</v>
      </c>
      <c r="AA96" s="2" t="s">
        <v>43</v>
      </c>
      <c r="AB96" s="2" t="s">
        <v>42</v>
      </c>
      <c r="AC96" s="2" t="s">
        <v>41</v>
      </c>
      <c r="AD96" s="2">
        <v>262</v>
      </c>
      <c r="AE96" s="1" t="s">
        <v>133</v>
      </c>
      <c r="AF96" s="2" t="s">
        <v>39</v>
      </c>
      <c r="AG96" s="2" t="s">
        <v>38</v>
      </c>
      <c r="AH96" s="2" t="s">
        <v>132</v>
      </c>
      <c r="AI96" s="2" t="s">
        <v>5</v>
      </c>
      <c r="AJ96" s="1" t="s">
        <v>1</v>
      </c>
      <c r="AK96" s="2" t="s">
        <v>4</v>
      </c>
      <c r="AL96" s="2" t="s">
        <v>86</v>
      </c>
      <c r="AR96" s="1" t="s">
        <v>2</v>
      </c>
      <c r="AS96" s="1" t="s">
        <v>1</v>
      </c>
      <c r="AT96" s="1" t="s">
        <v>1</v>
      </c>
      <c r="AU96" s="2">
        <v>52900</v>
      </c>
      <c r="AV96" s="5">
        <v>34.042400000000001</v>
      </c>
      <c r="AW96" s="1">
        <v>64</v>
      </c>
      <c r="AX96" s="6" t="s">
        <v>0</v>
      </c>
      <c r="AY96" s="6">
        <v>29.341200000000001</v>
      </c>
      <c r="AZ96" s="6">
        <v>22.6252</v>
      </c>
      <c r="BA96" s="7">
        <v>15.372</v>
      </c>
      <c r="BB96" s="7">
        <v>7.6859999999999999</v>
      </c>
      <c r="BC96" s="7">
        <v>3.843</v>
      </c>
    </row>
    <row r="97" spans="1:55">
      <c r="A97" s="2">
        <v>4074</v>
      </c>
      <c r="B97" s="2" t="s">
        <v>650</v>
      </c>
      <c r="C97" s="2" t="s">
        <v>24</v>
      </c>
      <c r="D97" s="2">
        <v>1</v>
      </c>
      <c r="E97" s="3">
        <v>40751</v>
      </c>
      <c r="F97" s="2" t="s">
        <v>642</v>
      </c>
      <c r="G97" s="1" t="s">
        <v>641</v>
      </c>
      <c r="H97" s="2" t="s">
        <v>649</v>
      </c>
      <c r="I97" s="2">
        <v>53027</v>
      </c>
      <c r="J97" s="2">
        <v>53</v>
      </c>
      <c r="K97" s="2">
        <v>1710010404</v>
      </c>
      <c r="L97" s="2" t="s">
        <v>648</v>
      </c>
      <c r="M97" s="1" t="s">
        <v>638</v>
      </c>
      <c r="N97" s="4">
        <v>46.948597999999997</v>
      </c>
      <c r="O97" s="4">
        <v>-123.650597</v>
      </c>
      <c r="P97" s="4">
        <v>46.948979090000002</v>
      </c>
      <c r="Q97" s="4">
        <v>-123.6526185</v>
      </c>
      <c r="R97" s="2">
        <v>10</v>
      </c>
      <c r="S97" s="2">
        <v>1</v>
      </c>
      <c r="T97" s="2" t="s">
        <v>637</v>
      </c>
      <c r="U97" s="2" t="s">
        <v>647</v>
      </c>
      <c r="V97" s="1" t="s">
        <v>646</v>
      </c>
      <c r="W97" s="2" t="s">
        <v>16</v>
      </c>
      <c r="X97" s="2" t="s">
        <v>15</v>
      </c>
      <c r="Y97" s="2" t="s">
        <v>14</v>
      </c>
      <c r="Z97" s="2" t="s">
        <v>634</v>
      </c>
      <c r="AA97" s="2" t="s">
        <v>633</v>
      </c>
      <c r="AB97" s="2" t="s">
        <v>632</v>
      </c>
      <c r="AC97" s="2" t="s">
        <v>631</v>
      </c>
      <c r="AD97" s="2">
        <v>5</v>
      </c>
      <c r="AE97" s="1" t="s">
        <v>630</v>
      </c>
      <c r="AF97" s="2" t="s">
        <v>629</v>
      </c>
      <c r="AG97" s="2" t="s">
        <v>628</v>
      </c>
      <c r="AH97" s="2" t="s">
        <v>627</v>
      </c>
      <c r="AI97" s="2" t="s">
        <v>464</v>
      </c>
      <c r="AJ97" s="1" t="s">
        <v>120</v>
      </c>
      <c r="AK97" s="2" t="s">
        <v>443</v>
      </c>
      <c r="AL97" s="2" t="s">
        <v>35</v>
      </c>
      <c r="AP97" s="2" t="s">
        <v>645</v>
      </c>
      <c r="AS97" s="1" t="s">
        <v>110</v>
      </c>
      <c r="AT97" s="1" t="s">
        <v>1</v>
      </c>
      <c r="AU97" s="2">
        <v>107.4</v>
      </c>
      <c r="AV97" s="5">
        <v>289.72300000000001</v>
      </c>
      <c r="AW97" s="1">
        <v>125</v>
      </c>
      <c r="AX97" s="6">
        <v>257.14</v>
      </c>
      <c r="AY97" s="6">
        <v>134.94</v>
      </c>
      <c r="AZ97" s="6">
        <v>80.963999999999999</v>
      </c>
      <c r="BA97" s="7">
        <v>53.975999999999999</v>
      </c>
      <c r="BB97" s="7">
        <v>26.988</v>
      </c>
      <c r="BC97" s="7">
        <v>13.494</v>
      </c>
    </row>
    <row r="98" spans="1:55">
      <c r="A98" s="2">
        <v>4075</v>
      </c>
      <c r="B98" s="2" t="s">
        <v>644</v>
      </c>
      <c r="C98" s="2" t="s">
        <v>24</v>
      </c>
      <c r="D98" s="2">
        <v>1</v>
      </c>
      <c r="E98" s="3">
        <v>40736</v>
      </c>
      <c r="F98" s="2" t="s">
        <v>642</v>
      </c>
      <c r="G98" s="1" t="s">
        <v>641</v>
      </c>
      <c r="H98" s="2" t="s">
        <v>640</v>
      </c>
      <c r="I98" s="2">
        <v>53049</v>
      </c>
      <c r="J98" s="2">
        <v>53</v>
      </c>
      <c r="K98" s="2">
        <v>1710010605</v>
      </c>
      <c r="L98" s="2" t="s">
        <v>639</v>
      </c>
      <c r="M98" s="1" t="s">
        <v>638</v>
      </c>
      <c r="N98" s="4">
        <v>46.425088000000002</v>
      </c>
      <c r="O98" s="4">
        <v>-123.886111</v>
      </c>
      <c r="P98" s="4">
        <v>46.424618350000003</v>
      </c>
      <c r="Q98" s="4">
        <v>-123.88720069999999</v>
      </c>
      <c r="R98" s="2">
        <v>10</v>
      </c>
      <c r="S98" s="2">
        <v>1</v>
      </c>
      <c r="T98" s="2" t="s">
        <v>637</v>
      </c>
      <c r="U98" s="2" t="s">
        <v>636</v>
      </c>
      <c r="V98" s="1" t="s">
        <v>635</v>
      </c>
      <c r="W98" s="2" t="s">
        <v>16</v>
      </c>
      <c r="X98" s="2" t="s">
        <v>15</v>
      </c>
      <c r="Y98" s="2" t="s">
        <v>14</v>
      </c>
      <c r="Z98" s="2" t="s">
        <v>634</v>
      </c>
      <c r="AA98" s="2" t="s">
        <v>633</v>
      </c>
      <c r="AB98" s="2" t="s">
        <v>632</v>
      </c>
      <c r="AC98" s="2" t="s">
        <v>631</v>
      </c>
      <c r="AD98" s="2">
        <v>5</v>
      </c>
      <c r="AE98" s="1" t="s">
        <v>630</v>
      </c>
      <c r="AF98" s="2" t="s">
        <v>629</v>
      </c>
      <c r="AG98" s="2" t="s">
        <v>628</v>
      </c>
      <c r="AH98" s="2" t="s">
        <v>627</v>
      </c>
      <c r="AI98" s="2" t="s">
        <v>5</v>
      </c>
      <c r="AJ98" s="1" t="s">
        <v>1</v>
      </c>
      <c r="AK98" s="2" t="s">
        <v>4</v>
      </c>
      <c r="AL98" s="2" t="s">
        <v>3</v>
      </c>
      <c r="AR98" s="1" t="s">
        <v>2</v>
      </c>
      <c r="AS98" s="1" t="s">
        <v>1</v>
      </c>
      <c r="AT98" s="1" t="s">
        <v>1</v>
      </c>
      <c r="AU98" s="2">
        <v>23800</v>
      </c>
      <c r="AV98" s="5">
        <v>329.536</v>
      </c>
      <c r="AW98" s="1">
        <v>120</v>
      </c>
      <c r="AX98" s="6" t="s">
        <v>0</v>
      </c>
      <c r="AY98" s="6" t="s">
        <v>0</v>
      </c>
      <c r="AZ98" s="6" t="s">
        <v>0</v>
      </c>
      <c r="BA98" s="7" t="s">
        <v>0</v>
      </c>
      <c r="BB98" s="7" t="s">
        <v>0</v>
      </c>
      <c r="BC98" s="7" t="s">
        <v>0</v>
      </c>
    </row>
    <row r="99" spans="1:55">
      <c r="A99" s="2">
        <v>4078</v>
      </c>
      <c r="B99" s="2" t="s">
        <v>643</v>
      </c>
      <c r="C99" s="2" t="s">
        <v>24</v>
      </c>
      <c r="D99" s="2">
        <v>1</v>
      </c>
      <c r="E99" s="3">
        <v>40717</v>
      </c>
      <c r="F99" s="2" t="s">
        <v>642</v>
      </c>
      <c r="G99" s="1" t="s">
        <v>641</v>
      </c>
      <c r="H99" s="2" t="s">
        <v>640</v>
      </c>
      <c r="I99" s="2">
        <v>53049</v>
      </c>
      <c r="J99" s="2">
        <v>53</v>
      </c>
      <c r="K99" s="2">
        <v>1710010605</v>
      </c>
      <c r="L99" s="2" t="s">
        <v>639</v>
      </c>
      <c r="M99" s="1" t="s">
        <v>638</v>
      </c>
      <c r="N99" s="4">
        <v>46.419302000000002</v>
      </c>
      <c r="O99" s="4">
        <v>-123.88793</v>
      </c>
      <c r="P99" s="4">
        <v>46.419842799999998</v>
      </c>
      <c r="Q99" s="4">
        <v>-123.8880407</v>
      </c>
      <c r="R99" s="2">
        <v>10</v>
      </c>
      <c r="S99" s="2">
        <v>1</v>
      </c>
      <c r="T99" s="2" t="s">
        <v>637</v>
      </c>
      <c r="U99" s="2" t="s">
        <v>636</v>
      </c>
      <c r="V99" s="1" t="s">
        <v>635</v>
      </c>
      <c r="W99" s="2" t="s">
        <v>16</v>
      </c>
      <c r="X99" s="2" t="s">
        <v>15</v>
      </c>
      <c r="Y99" s="2" t="s">
        <v>14</v>
      </c>
      <c r="Z99" s="2" t="s">
        <v>634</v>
      </c>
      <c r="AA99" s="2" t="s">
        <v>633</v>
      </c>
      <c r="AB99" s="2" t="s">
        <v>632</v>
      </c>
      <c r="AC99" s="2" t="s">
        <v>631</v>
      </c>
      <c r="AD99" s="2">
        <v>5</v>
      </c>
      <c r="AE99" s="1" t="s">
        <v>630</v>
      </c>
      <c r="AF99" s="2" t="s">
        <v>629</v>
      </c>
      <c r="AG99" s="2" t="s">
        <v>628</v>
      </c>
      <c r="AH99" s="2" t="s">
        <v>627</v>
      </c>
      <c r="AI99" s="2" t="s">
        <v>5</v>
      </c>
      <c r="AJ99" s="1" t="s">
        <v>120</v>
      </c>
      <c r="AK99" s="2" t="s">
        <v>4</v>
      </c>
      <c r="AL99" s="2" t="s">
        <v>3</v>
      </c>
      <c r="AP99" s="2" t="s">
        <v>1</v>
      </c>
      <c r="AS99" s="1" t="s">
        <v>1</v>
      </c>
      <c r="AT99" s="1" t="s">
        <v>1</v>
      </c>
      <c r="AU99" s="2" t="s">
        <v>0</v>
      </c>
      <c r="AV99" s="5">
        <v>340.9547</v>
      </c>
      <c r="AW99" s="1">
        <v>121</v>
      </c>
      <c r="AX99" s="6" t="s">
        <v>0</v>
      </c>
      <c r="AY99" s="6" t="s">
        <v>0</v>
      </c>
      <c r="AZ99" s="6" t="s">
        <v>0</v>
      </c>
      <c r="BA99" s="7" t="s">
        <v>0</v>
      </c>
      <c r="BB99" s="7" t="s">
        <v>0</v>
      </c>
      <c r="BC99" s="7" t="s">
        <v>0</v>
      </c>
    </row>
    <row r="100" spans="1:55">
      <c r="A100" s="2">
        <v>4080</v>
      </c>
      <c r="B100" s="2" t="s">
        <v>626</v>
      </c>
      <c r="C100" s="2" t="s">
        <v>24</v>
      </c>
      <c r="D100" s="2">
        <v>1</v>
      </c>
      <c r="E100" s="3">
        <v>40758</v>
      </c>
      <c r="F100" s="2" t="s">
        <v>307</v>
      </c>
      <c r="G100" s="1" t="s">
        <v>306</v>
      </c>
      <c r="H100" s="2" t="s">
        <v>310</v>
      </c>
      <c r="I100" s="2">
        <v>13179</v>
      </c>
      <c r="J100" s="2">
        <v>13</v>
      </c>
      <c r="K100" s="2">
        <v>306020407</v>
      </c>
      <c r="L100" s="2" t="s">
        <v>320</v>
      </c>
      <c r="M100" s="1" t="s">
        <v>64</v>
      </c>
      <c r="N100" s="4">
        <v>31.568560000000002</v>
      </c>
      <c r="O100" s="4">
        <v>-81.166399999999996</v>
      </c>
      <c r="P100" s="4">
        <v>31.568676450000002</v>
      </c>
      <c r="Q100" s="4">
        <v>-81.165980849999997</v>
      </c>
      <c r="R100" s="2">
        <v>4</v>
      </c>
      <c r="S100" s="2">
        <v>75</v>
      </c>
      <c r="T100" s="2" t="s">
        <v>63</v>
      </c>
      <c r="U100" s="2" t="s">
        <v>303</v>
      </c>
      <c r="V100" s="1" t="s">
        <v>302</v>
      </c>
      <c r="W100" s="2" t="s">
        <v>44</v>
      </c>
      <c r="X100" s="2" t="s">
        <v>46</v>
      </c>
      <c r="Y100" s="2" t="s">
        <v>45</v>
      </c>
      <c r="Z100" s="2" t="s">
        <v>44</v>
      </c>
      <c r="AA100" s="2" t="s">
        <v>43</v>
      </c>
      <c r="AB100" s="2" t="s">
        <v>42</v>
      </c>
      <c r="AC100" s="2" t="s">
        <v>41</v>
      </c>
      <c r="AD100" s="2">
        <v>262</v>
      </c>
      <c r="AE100" s="1" t="s">
        <v>133</v>
      </c>
      <c r="AF100" s="2" t="s">
        <v>39</v>
      </c>
      <c r="AG100" s="2" t="s">
        <v>38</v>
      </c>
      <c r="AH100" s="2" t="s">
        <v>132</v>
      </c>
      <c r="AI100" s="2" t="s">
        <v>71</v>
      </c>
      <c r="AJ100" s="1" t="s">
        <v>1</v>
      </c>
      <c r="AK100" s="2" t="s">
        <v>70</v>
      </c>
      <c r="AL100" s="2" t="s">
        <v>86</v>
      </c>
      <c r="AR100" s="1" t="s">
        <v>2</v>
      </c>
      <c r="AS100" s="1" t="s">
        <v>110</v>
      </c>
      <c r="AU100" s="2" t="s">
        <v>0</v>
      </c>
      <c r="AV100" s="5">
        <v>58.655999999999999</v>
      </c>
      <c r="AW100" s="1">
        <v>60</v>
      </c>
      <c r="AX100" s="6" t="s">
        <v>0</v>
      </c>
      <c r="AY100" s="6">
        <v>48.88</v>
      </c>
      <c r="AZ100" s="6">
        <v>29.327999999999999</v>
      </c>
      <c r="BA100" s="7">
        <v>19.552</v>
      </c>
      <c r="BB100" s="7">
        <v>9.7759999999999998</v>
      </c>
      <c r="BC100" s="7">
        <v>4.8879999999999999</v>
      </c>
    </row>
    <row r="101" spans="1:55">
      <c r="A101" s="2">
        <v>4081</v>
      </c>
      <c r="B101" s="2" t="s">
        <v>625</v>
      </c>
      <c r="C101" s="2" t="s">
        <v>24</v>
      </c>
      <c r="D101" s="2">
        <v>1</v>
      </c>
      <c r="E101" s="3">
        <v>40729</v>
      </c>
      <c r="F101" s="2" t="s">
        <v>307</v>
      </c>
      <c r="G101" s="1" t="s">
        <v>306</v>
      </c>
      <c r="H101" s="2" t="s">
        <v>321</v>
      </c>
      <c r="I101" s="2">
        <v>13191</v>
      </c>
      <c r="J101" s="2">
        <v>13</v>
      </c>
      <c r="K101" s="2">
        <v>306020408</v>
      </c>
      <c r="L101" s="2" t="s">
        <v>469</v>
      </c>
      <c r="M101" s="1" t="s">
        <v>64</v>
      </c>
      <c r="N101" s="4">
        <v>31.442162710000002</v>
      </c>
      <c r="O101" s="4">
        <v>-81.358983679999994</v>
      </c>
      <c r="P101" s="4">
        <v>31.442162710000002</v>
      </c>
      <c r="Q101" s="4">
        <v>-81.358983679999994</v>
      </c>
      <c r="R101" s="2">
        <v>4</v>
      </c>
      <c r="S101" s="2">
        <v>75</v>
      </c>
      <c r="T101" s="2" t="s">
        <v>63</v>
      </c>
      <c r="U101" s="2" t="s">
        <v>303</v>
      </c>
      <c r="V101" s="1" t="s">
        <v>302</v>
      </c>
      <c r="W101" s="2" t="s">
        <v>44</v>
      </c>
      <c r="X101" s="2" t="s">
        <v>46</v>
      </c>
      <c r="Y101" s="2" t="s">
        <v>45</v>
      </c>
      <c r="Z101" s="2" t="s">
        <v>44</v>
      </c>
      <c r="AA101" s="2" t="s">
        <v>43</v>
      </c>
      <c r="AB101" s="2" t="s">
        <v>42</v>
      </c>
      <c r="AC101" s="2" t="s">
        <v>41</v>
      </c>
      <c r="AD101" s="2">
        <v>262</v>
      </c>
      <c r="AE101" s="1" t="s">
        <v>133</v>
      </c>
      <c r="AF101" s="2" t="s">
        <v>39</v>
      </c>
      <c r="AG101" s="2" t="s">
        <v>38</v>
      </c>
      <c r="AH101" s="2" t="s">
        <v>132</v>
      </c>
      <c r="AI101" s="2" t="s">
        <v>5</v>
      </c>
      <c r="AJ101" s="1" t="s">
        <v>1</v>
      </c>
      <c r="AK101" s="2" t="s">
        <v>4</v>
      </c>
      <c r="AL101" s="2" t="s">
        <v>86</v>
      </c>
      <c r="AR101" s="1" t="s">
        <v>2</v>
      </c>
      <c r="AS101" s="1" t="s">
        <v>1</v>
      </c>
      <c r="AT101" s="1" t="s">
        <v>1</v>
      </c>
      <c r="AU101" s="2">
        <v>43670</v>
      </c>
      <c r="AV101" s="5">
        <v>139.65</v>
      </c>
      <c r="AW101" s="1">
        <v>114</v>
      </c>
      <c r="AX101" s="6">
        <v>122.5</v>
      </c>
      <c r="AY101" s="6">
        <v>61.25</v>
      </c>
      <c r="AZ101" s="6">
        <v>36.75</v>
      </c>
      <c r="BA101" s="7">
        <v>24.5</v>
      </c>
      <c r="BB101" s="7">
        <v>12.25</v>
      </c>
      <c r="BC101" s="7">
        <v>6.125</v>
      </c>
    </row>
    <row r="102" spans="1:55">
      <c r="A102" s="2">
        <v>4082</v>
      </c>
      <c r="B102" s="2" t="s">
        <v>624</v>
      </c>
      <c r="C102" s="2" t="s">
        <v>24</v>
      </c>
      <c r="D102" s="2">
        <v>1</v>
      </c>
      <c r="E102" s="3">
        <v>40736</v>
      </c>
      <c r="F102" s="2" t="s">
        <v>307</v>
      </c>
      <c r="G102" s="1" t="s">
        <v>306</v>
      </c>
      <c r="H102" s="2" t="s">
        <v>305</v>
      </c>
      <c r="I102" s="2">
        <v>13051</v>
      </c>
      <c r="J102" s="2">
        <v>13</v>
      </c>
      <c r="K102" s="2">
        <v>306020401</v>
      </c>
      <c r="L102" s="2" t="s">
        <v>304</v>
      </c>
      <c r="M102" s="1" t="s">
        <v>64</v>
      </c>
      <c r="N102" s="4">
        <v>31.924927140000001</v>
      </c>
      <c r="O102" s="4">
        <v>-80.990624679999996</v>
      </c>
      <c r="P102" s="4">
        <v>31.924927140000001</v>
      </c>
      <c r="Q102" s="4">
        <v>-80.990624679999996</v>
      </c>
      <c r="R102" s="2">
        <v>4</v>
      </c>
      <c r="S102" s="2">
        <v>75</v>
      </c>
      <c r="T102" s="2" t="s">
        <v>63</v>
      </c>
      <c r="U102" s="2" t="s">
        <v>303</v>
      </c>
      <c r="V102" s="1" t="s">
        <v>302</v>
      </c>
      <c r="W102" s="2" t="s">
        <v>44</v>
      </c>
      <c r="X102" s="2" t="s">
        <v>46</v>
      </c>
      <c r="Y102" s="2" t="s">
        <v>45</v>
      </c>
      <c r="Z102" s="2" t="s">
        <v>44</v>
      </c>
      <c r="AA102" s="2" t="s">
        <v>43</v>
      </c>
      <c r="AB102" s="2" t="s">
        <v>42</v>
      </c>
      <c r="AC102" s="2" t="s">
        <v>41</v>
      </c>
      <c r="AD102" s="2">
        <v>262</v>
      </c>
      <c r="AE102" s="1" t="s">
        <v>133</v>
      </c>
      <c r="AF102" s="2" t="s">
        <v>39</v>
      </c>
      <c r="AG102" s="2" t="s">
        <v>38</v>
      </c>
      <c r="AH102" s="2" t="s">
        <v>132</v>
      </c>
      <c r="AI102" s="2" t="s">
        <v>5</v>
      </c>
      <c r="AJ102" s="1" t="s">
        <v>1</v>
      </c>
      <c r="AK102" s="2" t="s">
        <v>4</v>
      </c>
      <c r="AL102" s="2" t="s">
        <v>86</v>
      </c>
      <c r="AR102" s="1" t="s">
        <v>2</v>
      </c>
      <c r="AS102" s="1" t="s">
        <v>1</v>
      </c>
      <c r="AT102" s="1" t="s">
        <v>1</v>
      </c>
      <c r="AU102" s="2">
        <v>49120</v>
      </c>
      <c r="AV102" s="5">
        <v>107.41840000000001</v>
      </c>
      <c r="AW102" s="1">
        <v>76</v>
      </c>
      <c r="AX102" s="6" t="s">
        <v>0</v>
      </c>
      <c r="AY102" s="6">
        <v>70.67</v>
      </c>
      <c r="AZ102" s="6">
        <v>42.402000000000001</v>
      </c>
      <c r="BA102" s="7">
        <v>28.268000000000001</v>
      </c>
      <c r="BB102" s="7">
        <v>14.134</v>
      </c>
      <c r="BC102" s="7">
        <v>7.0670000000000002</v>
      </c>
    </row>
    <row r="103" spans="1:55">
      <c r="A103" s="2">
        <v>4083</v>
      </c>
      <c r="B103" s="2" t="s">
        <v>623</v>
      </c>
      <c r="C103" s="2" t="s">
        <v>24</v>
      </c>
      <c r="D103" s="2">
        <v>1</v>
      </c>
      <c r="E103" s="3">
        <v>40730</v>
      </c>
      <c r="F103" s="2" t="s">
        <v>307</v>
      </c>
      <c r="G103" s="1" t="s">
        <v>306</v>
      </c>
      <c r="H103" s="2" t="s">
        <v>305</v>
      </c>
      <c r="I103" s="2">
        <v>13051</v>
      </c>
      <c r="J103" s="2">
        <v>13</v>
      </c>
      <c r="K103" s="2">
        <v>306020405</v>
      </c>
      <c r="L103" s="2" t="s">
        <v>315</v>
      </c>
      <c r="M103" s="1" t="s">
        <v>64</v>
      </c>
      <c r="N103" s="4">
        <v>31.761404670000001</v>
      </c>
      <c r="O103" s="4">
        <v>-81.13848788</v>
      </c>
      <c r="P103" s="4">
        <v>31.761404670000001</v>
      </c>
      <c r="Q103" s="4">
        <v>-81.13848788</v>
      </c>
      <c r="R103" s="2">
        <v>4</v>
      </c>
      <c r="S103" s="2">
        <v>75</v>
      </c>
      <c r="T103" s="2" t="s">
        <v>63</v>
      </c>
      <c r="U103" s="2" t="s">
        <v>303</v>
      </c>
      <c r="V103" s="1" t="s">
        <v>302</v>
      </c>
      <c r="W103" s="2" t="s">
        <v>44</v>
      </c>
      <c r="X103" s="2" t="s">
        <v>46</v>
      </c>
      <c r="Y103" s="2" t="s">
        <v>45</v>
      </c>
      <c r="Z103" s="2" t="s">
        <v>44</v>
      </c>
      <c r="AA103" s="2" t="s">
        <v>43</v>
      </c>
      <c r="AB103" s="2" t="s">
        <v>42</v>
      </c>
      <c r="AC103" s="2" t="s">
        <v>41</v>
      </c>
      <c r="AD103" s="2">
        <v>262</v>
      </c>
      <c r="AE103" s="1" t="s">
        <v>133</v>
      </c>
      <c r="AF103" s="2" t="s">
        <v>39</v>
      </c>
      <c r="AG103" s="2" t="s">
        <v>38</v>
      </c>
      <c r="AH103" s="2" t="s">
        <v>132</v>
      </c>
      <c r="AI103" s="2" t="s">
        <v>71</v>
      </c>
      <c r="AJ103" s="1" t="s">
        <v>1</v>
      </c>
      <c r="AK103" s="2" t="s">
        <v>70</v>
      </c>
      <c r="AL103" s="2" t="s">
        <v>86</v>
      </c>
      <c r="AR103" s="1" t="s">
        <v>2</v>
      </c>
      <c r="AS103" s="1" t="s">
        <v>1</v>
      </c>
      <c r="AU103" s="2" t="s">
        <v>0</v>
      </c>
      <c r="AV103" s="5">
        <v>63.878999999999998</v>
      </c>
      <c r="AW103" s="1">
        <v>60</v>
      </c>
      <c r="AX103" s="6" t="s">
        <v>0</v>
      </c>
      <c r="AY103" s="6">
        <v>61.054000000000002</v>
      </c>
      <c r="AZ103" s="6">
        <v>55.404000000000003</v>
      </c>
      <c r="BA103" s="7">
        <v>36.936</v>
      </c>
      <c r="BB103" s="7">
        <v>18.468</v>
      </c>
      <c r="BC103" s="7">
        <v>9.234</v>
      </c>
    </row>
    <row r="104" spans="1:55">
      <c r="A104" s="2">
        <v>4084</v>
      </c>
      <c r="B104" s="2" t="s">
        <v>622</v>
      </c>
      <c r="C104" s="2" t="s">
        <v>24</v>
      </c>
      <c r="D104" s="2">
        <v>1</v>
      </c>
      <c r="E104" s="3">
        <v>40744</v>
      </c>
      <c r="F104" s="2" t="s">
        <v>307</v>
      </c>
      <c r="G104" s="1" t="s">
        <v>306</v>
      </c>
      <c r="H104" s="2" t="s">
        <v>477</v>
      </c>
      <c r="I104" s="2">
        <v>13127</v>
      </c>
      <c r="J104" s="2">
        <v>13</v>
      </c>
      <c r="K104" s="2">
        <v>307020303</v>
      </c>
      <c r="L104" s="2" t="s">
        <v>621</v>
      </c>
      <c r="M104" s="1" t="s">
        <v>64</v>
      </c>
      <c r="N104" s="4">
        <v>31.08192</v>
      </c>
      <c r="O104" s="4">
        <v>-81.524370000000005</v>
      </c>
      <c r="P104" s="4">
        <v>31.082077819999999</v>
      </c>
      <c r="Q104" s="4">
        <v>-81.524942839999994</v>
      </c>
      <c r="R104" s="2">
        <v>4</v>
      </c>
      <c r="S104" s="2">
        <v>75</v>
      </c>
      <c r="T104" s="2" t="s">
        <v>63</v>
      </c>
      <c r="U104" s="2" t="s">
        <v>303</v>
      </c>
      <c r="V104" s="1" t="s">
        <v>302</v>
      </c>
      <c r="W104" s="2" t="s">
        <v>44</v>
      </c>
      <c r="X104" s="2" t="s">
        <v>46</v>
      </c>
      <c r="Y104" s="2" t="s">
        <v>45</v>
      </c>
      <c r="Z104" s="2" t="s">
        <v>44</v>
      </c>
      <c r="AA104" s="2" t="s">
        <v>43</v>
      </c>
      <c r="AB104" s="2" t="s">
        <v>42</v>
      </c>
      <c r="AC104" s="2" t="s">
        <v>41</v>
      </c>
      <c r="AD104" s="2">
        <v>262</v>
      </c>
      <c r="AE104" s="1" t="s">
        <v>133</v>
      </c>
      <c r="AF104" s="2" t="s">
        <v>39</v>
      </c>
      <c r="AG104" s="2" t="s">
        <v>38</v>
      </c>
      <c r="AH104" s="2" t="s">
        <v>132</v>
      </c>
      <c r="AI104" s="2" t="s">
        <v>71</v>
      </c>
      <c r="AJ104" s="1" t="s">
        <v>1</v>
      </c>
      <c r="AK104" s="2" t="s">
        <v>70</v>
      </c>
      <c r="AL104" s="2" t="s">
        <v>35</v>
      </c>
      <c r="AR104" s="1" t="s">
        <v>2</v>
      </c>
      <c r="AS104" s="1" t="s">
        <v>110</v>
      </c>
      <c r="AU104" s="2" t="s">
        <v>0</v>
      </c>
      <c r="AV104" s="5">
        <v>127.488</v>
      </c>
      <c r="AW104" s="1">
        <v>60</v>
      </c>
      <c r="AX104" s="6" t="s">
        <v>0</v>
      </c>
      <c r="AY104" s="6">
        <v>106.24</v>
      </c>
      <c r="AZ104" s="6">
        <v>63.744</v>
      </c>
      <c r="BA104" s="7">
        <v>42.496000000000002</v>
      </c>
      <c r="BB104" s="7">
        <v>21.248000000000001</v>
      </c>
      <c r="BC104" s="7">
        <v>10.624000000000001</v>
      </c>
    </row>
    <row r="105" spans="1:55">
      <c r="A105" s="2">
        <v>4289</v>
      </c>
      <c r="B105" s="2" t="s">
        <v>620</v>
      </c>
      <c r="C105" s="2" t="s">
        <v>24</v>
      </c>
      <c r="D105" s="2">
        <v>1</v>
      </c>
      <c r="E105" s="3">
        <v>40780</v>
      </c>
      <c r="F105" s="2" t="s">
        <v>54</v>
      </c>
      <c r="G105" s="1" t="s">
        <v>53</v>
      </c>
      <c r="H105" s="2" t="s">
        <v>57</v>
      </c>
      <c r="I105" s="2">
        <v>24019</v>
      </c>
      <c r="J105" s="2">
        <v>24</v>
      </c>
      <c r="K105" s="2">
        <v>206000504</v>
      </c>
      <c r="L105" s="2" t="s">
        <v>56</v>
      </c>
      <c r="M105" s="1" t="s">
        <v>50</v>
      </c>
      <c r="N105" s="4">
        <v>38.446379999999998</v>
      </c>
      <c r="O105" s="4">
        <v>-76.278940000000006</v>
      </c>
      <c r="P105" s="4">
        <v>38.445957989999997</v>
      </c>
      <c r="Q105" s="4">
        <v>-76.278645539999999</v>
      </c>
      <c r="R105" s="2">
        <v>3</v>
      </c>
      <c r="S105" s="2">
        <v>63</v>
      </c>
      <c r="T105" s="2" t="s">
        <v>49</v>
      </c>
      <c r="U105" s="2" t="s">
        <v>48</v>
      </c>
      <c r="V105" s="1" t="s">
        <v>47</v>
      </c>
      <c r="W105" s="2" t="s">
        <v>44</v>
      </c>
      <c r="X105" s="2" t="s">
        <v>46</v>
      </c>
      <c r="Y105" s="2" t="s">
        <v>45</v>
      </c>
      <c r="Z105" s="2" t="s">
        <v>44</v>
      </c>
      <c r="AA105" s="2" t="s">
        <v>43</v>
      </c>
      <c r="AB105" s="2" t="s">
        <v>42</v>
      </c>
      <c r="AC105" s="2" t="s">
        <v>41</v>
      </c>
      <c r="AD105" s="2">
        <v>264</v>
      </c>
      <c r="AE105" s="1" t="s">
        <v>40</v>
      </c>
      <c r="AF105" s="2" t="s">
        <v>39</v>
      </c>
      <c r="AG105" s="2" t="s">
        <v>38</v>
      </c>
      <c r="AH105" s="2" t="s">
        <v>37</v>
      </c>
      <c r="AI105" s="2" t="s">
        <v>5</v>
      </c>
      <c r="AJ105" s="1" t="s">
        <v>1</v>
      </c>
      <c r="AK105" s="2" t="s">
        <v>4</v>
      </c>
      <c r="AL105" s="2" t="s">
        <v>3</v>
      </c>
      <c r="AR105" s="1" t="s">
        <v>2</v>
      </c>
      <c r="AS105" s="1" t="s">
        <v>1</v>
      </c>
      <c r="AT105" s="1" t="s">
        <v>1</v>
      </c>
      <c r="AU105" s="2">
        <v>19980</v>
      </c>
      <c r="AV105" s="5">
        <v>334.56709999999998</v>
      </c>
      <c r="AW105" s="1">
        <v>125</v>
      </c>
      <c r="AX105" s="6">
        <v>312.14710000000002</v>
      </c>
      <c r="AY105" s="6">
        <v>120.1157</v>
      </c>
      <c r="AZ105" s="6">
        <v>66.033000000000001</v>
      </c>
      <c r="BA105" s="7">
        <v>44.021999999999998</v>
      </c>
      <c r="BB105" s="7">
        <v>22.010999999999999</v>
      </c>
      <c r="BC105" s="7">
        <v>11.0055</v>
      </c>
    </row>
    <row r="106" spans="1:55">
      <c r="A106" s="2">
        <v>4290</v>
      </c>
      <c r="B106" s="2" t="s">
        <v>619</v>
      </c>
      <c r="C106" s="2" t="s">
        <v>24</v>
      </c>
      <c r="D106" s="2">
        <v>1</v>
      </c>
      <c r="E106" s="3">
        <v>40760</v>
      </c>
      <c r="F106" s="2" t="s">
        <v>54</v>
      </c>
      <c r="G106" s="1" t="s">
        <v>53</v>
      </c>
      <c r="H106" s="2" t="s">
        <v>57</v>
      </c>
      <c r="I106" s="2">
        <v>24019</v>
      </c>
      <c r="J106" s="2">
        <v>24</v>
      </c>
      <c r="K106" s="2">
        <v>206000504</v>
      </c>
      <c r="L106" s="2" t="s">
        <v>56</v>
      </c>
      <c r="M106" s="1" t="s">
        <v>50</v>
      </c>
      <c r="N106" s="4">
        <v>38.451966849999998</v>
      </c>
      <c r="O106" s="4">
        <v>-76.284500100000002</v>
      </c>
      <c r="P106" s="4">
        <v>38.451966849999998</v>
      </c>
      <c r="Q106" s="4">
        <v>-76.284500100000002</v>
      </c>
      <c r="R106" s="2">
        <v>3</v>
      </c>
      <c r="S106" s="2">
        <v>63</v>
      </c>
      <c r="T106" s="2" t="s">
        <v>49</v>
      </c>
      <c r="U106" s="2" t="s">
        <v>48</v>
      </c>
      <c r="V106" s="1" t="s">
        <v>47</v>
      </c>
      <c r="W106" s="2" t="s">
        <v>44</v>
      </c>
      <c r="X106" s="2" t="s">
        <v>46</v>
      </c>
      <c r="Y106" s="2" t="s">
        <v>45</v>
      </c>
      <c r="Z106" s="2" t="s">
        <v>44</v>
      </c>
      <c r="AA106" s="2" t="s">
        <v>43</v>
      </c>
      <c r="AB106" s="2" t="s">
        <v>42</v>
      </c>
      <c r="AC106" s="2" t="s">
        <v>41</v>
      </c>
      <c r="AD106" s="2">
        <v>264</v>
      </c>
      <c r="AE106" s="1" t="s">
        <v>40</v>
      </c>
      <c r="AF106" s="2" t="s">
        <v>39</v>
      </c>
      <c r="AG106" s="2" t="s">
        <v>38</v>
      </c>
      <c r="AH106" s="2" t="s">
        <v>37</v>
      </c>
      <c r="AI106" s="2" t="s">
        <v>5</v>
      </c>
      <c r="AJ106" s="1" t="s">
        <v>1</v>
      </c>
      <c r="AK106" s="2" t="s">
        <v>4</v>
      </c>
      <c r="AL106" s="2" t="s">
        <v>35</v>
      </c>
      <c r="AR106" s="1" t="s">
        <v>2</v>
      </c>
      <c r="AS106" s="1" t="s">
        <v>1</v>
      </c>
      <c r="AT106" s="1" t="s">
        <v>1</v>
      </c>
      <c r="AU106" s="2">
        <v>20450</v>
      </c>
      <c r="AV106" s="5">
        <v>1432.8107</v>
      </c>
      <c r="AW106" s="1">
        <v>134</v>
      </c>
      <c r="AX106" s="6">
        <v>1411.7579000000001</v>
      </c>
      <c r="AY106" s="6">
        <v>1360.7148999999999</v>
      </c>
      <c r="AZ106" s="6">
        <v>1319.6389999999999</v>
      </c>
      <c r="BA106" s="7">
        <v>1302.674</v>
      </c>
      <c r="BB106" s="7">
        <v>809.93</v>
      </c>
      <c r="BC106" s="7">
        <v>404.96499999999997</v>
      </c>
    </row>
    <row r="107" spans="1:55">
      <c r="A107" s="2">
        <v>4299</v>
      </c>
      <c r="B107" s="2" t="s">
        <v>618</v>
      </c>
      <c r="C107" s="2" t="s">
        <v>24</v>
      </c>
      <c r="D107" s="2">
        <v>1</v>
      </c>
      <c r="E107" s="3">
        <v>40807</v>
      </c>
      <c r="F107" s="2" t="s">
        <v>54</v>
      </c>
      <c r="G107" s="1" t="s">
        <v>53</v>
      </c>
      <c r="H107" s="2" t="s">
        <v>277</v>
      </c>
      <c r="I107" s="2">
        <v>24047</v>
      </c>
      <c r="J107" s="2">
        <v>24</v>
      </c>
      <c r="K107" s="2">
        <v>204030304</v>
      </c>
      <c r="L107" s="2" t="s">
        <v>276</v>
      </c>
      <c r="M107" s="1" t="s">
        <v>50</v>
      </c>
      <c r="N107" s="4">
        <v>38.16516446</v>
      </c>
      <c r="O107" s="4">
        <v>-75.179797870000002</v>
      </c>
      <c r="P107" s="4">
        <v>38.16516446</v>
      </c>
      <c r="Q107" s="4">
        <v>-75.179797870000002</v>
      </c>
      <c r="R107" s="2">
        <v>3</v>
      </c>
      <c r="S107" s="2">
        <v>63</v>
      </c>
      <c r="T107" s="2" t="s">
        <v>49</v>
      </c>
      <c r="U107" s="2" t="s">
        <v>126</v>
      </c>
      <c r="V107" s="1" t="s">
        <v>125</v>
      </c>
      <c r="W107" s="2" t="s">
        <v>44</v>
      </c>
      <c r="X107" s="2" t="s">
        <v>46</v>
      </c>
      <c r="Y107" s="2" t="s">
        <v>45</v>
      </c>
      <c r="Z107" s="2" t="s">
        <v>44</v>
      </c>
      <c r="AA107" s="2" t="s">
        <v>43</v>
      </c>
      <c r="AB107" s="2" t="s">
        <v>42</v>
      </c>
      <c r="AC107" s="2" t="s">
        <v>41</v>
      </c>
      <c r="AD107" s="2">
        <v>264</v>
      </c>
      <c r="AE107" s="1" t="s">
        <v>40</v>
      </c>
      <c r="AF107" s="2" t="s">
        <v>39</v>
      </c>
      <c r="AG107" s="2" t="s">
        <v>38</v>
      </c>
      <c r="AH107" s="2" t="s">
        <v>37</v>
      </c>
      <c r="AI107" s="2" t="s">
        <v>71</v>
      </c>
      <c r="AJ107" s="1" t="s">
        <v>1</v>
      </c>
      <c r="AK107" s="2" t="s">
        <v>70</v>
      </c>
      <c r="AL107" s="2" t="s">
        <v>86</v>
      </c>
      <c r="AR107" s="1" t="s">
        <v>2</v>
      </c>
      <c r="AS107" s="1" t="s">
        <v>1</v>
      </c>
      <c r="AT107" s="1" t="s">
        <v>1</v>
      </c>
      <c r="AU107" s="2">
        <v>40480</v>
      </c>
      <c r="AV107" s="5">
        <v>17.790500000000002</v>
      </c>
      <c r="AW107" s="1">
        <v>115</v>
      </c>
      <c r="AX107" s="6" t="s">
        <v>0</v>
      </c>
      <c r="AY107" s="6" t="s">
        <v>0</v>
      </c>
      <c r="AZ107" s="6" t="s">
        <v>0</v>
      </c>
      <c r="BA107" s="7" t="s">
        <v>0</v>
      </c>
      <c r="BB107" s="7" t="s">
        <v>0</v>
      </c>
      <c r="BC107" s="7" t="s">
        <v>0</v>
      </c>
    </row>
    <row r="108" spans="1:55">
      <c r="A108" s="2">
        <v>4302</v>
      </c>
      <c r="B108" s="2" t="s">
        <v>617</v>
      </c>
      <c r="C108" s="2" t="s">
        <v>24</v>
      </c>
      <c r="D108" s="2">
        <v>1</v>
      </c>
      <c r="E108" s="3">
        <v>40759</v>
      </c>
      <c r="F108" s="2" t="s">
        <v>54</v>
      </c>
      <c r="G108" s="1" t="s">
        <v>53</v>
      </c>
      <c r="H108" s="2" t="s">
        <v>57</v>
      </c>
      <c r="I108" s="2">
        <v>24019</v>
      </c>
      <c r="J108" s="2">
        <v>24</v>
      </c>
      <c r="K108" s="2">
        <v>206000504</v>
      </c>
      <c r="L108" s="2" t="s">
        <v>56</v>
      </c>
      <c r="M108" s="1" t="s">
        <v>50</v>
      </c>
      <c r="N108" s="4">
        <v>38.452357020000001</v>
      </c>
      <c r="O108" s="4">
        <v>-76.282252029999995</v>
      </c>
      <c r="P108" s="4">
        <v>38.452357020000001</v>
      </c>
      <c r="Q108" s="4">
        <v>-76.282252029999995</v>
      </c>
      <c r="R108" s="2">
        <v>3</v>
      </c>
      <c r="S108" s="2">
        <v>63</v>
      </c>
      <c r="T108" s="2" t="s">
        <v>49</v>
      </c>
      <c r="U108" s="2" t="s">
        <v>48</v>
      </c>
      <c r="V108" s="1" t="s">
        <v>47</v>
      </c>
      <c r="W108" s="2" t="s">
        <v>44</v>
      </c>
      <c r="X108" s="2" t="s">
        <v>46</v>
      </c>
      <c r="Y108" s="2" t="s">
        <v>45</v>
      </c>
      <c r="Z108" s="2" t="s">
        <v>44</v>
      </c>
      <c r="AA108" s="2" t="s">
        <v>43</v>
      </c>
      <c r="AB108" s="2" t="s">
        <v>42</v>
      </c>
      <c r="AC108" s="2" t="s">
        <v>41</v>
      </c>
      <c r="AD108" s="2">
        <v>264</v>
      </c>
      <c r="AE108" s="1" t="s">
        <v>40</v>
      </c>
      <c r="AF108" s="2" t="s">
        <v>39</v>
      </c>
      <c r="AG108" s="2" t="s">
        <v>38</v>
      </c>
      <c r="AH108" s="2" t="s">
        <v>37</v>
      </c>
      <c r="AI108" s="2" t="s">
        <v>5</v>
      </c>
      <c r="AJ108" s="1" t="s">
        <v>1</v>
      </c>
      <c r="AK108" s="2" t="s">
        <v>4</v>
      </c>
      <c r="AL108" s="2" t="s">
        <v>3</v>
      </c>
      <c r="AR108" s="1" t="s">
        <v>2</v>
      </c>
      <c r="AS108" s="1" t="s">
        <v>1</v>
      </c>
      <c r="AT108" s="1" t="s">
        <v>1</v>
      </c>
      <c r="AU108" s="2">
        <v>18220</v>
      </c>
      <c r="AV108" s="5">
        <v>233.8793</v>
      </c>
      <c r="AW108" s="1">
        <v>112</v>
      </c>
      <c r="AX108" s="6" t="s">
        <v>0</v>
      </c>
      <c r="AY108" s="6" t="s">
        <v>0</v>
      </c>
      <c r="AZ108" s="6" t="s">
        <v>0</v>
      </c>
      <c r="BA108" s="7" t="s">
        <v>0</v>
      </c>
      <c r="BB108" s="7" t="s">
        <v>0</v>
      </c>
      <c r="BC108" s="7" t="s">
        <v>0</v>
      </c>
    </row>
    <row r="109" spans="1:55">
      <c r="A109" s="2">
        <v>4303</v>
      </c>
      <c r="B109" s="2" t="s">
        <v>616</v>
      </c>
      <c r="C109" s="2" t="s">
        <v>24</v>
      </c>
      <c r="D109" s="2">
        <v>1</v>
      </c>
      <c r="E109" s="3">
        <v>40753</v>
      </c>
      <c r="F109" s="2" t="s">
        <v>54</v>
      </c>
      <c r="G109" s="1" t="s">
        <v>53</v>
      </c>
      <c r="H109" s="2" t="s">
        <v>57</v>
      </c>
      <c r="I109" s="2">
        <v>24019</v>
      </c>
      <c r="J109" s="2">
        <v>24</v>
      </c>
      <c r="K109" s="2">
        <v>206000504</v>
      </c>
      <c r="L109" s="2" t="s">
        <v>56</v>
      </c>
      <c r="M109" s="1" t="s">
        <v>50</v>
      </c>
      <c r="N109" s="4">
        <v>38.450409180000001</v>
      </c>
      <c r="O109" s="4">
        <v>-76.281609130000007</v>
      </c>
      <c r="P109" s="4">
        <v>38.450409180000001</v>
      </c>
      <c r="Q109" s="4">
        <v>-76.281609130000007</v>
      </c>
      <c r="R109" s="2">
        <v>3</v>
      </c>
      <c r="S109" s="2">
        <v>63</v>
      </c>
      <c r="T109" s="2" t="s">
        <v>49</v>
      </c>
      <c r="U109" s="2" t="s">
        <v>48</v>
      </c>
      <c r="V109" s="1" t="s">
        <v>47</v>
      </c>
      <c r="W109" s="2" t="s">
        <v>44</v>
      </c>
      <c r="X109" s="2" t="s">
        <v>46</v>
      </c>
      <c r="Y109" s="2" t="s">
        <v>45</v>
      </c>
      <c r="Z109" s="2" t="s">
        <v>44</v>
      </c>
      <c r="AA109" s="2" t="s">
        <v>43</v>
      </c>
      <c r="AB109" s="2" t="s">
        <v>42</v>
      </c>
      <c r="AC109" s="2" t="s">
        <v>41</v>
      </c>
      <c r="AD109" s="2">
        <v>264</v>
      </c>
      <c r="AE109" s="1" t="s">
        <v>40</v>
      </c>
      <c r="AF109" s="2" t="s">
        <v>39</v>
      </c>
      <c r="AG109" s="2" t="s">
        <v>38</v>
      </c>
      <c r="AH109" s="2" t="s">
        <v>37</v>
      </c>
      <c r="AI109" s="2" t="s">
        <v>5</v>
      </c>
      <c r="AJ109" s="1" t="s">
        <v>1</v>
      </c>
      <c r="AK109" s="2" t="s">
        <v>4</v>
      </c>
      <c r="AL109" s="2" t="s">
        <v>35</v>
      </c>
      <c r="AR109" s="1" t="s">
        <v>2</v>
      </c>
      <c r="AS109" s="1" t="s">
        <v>1</v>
      </c>
      <c r="AT109" s="1" t="s">
        <v>1</v>
      </c>
      <c r="AU109" s="2">
        <v>18800</v>
      </c>
      <c r="AV109" s="5">
        <v>388.298</v>
      </c>
      <c r="AW109" s="1">
        <v>119</v>
      </c>
      <c r="AX109" s="6" t="s">
        <v>0</v>
      </c>
      <c r="AY109" s="6" t="s">
        <v>0</v>
      </c>
      <c r="AZ109" s="6" t="s">
        <v>0</v>
      </c>
      <c r="BA109" s="7" t="s">
        <v>0</v>
      </c>
      <c r="BB109" s="7">
        <v>63.671999999999997</v>
      </c>
      <c r="BC109" s="7">
        <v>31.835999999999999</v>
      </c>
    </row>
    <row r="110" spans="1:55">
      <c r="A110" s="2">
        <v>4304</v>
      </c>
      <c r="B110" s="2" t="s">
        <v>615</v>
      </c>
      <c r="C110" s="2" t="s">
        <v>24</v>
      </c>
      <c r="D110" s="2">
        <v>1</v>
      </c>
      <c r="E110" s="3">
        <v>40761</v>
      </c>
      <c r="F110" s="2" t="s">
        <v>54</v>
      </c>
      <c r="G110" s="1" t="s">
        <v>53</v>
      </c>
      <c r="H110" s="2" t="s">
        <v>57</v>
      </c>
      <c r="I110" s="2">
        <v>24019</v>
      </c>
      <c r="J110" s="2">
        <v>24</v>
      </c>
      <c r="K110" s="2">
        <v>206000504</v>
      </c>
      <c r="L110" s="2" t="s">
        <v>56</v>
      </c>
      <c r="M110" s="1" t="s">
        <v>50</v>
      </c>
      <c r="N110" s="4">
        <v>38.449224600000001</v>
      </c>
      <c r="O110" s="4">
        <v>-76.287775379999999</v>
      </c>
      <c r="P110" s="4">
        <v>38.449224600000001</v>
      </c>
      <c r="Q110" s="4">
        <v>-76.287775379999999</v>
      </c>
      <c r="R110" s="2">
        <v>3</v>
      </c>
      <c r="S110" s="2">
        <v>63</v>
      </c>
      <c r="T110" s="2" t="s">
        <v>49</v>
      </c>
      <c r="U110" s="2" t="s">
        <v>48</v>
      </c>
      <c r="V110" s="1" t="s">
        <v>47</v>
      </c>
      <c r="W110" s="2" t="s">
        <v>44</v>
      </c>
      <c r="X110" s="2" t="s">
        <v>46</v>
      </c>
      <c r="Y110" s="2" t="s">
        <v>45</v>
      </c>
      <c r="Z110" s="2" t="s">
        <v>44</v>
      </c>
      <c r="AA110" s="2" t="s">
        <v>43</v>
      </c>
      <c r="AB110" s="2" t="s">
        <v>42</v>
      </c>
      <c r="AC110" s="2" t="s">
        <v>41</v>
      </c>
      <c r="AD110" s="2">
        <v>264</v>
      </c>
      <c r="AE110" s="1" t="s">
        <v>40</v>
      </c>
      <c r="AF110" s="2" t="s">
        <v>39</v>
      </c>
      <c r="AG110" s="2" t="s">
        <v>38</v>
      </c>
      <c r="AH110" s="2" t="s">
        <v>37</v>
      </c>
      <c r="AI110" s="2" t="s">
        <v>5</v>
      </c>
      <c r="AJ110" s="1" t="s">
        <v>1</v>
      </c>
      <c r="AK110" s="2" t="s">
        <v>4</v>
      </c>
      <c r="AL110" s="2" t="s">
        <v>3</v>
      </c>
      <c r="AR110" s="1" t="s">
        <v>2</v>
      </c>
      <c r="AS110" s="1" t="s">
        <v>1</v>
      </c>
      <c r="AU110" s="2" t="s">
        <v>0</v>
      </c>
      <c r="AV110" s="5">
        <v>206.09880000000001</v>
      </c>
      <c r="AW110" s="1">
        <v>124</v>
      </c>
      <c r="AX110" s="6" t="s">
        <v>0</v>
      </c>
      <c r="AY110" s="6" t="s">
        <v>0</v>
      </c>
      <c r="AZ110" s="6" t="s">
        <v>0</v>
      </c>
      <c r="BA110" s="7" t="s">
        <v>0</v>
      </c>
      <c r="BB110" s="7" t="s">
        <v>0</v>
      </c>
      <c r="BC110" s="7" t="s">
        <v>0</v>
      </c>
    </row>
    <row r="111" spans="1:55">
      <c r="A111" s="2">
        <v>4305</v>
      </c>
      <c r="B111" s="2" t="s">
        <v>614</v>
      </c>
      <c r="C111" s="2" t="s">
        <v>24</v>
      </c>
      <c r="D111" s="2">
        <v>1</v>
      </c>
      <c r="E111" s="3">
        <v>40752</v>
      </c>
      <c r="F111" s="2" t="s">
        <v>54</v>
      </c>
      <c r="G111" s="1" t="s">
        <v>53</v>
      </c>
      <c r="H111" s="2" t="s">
        <v>57</v>
      </c>
      <c r="I111" s="2">
        <v>24019</v>
      </c>
      <c r="J111" s="2">
        <v>24</v>
      </c>
      <c r="K111" s="2">
        <v>208011002</v>
      </c>
      <c r="L111" s="2" t="s">
        <v>613</v>
      </c>
      <c r="M111" s="1" t="s">
        <v>50</v>
      </c>
      <c r="N111" s="4">
        <v>38.40963</v>
      </c>
      <c r="O111" s="4">
        <v>-76.082849999999993</v>
      </c>
      <c r="P111" s="4">
        <v>38.40964554</v>
      </c>
      <c r="Q111" s="4">
        <v>-76.082840090000005</v>
      </c>
      <c r="R111" s="2">
        <v>3</v>
      </c>
      <c r="S111" s="2">
        <v>63</v>
      </c>
      <c r="T111" s="2" t="s">
        <v>49</v>
      </c>
      <c r="U111" s="2" t="s">
        <v>48</v>
      </c>
      <c r="V111" s="1" t="s">
        <v>47</v>
      </c>
      <c r="W111" s="2" t="s">
        <v>44</v>
      </c>
      <c r="X111" s="2" t="s">
        <v>46</v>
      </c>
      <c r="Y111" s="2" t="s">
        <v>45</v>
      </c>
      <c r="Z111" s="2" t="s">
        <v>44</v>
      </c>
      <c r="AA111" s="2" t="s">
        <v>43</v>
      </c>
      <c r="AB111" s="2" t="s">
        <v>42</v>
      </c>
      <c r="AC111" s="2" t="s">
        <v>41</v>
      </c>
      <c r="AD111" s="2">
        <v>264</v>
      </c>
      <c r="AE111" s="1" t="s">
        <v>40</v>
      </c>
      <c r="AF111" s="2" t="s">
        <v>39</v>
      </c>
      <c r="AG111" s="2" t="s">
        <v>38</v>
      </c>
      <c r="AH111" s="2" t="s">
        <v>37</v>
      </c>
      <c r="AI111" s="2" t="s">
        <v>5</v>
      </c>
      <c r="AJ111" s="1" t="s">
        <v>1</v>
      </c>
      <c r="AK111" s="2" t="s">
        <v>4</v>
      </c>
      <c r="AL111" s="2" t="s">
        <v>35</v>
      </c>
      <c r="AR111" s="1" t="s">
        <v>2</v>
      </c>
      <c r="AS111" s="1" t="s">
        <v>1</v>
      </c>
      <c r="AT111" s="1" t="s">
        <v>1</v>
      </c>
      <c r="AU111" s="2">
        <v>22040</v>
      </c>
      <c r="AV111" s="5">
        <v>1058.7618</v>
      </c>
      <c r="AW111" s="1">
        <v>118</v>
      </c>
      <c r="AX111" s="6" t="s">
        <v>0</v>
      </c>
      <c r="AY111" s="6" t="s">
        <v>0</v>
      </c>
      <c r="AZ111" s="6" t="s">
        <v>0</v>
      </c>
      <c r="BA111" s="7" t="s">
        <v>0</v>
      </c>
      <c r="BB111" s="7" t="s">
        <v>0</v>
      </c>
      <c r="BC111" s="7" t="s">
        <v>0</v>
      </c>
    </row>
    <row r="112" spans="1:55">
      <c r="A112" s="2">
        <v>4307</v>
      </c>
      <c r="B112" s="2" t="s">
        <v>612</v>
      </c>
      <c r="C112" s="2" t="s">
        <v>24</v>
      </c>
      <c r="D112" s="2">
        <v>1</v>
      </c>
      <c r="E112" s="3">
        <v>40751</v>
      </c>
      <c r="F112" s="2" t="s">
        <v>54</v>
      </c>
      <c r="G112" s="1" t="s">
        <v>53</v>
      </c>
      <c r="H112" s="2" t="s">
        <v>57</v>
      </c>
      <c r="I112" s="2">
        <v>24019</v>
      </c>
      <c r="J112" s="2">
        <v>24</v>
      </c>
      <c r="K112" s="2">
        <v>206000504</v>
      </c>
      <c r="L112" s="2" t="s">
        <v>56</v>
      </c>
      <c r="M112" s="1" t="s">
        <v>50</v>
      </c>
      <c r="N112" s="4">
        <v>38.449800699999997</v>
      </c>
      <c r="O112" s="4">
        <v>-76.280901619999995</v>
      </c>
      <c r="P112" s="4">
        <v>38.449800699999997</v>
      </c>
      <c r="Q112" s="4">
        <v>-76.280901619999995</v>
      </c>
      <c r="R112" s="2">
        <v>3</v>
      </c>
      <c r="S112" s="2">
        <v>63</v>
      </c>
      <c r="T112" s="2" t="s">
        <v>49</v>
      </c>
      <c r="U112" s="2" t="s">
        <v>48</v>
      </c>
      <c r="V112" s="1" t="s">
        <v>47</v>
      </c>
      <c r="W112" s="2" t="s">
        <v>44</v>
      </c>
      <c r="X112" s="2" t="s">
        <v>46</v>
      </c>
      <c r="Y112" s="2" t="s">
        <v>45</v>
      </c>
      <c r="Z112" s="2" t="s">
        <v>44</v>
      </c>
      <c r="AA112" s="2" t="s">
        <v>43</v>
      </c>
      <c r="AB112" s="2" t="s">
        <v>42</v>
      </c>
      <c r="AC112" s="2" t="s">
        <v>41</v>
      </c>
      <c r="AD112" s="2">
        <v>264</v>
      </c>
      <c r="AE112" s="1" t="s">
        <v>40</v>
      </c>
      <c r="AF112" s="2" t="s">
        <v>39</v>
      </c>
      <c r="AG112" s="2" t="s">
        <v>38</v>
      </c>
      <c r="AH112" s="2" t="s">
        <v>37</v>
      </c>
      <c r="AI112" s="2" t="s">
        <v>5</v>
      </c>
      <c r="AJ112" s="1" t="s">
        <v>1</v>
      </c>
      <c r="AK112" s="2" t="s">
        <v>4</v>
      </c>
      <c r="AL112" s="2" t="s">
        <v>35</v>
      </c>
      <c r="AR112" s="1" t="s">
        <v>2</v>
      </c>
      <c r="AS112" s="1" t="s">
        <v>1</v>
      </c>
      <c r="AT112" s="1" t="s">
        <v>1</v>
      </c>
      <c r="AU112" s="2">
        <v>19090</v>
      </c>
      <c r="AV112" s="5">
        <v>483.66239999999999</v>
      </c>
      <c r="AW112" s="1">
        <v>140</v>
      </c>
      <c r="AX112" s="6">
        <v>460.14319999999998</v>
      </c>
      <c r="AY112" s="6">
        <v>387.68239999999997</v>
      </c>
      <c r="AZ112" s="6">
        <v>244.80359999999999</v>
      </c>
      <c r="BA112" s="7">
        <v>132.11940000000001</v>
      </c>
      <c r="BB112" s="7">
        <v>42.54</v>
      </c>
      <c r="BC112" s="7">
        <v>21.27</v>
      </c>
    </row>
    <row r="113" spans="1:55">
      <c r="A113" s="2">
        <v>4315</v>
      </c>
      <c r="B113" s="2" t="s">
        <v>611</v>
      </c>
      <c r="C113" s="2" t="s">
        <v>24</v>
      </c>
      <c r="D113" s="2">
        <v>1</v>
      </c>
      <c r="E113" s="3">
        <v>40801</v>
      </c>
      <c r="F113" s="2" t="s">
        <v>54</v>
      </c>
      <c r="G113" s="1" t="s">
        <v>53</v>
      </c>
      <c r="H113" s="2" t="s">
        <v>57</v>
      </c>
      <c r="I113" s="2">
        <v>24019</v>
      </c>
      <c r="J113" s="2">
        <v>24</v>
      </c>
      <c r="K113" s="2">
        <v>206000506</v>
      </c>
      <c r="L113" s="2" t="s">
        <v>273</v>
      </c>
      <c r="M113" s="1" t="s">
        <v>50</v>
      </c>
      <c r="N113" s="4">
        <v>38.2761</v>
      </c>
      <c r="O113" s="4">
        <v>-76.185609999999997</v>
      </c>
      <c r="P113" s="4">
        <v>38.275674469999998</v>
      </c>
      <c r="Q113" s="4">
        <v>-76.185410160000004</v>
      </c>
      <c r="R113" s="2">
        <v>3</v>
      </c>
      <c r="S113" s="2">
        <v>63</v>
      </c>
      <c r="T113" s="2" t="s">
        <v>49</v>
      </c>
      <c r="U113" s="2" t="s">
        <v>48</v>
      </c>
      <c r="V113" s="1" t="s">
        <v>47</v>
      </c>
      <c r="W113" s="2" t="s">
        <v>44</v>
      </c>
      <c r="X113" s="2" t="s">
        <v>46</v>
      </c>
      <c r="Y113" s="2" t="s">
        <v>45</v>
      </c>
      <c r="Z113" s="2" t="s">
        <v>44</v>
      </c>
      <c r="AA113" s="2" t="s">
        <v>43</v>
      </c>
      <c r="AB113" s="2" t="s">
        <v>42</v>
      </c>
      <c r="AC113" s="2" t="s">
        <v>41</v>
      </c>
      <c r="AD113" s="2">
        <v>264</v>
      </c>
      <c r="AE113" s="1" t="s">
        <v>40</v>
      </c>
      <c r="AF113" s="2" t="s">
        <v>39</v>
      </c>
      <c r="AG113" s="2" t="s">
        <v>38</v>
      </c>
      <c r="AH113" s="2" t="s">
        <v>37</v>
      </c>
      <c r="AI113" s="2" t="s">
        <v>5</v>
      </c>
      <c r="AJ113" s="1" t="s">
        <v>1</v>
      </c>
      <c r="AK113" s="2" t="s">
        <v>4</v>
      </c>
      <c r="AL113" s="2" t="s">
        <v>35</v>
      </c>
      <c r="AR113" s="1" t="s">
        <v>2</v>
      </c>
      <c r="AS113" s="1" t="s">
        <v>1</v>
      </c>
      <c r="AT113" s="1" t="s">
        <v>1</v>
      </c>
      <c r="AU113" s="2">
        <v>22550</v>
      </c>
      <c r="AV113" s="5">
        <v>98.347999999999999</v>
      </c>
      <c r="AW113" s="1">
        <v>120</v>
      </c>
      <c r="AX113" s="6" t="s">
        <v>0</v>
      </c>
      <c r="AY113" s="6" t="s">
        <v>0</v>
      </c>
      <c r="AZ113" s="6" t="s">
        <v>0</v>
      </c>
      <c r="BA113" s="7" t="s">
        <v>0</v>
      </c>
      <c r="BB113" s="7" t="s">
        <v>0</v>
      </c>
      <c r="BC113" s="7" t="s">
        <v>0</v>
      </c>
    </row>
    <row r="114" spans="1:55">
      <c r="A114" s="2">
        <v>4316</v>
      </c>
      <c r="B114" s="2" t="s">
        <v>610</v>
      </c>
      <c r="C114" s="2" t="s">
        <v>24</v>
      </c>
      <c r="D114" s="2">
        <v>1</v>
      </c>
      <c r="E114" s="3">
        <v>40802</v>
      </c>
      <c r="F114" s="2" t="s">
        <v>54</v>
      </c>
      <c r="G114" s="1" t="s">
        <v>53</v>
      </c>
      <c r="H114" s="2" t="s">
        <v>52</v>
      </c>
      <c r="I114" s="2">
        <v>24039</v>
      </c>
      <c r="J114" s="2">
        <v>24</v>
      </c>
      <c r="K114" s="2">
        <v>208011003</v>
      </c>
      <c r="L114" s="2" t="s">
        <v>51</v>
      </c>
      <c r="M114" s="1" t="s">
        <v>50</v>
      </c>
      <c r="N114" s="4">
        <v>38.231299999999997</v>
      </c>
      <c r="O114" s="4">
        <v>-75.813239999999993</v>
      </c>
      <c r="P114" s="4">
        <v>38.231723690000003</v>
      </c>
      <c r="Q114" s="4">
        <v>-75.813309480000001</v>
      </c>
      <c r="R114" s="2">
        <v>3</v>
      </c>
      <c r="S114" s="2">
        <v>63</v>
      </c>
      <c r="T114" s="2" t="s">
        <v>49</v>
      </c>
      <c r="U114" s="2" t="s">
        <v>48</v>
      </c>
      <c r="V114" s="1" t="s">
        <v>47</v>
      </c>
      <c r="W114" s="2" t="s">
        <v>44</v>
      </c>
      <c r="X114" s="2" t="s">
        <v>46</v>
      </c>
      <c r="Y114" s="2" t="s">
        <v>45</v>
      </c>
      <c r="Z114" s="2" t="s">
        <v>44</v>
      </c>
      <c r="AA114" s="2" t="s">
        <v>43</v>
      </c>
      <c r="AB114" s="2" t="s">
        <v>42</v>
      </c>
      <c r="AC114" s="2" t="s">
        <v>41</v>
      </c>
      <c r="AD114" s="2">
        <v>264</v>
      </c>
      <c r="AE114" s="1" t="s">
        <v>40</v>
      </c>
      <c r="AF114" s="2" t="s">
        <v>39</v>
      </c>
      <c r="AG114" s="2" t="s">
        <v>38</v>
      </c>
      <c r="AH114" s="2" t="s">
        <v>37</v>
      </c>
      <c r="AI114" s="2" t="s">
        <v>5</v>
      </c>
      <c r="AJ114" s="1" t="s">
        <v>1</v>
      </c>
      <c r="AK114" s="2" t="s">
        <v>4</v>
      </c>
      <c r="AL114" s="2" t="s">
        <v>35</v>
      </c>
      <c r="AR114" s="1" t="s">
        <v>2</v>
      </c>
      <c r="AS114" s="1" t="s">
        <v>1</v>
      </c>
      <c r="AT114" s="1" t="s">
        <v>1</v>
      </c>
      <c r="AU114" s="2" t="s">
        <v>0</v>
      </c>
      <c r="AV114" s="5">
        <v>247.51949999999999</v>
      </c>
      <c r="AW114" s="1">
        <v>125</v>
      </c>
      <c r="AX114" s="6">
        <v>234.0745</v>
      </c>
      <c r="AY114" s="6">
        <v>113.848</v>
      </c>
      <c r="AZ114" s="6">
        <v>76.012</v>
      </c>
      <c r="BA114" s="7">
        <v>54.664000000000001</v>
      </c>
      <c r="BB114" s="7">
        <v>31.696000000000002</v>
      </c>
      <c r="BC114" s="7">
        <v>15.848000000000001</v>
      </c>
    </row>
    <row r="115" spans="1:55">
      <c r="A115" s="2">
        <v>4353</v>
      </c>
      <c r="B115" s="2" t="s">
        <v>609</v>
      </c>
      <c r="C115" s="2" t="s">
        <v>24</v>
      </c>
      <c r="D115" s="2">
        <v>1</v>
      </c>
      <c r="E115" s="3">
        <v>40791</v>
      </c>
      <c r="F115" s="2" t="s">
        <v>536</v>
      </c>
      <c r="G115" s="1" t="s">
        <v>535</v>
      </c>
      <c r="H115" s="2" t="s">
        <v>540</v>
      </c>
      <c r="I115" s="2">
        <v>9007</v>
      </c>
      <c r="J115" s="2">
        <v>9</v>
      </c>
      <c r="K115" s="2">
        <v>110000402</v>
      </c>
      <c r="L115" s="2" t="s">
        <v>533</v>
      </c>
      <c r="M115" s="1" t="s">
        <v>217</v>
      </c>
      <c r="N115" s="4">
        <v>41.266669659999998</v>
      </c>
      <c r="O115" s="4">
        <v>-72.502693289999996</v>
      </c>
      <c r="P115" s="4">
        <v>41.266669659999998</v>
      </c>
      <c r="Q115" s="4">
        <v>-72.502693289999996</v>
      </c>
      <c r="R115" s="2">
        <v>1</v>
      </c>
      <c r="S115" s="2">
        <v>59</v>
      </c>
      <c r="T115" s="2" t="s">
        <v>216</v>
      </c>
      <c r="U115" s="2" t="s">
        <v>532</v>
      </c>
      <c r="V115" s="1" t="s">
        <v>531</v>
      </c>
      <c r="W115" s="2" t="s">
        <v>213</v>
      </c>
      <c r="X115" s="2" t="s">
        <v>212</v>
      </c>
      <c r="Y115" s="2" t="s">
        <v>211</v>
      </c>
      <c r="Z115" s="2" t="s">
        <v>210</v>
      </c>
      <c r="AA115" s="2" t="s">
        <v>209</v>
      </c>
      <c r="AB115" s="2" t="s">
        <v>208</v>
      </c>
      <c r="AC115" s="2" t="s">
        <v>207</v>
      </c>
      <c r="AD115" s="2">
        <v>248</v>
      </c>
      <c r="AE115" s="1" t="s">
        <v>206</v>
      </c>
      <c r="AF115" s="2" t="s">
        <v>205</v>
      </c>
      <c r="AG115" s="2" t="s">
        <v>204</v>
      </c>
      <c r="AH115" s="2" t="s">
        <v>203</v>
      </c>
      <c r="AI115" s="2" t="s">
        <v>5</v>
      </c>
      <c r="AJ115" s="1" t="s">
        <v>1</v>
      </c>
      <c r="AK115" s="2" t="s">
        <v>4</v>
      </c>
      <c r="AL115" s="2" t="s">
        <v>3</v>
      </c>
      <c r="AR115" s="1" t="s">
        <v>2</v>
      </c>
      <c r="AS115" s="1" t="s">
        <v>1</v>
      </c>
      <c r="AT115" s="1" t="s">
        <v>1</v>
      </c>
      <c r="AU115" s="2">
        <v>21000</v>
      </c>
      <c r="AV115" s="5">
        <v>406.30160000000001</v>
      </c>
      <c r="AW115" s="1">
        <v>125</v>
      </c>
      <c r="AX115" s="6">
        <v>319.82159999999999</v>
      </c>
      <c r="AY115" s="6">
        <v>146.86160000000001</v>
      </c>
      <c r="AZ115" s="6">
        <v>80.956000000000003</v>
      </c>
      <c r="BA115" s="7">
        <v>49.095999999999997</v>
      </c>
      <c r="BB115" s="7">
        <v>24.547999999999998</v>
      </c>
      <c r="BC115" s="7">
        <v>12.273999999999999</v>
      </c>
    </row>
    <row r="116" spans="1:55">
      <c r="A116" s="2">
        <v>4360</v>
      </c>
      <c r="B116" s="2" t="s">
        <v>608</v>
      </c>
      <c r="C116" s="2" t="s">
        <v>24</v>
      </c>
      <c r="D116" s="2">
        <v>1</v>
      </c>
      <c r="E116" s="3">
        <v>40739</v>
      </c>
      <c r="F116" s="2" t="s">
        <v>595</v>
      </c>
      <c r="G116" s="1" t="s">
        <v>594</v>
      </c>
      <c r="H116" s="2" t="s">
        <v>593</v>
      </c>
      <c r="I116" s="2">
        <v>25001</v>
      </c>
      <c r="J116" s="2">
        <v>25</v>
      </c>
      <c r="K116" s="2">
        <v>109000202</v>
      </c>
      <c r="L116" s="2" t="s">
        <v>592</v>
      </c>
      <c r="M116" s="1" t="s">
        <v>217</v>
      </c>
      <c r="N116" s="4">
        <v>42.063870000000001</v>
      </c>
      <c r="O116" s="4">
        <v>-70.134529999999998</v>
      </c>
      <c r="P116" s="4">
        <v>42.063798050000003</v>
      </c>
      <c r="Q116" s="4">
        <v>-70.134977489999997</v>
      </c>
      <c r="R116" s="2">
        <v>1</v>
      </c>
      <c r="S116" s="2">
        <v>84</v>
      </c>
      <c r="T116" s="2" t="s">
        <v>395</v>
      </c>
      <c r="U116" s="2" t="s">
        <v>591</v>
      </c>
      <c r="V116" s="1" t="s">
        <v>590</v>
      </c>
      <c r="W116" s="2" t="s">
        <v>44</v>
      </c>
      <c r="X116" s="2" t="s">
        <v>46</v>
      </c>
      <c r="Y116" s="2" t="s">
        <v>45</v>
      </c>
      <c r="Z116" s="2" t="s">
        <v>44</v>
      </c>
      <c r="AA116" s="2" t="s">
        <v>43</v>
      </c>
      <c r="AB116" s="2" t="s">
        <v>406</v>
      </c>
      <c r="AC116" s="2" t="s">
        <v>405</v>
      </c>
      <c r="AD116" s="2">
        <v>255</v>
      </c>
      <c r="AE116" s="1" t="s">
        <v>555</v>
      </c>
      <c r="AF116" s="2" t="s">
        <v>205</v>
      </c>
      <c r="AG116" s="2" t="s">
        <v>204</v>
      </c>
      <c r="AH116" s="2" t="s">
        <v>554</v>
      </c>
      <c r="AI116" s="2" t="s">
        <v>71</v>
      </c>
      <c r="AJ116" s="1" t="s">
        <v>1</v>
      </c>
      <c r="AK116" s="2" t="s">
        <v>70</v>
      </c>
      <c r="AL116" s="2" t="s">
        <v>35</v>
      </c>
      <c r="AR116" s="1" t="s">
        <v>2</v>
      </c>
      <c r="AS116" s="1" t="s">
        <v>1</v>
      </c>
      <c r="AT116" s="1" t="s">
        <v>1</v>
      </c>
      <c r="AU116" s="2">
        <v>33330</v>
      </c>
      <c r="AV116" s="5">
        <v>30.207999999999998</v>
      </c>
      <c r="AW116" s="1">
        <v>118</v>
      </c>
      <c r="AX116" s="6" t="s">
        <v>0</v>
      </c>
      <c r="AY116" s="6" t="s">
        <v>0</v>
      </c>
      <c r="AZ116" s="6" t="s">
        <v>0</v>
      </c>
      <c r="BA116" s="7" t="s">
        <v>0</v>
      </c>
      <c r="BB116" s="7" t="s">
        <v>0</v>
      </c>
      <c r="BC116" s="7" t="s">
        <v>0</v>
      </c>
    </row>
    <row r="117" spans="1:55">
      <c r="A117" s="2">
        <v>4364</v>
      </c>
      <c r="B117" s="2" t="s">
        <v>607</v>
      </c>
      <c r="C117" s="2" t="s">
        <v>24</v>
      </c>
      <c r="D117" s="2">
        <v>1</v>
      </c>
      <c r="E117" s="3">
        <v>40740</v>
      </c>
      <c r="F117" s="2" t="s">
        <v>595</v>
      </c>
      <c r="G117" s="1" t="s">
        <v>594</v>
      </c>
      <c r="H117" s="2" t="s">
        <v>593</v>
      </c>
      <c r="I117" s="2">
        <v>25001</v>
      </c>
      <c r="J117" s="2">
        <v>25</v>
      </c>
      <c r="K117" s="2">
        <v>109000202</v>
      </c>
      <c r="L117" s="2" t="s">
        <v>592</v>
      </c>
      <c r="M117" s="1" t="s">
        <v>217</v>
      </c>
      <c r="N117" s="4">
        <v>42.063290000000002</v>
      </c>
      <c r="O117" s="4">
        <v>-70.133709999999994</v>
      </c>
      <c r="P117" s="4">
        <v>42.063579699999998</v>
      </c>
      <c r="Q117" s="4">
        <v>-70.133563780000003</v>
      </c>
      <c r="R117" s="2">
        <v>1</v>
      </c>
      <c r="S117" s="2">
        <v>84</v>
      </c>
      <c r="T117" s="2" t="s">
        <v>395</v>
      </c>
      <c r="U117" s="2" t="s">
        <v>591</v>
      </c>
      <c r="V117" s="1" t="s">
        <v>590</v>
      </c>
      <c r="W117" s="2" t="s">
        <v>44</v>
      </c>
      <c r="X117" s="2" t="s">
        <v>46</v>
      </c>
      <c r="Y117" s="2" t="s">
        <v>45</v>
      </c>
      <c r="Z117" s="2" t="s">
        <v>44</v>
      </c>
      <c r="AA117" s="2" t="s">
        <v>43</v>
      </c>
      <c r="AB117" s="2" t="s">
        <v>406</v>
      </c>
      <c r="AC117" s="2" t="s">
        <v>405</v>
      </c>
      <c r="AD117" s="2">
        <v>255</v>
      </c>
      <c r="AE117" s="1" t="s">
        <v>555</v>
      </c>
      <c r="AF117" s="2" t="s">
        <v>205</v>
      </c>
      <c r="AG117" s="2" t="s">
        <v>204</v>
      </c>
      <c r="AH117" s="2" t="s">
        <v>554</v>
      </c>
      <c r="AI117" s="2" t="s">
        <v>71</v>
      </c>
      <c r="AJ117" s="1" t="s">
        <v>1</v>
      </c>
      <c r="AK117" s="2" t="s">
        <v>70</v>
      </c>
      <c r="AL117" s="2" t="s">
        <v>35</v>
      </c>
      <c r="AR117" s="1" t="s">
        <v>2</v>
      </c>
      <c r="AS117" s="1" t="s">
        <v>1</v>
      </c>
      <c r="AT117" s="1" t="s">
        <v>1</v>
      </c>
      <c r="AU117" s="2">
        <v>2117</v>
      </c>
      <c r="AV117" s="5">
        <v>112.7984</v>
      </c>
      <c r="AW117" s="1">
        <v>125</v>
      </c>
      <c r="AX117" s="6">
        <v>102.25839999999999</v>
      </c>
      <c r="AY117" s="6">
        <v>81.178399999999996</v>
      </c>
      <c r="AZ117" s="6">
        <v>72.746399999999994</v>
      </c>
      <c r="BA117" s="7">
        <v>68.5304</v>
      </c>
      <c r="BB117" s="7">
        <v>37.603999999999999</v>
      </c>
      <c r="BC117" s="7">
        <v>18.802</v>
      </c>
    </row>
    <row r="118" spans="1:55">
      <c r="A118" s="2">
        <v>4366</v>
      </c>
      <c r="B118" s="2" t="s">
        <v>606</v>
      </c>
      <c r="C118" s="2" t="s">
        <v>24</v>
      </c>
      <c r="D118" s="2">
        <v>1</v>
      </c>
      <c r="E118" s="3">
        <v>40742</v>
      </c>
      <c r="F118" s="2" t="s">
        <v>595</v>
      </c>
      <c r="G118" s="1" t="s">
        <v>594</v>
      </c>
      <c r="H118" s="2" t="s">
        <v>605</v>
      </c>
      <c r="I118" s="2">
        <v>25007</v>
      </c>
      <c r="J118" s="2">
        <v>25</v>
      </c>
      <c r="K118" s="2">
        <v>109000206</v>
      </c>
      <c r="L118" s="2" t="s">
        <v>604</v>
      </c>
      <c r="M118" s="1" t="s">
        <v>217</v>
      </c>
      <c r="N118" s="4">
        <v>41.421729999999997</v>
      </c>
      <c r="O118" s="4">
        <v>-70.569270000000003</v>
      </c>
      <c r="P118" s="4">
        <v>41.421341929999997</v>
      </c>
      <c r="Q118" s="4">
        <v>-70.570030169999995</v>
      </c>
      <c r="R118" s="2">
        <v>1</v>
      </c>
      <c r="S118" s="2">
        <v>84</v>
      </c>
      <c r="T118" s="2" t="s">
        <v>395</v>
      </c>
      <c r="U118" s="2" t="s">
        <v>591</v>
      </c>
      <c r="V118" s="1" t="s">
        <v>590</v>
      </c>
      <c r="W118" s="2" t="s">
        <v>44</v>
      </c>
      <c r="X118" s="2" t="s">
        <v>46</v>
      </c>
      <c r="Y118" s="2" t="s">
        <v>45</v>
      </c>
      <c r="Z118" s="2" t="s">
        <v>44</v>
      </c>
      <c r="AA118" s="2" t="s">
        <v>43</v>
      </c>
      <c r="AB118" s="2" t="s">
        <v>406</v>
      </c>
      <c r="AC118" s="2" t="s">
        <v>405</v>
      </c>
      <c r="AD118" s="2">
        <v>255</v>
      </c>
      <c r="AE118" s="1" t="s">
        <v>555</v>
      </c>
      <c r="AF118" s="2" t="s">
        <v>205</v>
      </c>
      <c r="AG118" s="2" t="s">
        <v>204</v>
      </c>
      <c r="AH118" s="2" t="s">
        <v>554</v>
      </c>
      <c r="AI118" s="2" t="s">
        <v>71</v>
      </c>
      <c r="AJ118" s="1" t="s">
        <v>1</v>
      </c>
      <c r="AK118" s="2" t="s">
        <v>70</v>
      </c>
      <c r="AL118" s="2" t="s">
        <v>35</v>
      </c>
      <c r="AR118" s="1" t="s">
        <v>2</v>
      </c>
      <c r="AS118" s="1" t="s">
        <v>1</v>
      </c>
      <c r="AT118" s="1" t="s">
        <v>1</v>
      </c>
      <c r="AU118" s="2">
        <v>1859</v>
      </c>
      <c r="AV118" s="5">
        <v>710.30110000000002</v>
      </c>
      <c r="AW118" s="1">
        <v>125</v>
      </c>
      <c r="AX118" s="6">
        <v>576.04110000000003</v>
      </c>
      <c r="AY118" s="6">
        <v>307.52109999999999</v>
      </c>
      <c r="AZ118" s="6">
        <v>198.85499999999999</v>
      </c>
      <c r="BA118" s="7">
        <v>132.57</v>
      </c>
      <c r="BB118" s="7">
        <v>66.284999999999997</v>
      </c>
      <c r="BC118" s="7">
        <v>33.142499999999998</v>
      </c>
    </row>
    <row r="119" spans="1:55">
      <c r="A119" s="2">
        <v>4367</v>
      </c>
      <c r="B119" s="2" t="s">
        <v>603</v>
      </c>
      <c r="C119" s="2" t="s">
        <v>24</v>
      </c>
      <c r="D119" s="2">
        <v>1</v>
      </c>
      <c r="E119" s="3">
        <v>40735</v>
      </c>
      <c r="F119" s="2" t="s">
        <v>595</v>
      </c>
      <c r="G119" s="1" t="s">
        <v>594</v>
      </c>
      <c r="H119" s="2" t="s">
        <v>602</v>
      </c>
      <c r="I119" s="2">
        <v>25023</v>
      </c>
      <c r="J119" s="2">
        <v>25</v>
      </c>
      <c r="K119" s="2">
        <v>109000201</v>
      </c>
      <c r="L119" s="2" t="s">
        <v>601</v>
      </c>
      <c r="M119" s="1" t="s">
        <v>217</v>
      </c>
      <c r="N119" s="4">
        <v>42.168590000000002</v>
      </c>
      <c r="O119" s="4">
        <v>-70.7179</v>
      </c>
      <c r="P119" s="4">
        <v>42.168686260000001</v>
      </c>
      <c r="Q119" s="4">
        <v>-70.717446359999997</v>
      </c>
      <c r="R119" s="2">
        <v>1</v>
      </c>
      <c r="S119" s="2">
        <v>59</v>
      </c>
      <c r="T119" s="2" t="s">
        <v>216</v>
      </c>
      <c r="U119" s="2" t="s">
        <v>215</v>
      </c>
      <c r="V119" s="1" t="s">
        <v>214</v>
      </c>
      <c r="W119" s="2" t="s">
        <v>213</v>
      </c>
      <c r="X119" s="2" t="s">
        <v>212</v>
      </c>
      <c r="Y119" s="2" t="s">
        <v>211</v>
      </c>
      <c r="Z119" s="2" t="s">
        <v>210</v>
      </c>
      <c r="AA119" s="2" t="s">
        <v>209</v>
      </c>
      <c r="AB119" s="2" t="s">
        <v>208</v>
      </c>
      <c r="AC119" s="2" t="s">
        <v>207</v>
      </c>
      <c r="AD119" s="2">
        <v>248</v>
      </c>
      <c r="AE119" s="1" t="s">
        <v>206</v>
      </c>
      <c r="AF119" s="2" t="s">
        <v>205</v>
      </c>
      <c r="AG119" s="2" t="s">
        <v>204</v>
      </c>
      <c r="AH119" s="2" t="s">
        <v>203</v>
      </c>
      <c r="AI119" s="2" t="s">
        <v>5</v>
      </c>
      <c r="AJ119" s="1" t="s">
        <v>1</v>
      </c>
      <c r="AK119" s="2" t="s">
        <v>4</v>
      </c>
      <c r="AL119" s="2" t="s">
        <v>3</v>
      </c>
      <c r="AR119" s="1" t="s">
        <v>2</v>
      </c>
      <c r="AS119" s="1" t="s">
        <v>1</v>
      </c>
      <c r="AT119" s="1" t="s">
        <v>1</v>
      </c>
      <c r="AU119" s="2">
        <v>42000</v>
      </c>
      <c r="AV119" s="5">
        <v>209.42779999999999</v>
      </c>
      <c r="AW119" s="1">
        <v>125</v>
      </c>
      <c r="AX119" s="6">
        <v>150.233</v>
      </c>
      <c r="AY119" s="6">
        <v>65.183000000000007</v>
      </c>
      <c r="AZ119" s="6">
        <v>46.811</v>
      </c>
      <c r="BA119" s="7">
        <v>40.232999999999997</v>
      </c>
      <c r="BB119" s="7">
        <v>33.655000000000001</v>
      </c>
      <c r="BC119" s="7">
        <v>16.827500000000001</v>
      </c>
    </row>
    <row r="120" spans="1:55">
      <c r="A120" s="2">
        <v>4368</v>
      </c>
      <c r="B120" s="2" t="s">
        <v>600</v>
      </c>
      <c r="C120" s="2" t="s">
        <v>24</v>
      </c>
      <c r="D120" s="2">
        <v>1</v>
      </c>
      <c r="E120" s="3">
        <v>40738</v>
      </c>
      <c r="F120" s="2" t="s">
        <v>595</v>
      </c>
      <c r="G120" s="1" t="s">
        <v>594</v>
      </c>
      <c r="H120" s="2" t="s">
        <v>593</v>
      </c>
      <c r="I120" s="2">
        <v>25001</v>
      </c>
      <c r="J120" s="2">
        <v>25</v>
      </c>
      <c r="K120" s="2">
        <v>109000202</v>
      </c>
      <c r="L120" s="2" t="s">
        <v>592</v>
      </c>
      <c r="M120" s="1" t="s">
        <v>217</v>
      </c>
      <c r="N120" s="4">
        <v>41.874090000000002</v>
      </c>
      <c r="O120" s="4">
        <v>-69.999830000000003</v>
      </c>
      <c r="P120" s="4">
        <v>41.87374397</v>
      </c>
      <c r="Q120" s="4">
        <v>-69.999764170000006</v>
      </c>
      <c r="R120" s="2">
        <v>1</v>
      </c>
      <c r="S120" s="2">
        <v>84</v>
      </c>
      <c r="T120" s="2" t="s">
        <v>395</v>
      </c>
      <c r="U120" s="2" t="s">
        <v>591</v>
      </c>
      <c r="V120" s="1" t="s">
        <v>590</v>
      </c>
      <c r="W120" s="2" t="s">
        <v>44</v>
      </c>
      <c r="X120" s="2" t="s">
        <v>46</v>
      </c>
      <c r="Y120" s="2" t="s">
        <v>45</v>
      </c>
      <c r="Z120" s="2" t="s">
        <v>44</v>
      </c>
      <c r="AA120" s="2" t="s">
        <v>43</v>
      </c>
      <c r="AB120" s="2" t="s">
        <v>406</v>
      </c>
      <c r="AC120" s="2" t="s">
        <v>405</v>
      </c>
      <c r="AD120" s="2">
        <v>255</v>
      </c>
      <c r="AE120" s="1" t="s">
        <v>555</v>
      </c>
      <c r="AF120" s="2" t="s">
        <v>205</v>
      </c>
      <c r="AG120" s="2" t="s">
        <v>204</v>
      </c>
      <c r="AH120" s="2" t="s">
        <v>554</v>
      </c>
      <c r="AI120" s="2" t="s">
        <v>71</v>
      </c>
      <c r="AJ120" s="1" t="s">
        <v>1</v>
      </c>
      <c r="AK120" s="2" t="s">
        <v>70</v>
      </c>
      <c r="AL120" s="2" t="s">
        <v>3</v>
      </c>
      <c r="AR120" s="1" t="s">
        <v>2</v>
      </c>
      <c r="AS120" s="1" t="s">
        <v>1</v>
      </c>
      <c r="AT120" s="1" t="s">
        <v>1</v>
      </c>
      <c r="AU120" s="2">
        <v>3283</v>
      </c>
      <c r="AV120" s="5">
        <v>69.1404</v>
      </c>
      <c r="AW120" s="1">
        <v>113</v>
      </c>
      <c r="AX120" s="6" t="s">
        <v>0</v>
      </c>
      <c r="AY120" s="6" t="s">
        <v>0</v>
      </c>
      <c r="AZ120" s="6" t="s">
        <v>0</v>
      </c>
      <c r="BA120" s="7" t="s">
        <v>0</v>
      </c>
      <c r="BB120" s="7" t="s">
        <v>0</v>
      </c>
      <c r="BC120" s="7" t="s">
        <v>0</v>
      </c>
    </row>
    <row r="121" spans="1:55">
      <c r="A121" s="2">
        <v>4370</v>
      </c>
      <c r="B121" s="2" t="s">
        <v>599</v>
      </c>
      <c r="C121" s="2" t="s">
        <v>24</v>
      </c>
      <c r="D121" s="2">
        <v>1</v>
      </c>
      <c r="E121" s="3">
        <v>40806</v>
      </c>
      <c r="F121" s="2" t="s">
        <v>559</v>
      </c>
      <c r="G121" s="1" t="s">
        <v>558</v>
      </c>
      <c r="H121" s="2" t="s">
        <v>562</v>
      </c>
      <c r="I121" s="2">
        <v>36103</v>
      </c>
      <c r="J121" s="2">
        <v>36</v>
      </c>
      <c r="K121" s="2">
        <v>203020203</v>
      </c>
      <c r="L121" s="2" t="s">
        <v>598</v>
      </c>
      <c r="M121" s="1" t="s">
        <v>50</v>
      </c>
      <c r="N121" s="4">
        <v>40.76595871</v>
      </c>
      <c r="O121" s="4">
        <v>-72.884143589999994</v>
      </c>
      <c r="P121" s="4">
        <v>40.76595871</v>
      </c>
      <c r="Q121" s="4">
        <v>-72.884143589999994</v>
      </c>
      <c r="R121" s="2">
        <v>2</v>
      </c>
      <c r="S121" s="2">
        <v>84</v>
      </c>
      <c r="T121" s="2" t="s">
        <v>395</v>
      </c>
      <c r="U121" s="2" t="s">
        <v>394</v>
      </c>
      <c r="V121" s="1" t="s">
        <v>393</v>
      </c>
      <c r="W121" s="2" t="s">
        <v>44</v>
      </c>
      <c r="X121" s="2" t="s">
        <v>46</v>
      </c>
      <c r="Y121" s="2" t="s">
        <v>45</v>
      </c>
      <c r="Z121" s="2" t="s">
        <v>44</v>
      </c>
      <c r="AA121" s="2" t="s">
        <v>43</v>
      </c>
      <c r="AB121" s="2" t="s">
        <v>406</v>
      </c>
      <c r="AC121" s="2" t="s">
        <v>405</v>
      </c>
      <c r="AD121" s="2">
        <v>255</v>
      </c>
      <c r="AE121" s="1" t="s">
        <v>555</v>
      </c>
      <c r="AF121" s="2" t="s">
        <v>205</v>
      </c>
      <c r="AG121" s="2" t="s">
        <v>204</v>
      </c>
      <c r="AH121" s="2" t="s">
        <v>554</v>
      </c>
      <c r="AI121" s="2" t="s">
        <v>5</v>
      </c>
      <c r="AJ121" s="1" t="s">
        <v>1</v>
      </c>
      <c r="AK121" s="2" t="s">
        <v>4</v>
      </c>
      <c r="AL121" s="2" t="s">
        <v>35</v>
      </c>
      <c r="AR121" s="1" t="s">
        <v>2</v>
      </c>
      <c r="AS121" s="1" t="s">
        <v>1</v>
      </c>
      <c r="AT121" s="1" t="s">
        <v>1</v>
      </c>
      <c r="AU121" s="2">
        <v>31300</v>
      </c>
      <c r="AV121" s="5">
        <v>978.77200000000005</v>
      </c>
      <c r="AW121" s="1">
        <v>125</v>
      </c>
      <c r="AX121" s="6">
        <v>794.19200000000001</v>
      </c>
      <c r="AY121" s="6">
        <v>425.03199999999998</v>
      </c>
      <c r="AZ121" s="6">
        <v>268.05599999999998</v>
      </c>
      <c r="BA121" s="7">
        <v>178.70400000000001</v>
      </c>
      <c r="BB121" s="7">
        <v>89.352000000000004</v>
      </c>
      <c r="BC121" s="7">
        <v>44.676000000000002</v>
      </c>
    </row>
    <row r="122" spans="1:55">
      <c r="A122" s="2">
        <v>4374</v>
      </c>
      <c r="B122" s="2" t="s">
        <v>597</v>
      </c>
      <c r="C122" s="2" t="s">
        <v>24</v>
      </c>
      <c r="D122" s="2">
        <v>1</v>
      </c>
      <c r="E122" s="3">
        <v>40780</v>
      </c>
      <c r="F122" s="2" t="s">
        <v>559</v>
      </c>
      <c r="G122" s="1" t="s">
        <v>558</v>
      </c>
      <c r="H122" s="2" t="s">
        <v>562</v>
      </c>
      <c r="I122" s="2">
        <v>36103</v>
      </c>
      <c r="J122" s="2">
        <v>36</v>
      </c>
      <c r="K122" s="2">
        <v>203020206</v>
      </c>
      <c r="L122" s="2" t="s">
        <v>561</v>
      </c>
      <c r="M122" s="1" t="s">
        <v>50</v>
      </c>
      <c r="N122" s="4">
        <v>40.804144149999999</v>
      </c>
      <c r="O122" s="4">
        <v>-72.700370239999998</v>
      </c>
      <c r="P122" s="4">
        <v>40.804144149999999</v>
      </c>
      <c r="Q122" s="4">
        <v>-72.700370239999998</v>
      </c>
      <c r="R122" s="2">
        <v>2</v>
      </c>
      <c r="S122" s="2">
        <v>84</v>
      </c>
      <c r="T122" s="2" t="s">
        <v>395</v>
      </c>
      <c r="U122" s="2" t="s">
        <v>394</v>
      </c>
      <c r="V122" s="1" t="s">
        <v>393</v>
      </c>
      <c r="W122" s="2" t="s">
        <v>44</v>
      </c>
      <c r="X122" s="2" t="s">
        <v>46</v>
      </c>
      <c r="Y122" s="2" t="s">
        <v>45</v>
      </c>
      <c r="Z122" s="2" t="s">
        <v>44</v>
      </c>
      <c r="AA122" s="2" t="s">
        <v>43</v>
      </c>
      <c r="AB122" s="2" t="s">
        <v>406</v>
      </c>
      <c r="AC122" s="2" t="s">
        <v>405</v>
      </c>
      <c r="AD122" s="2">
        <v>255</v>
      </c>
      <c r="AE122" s="1" t="s">
        <v>555</v>
      </c>
      <c r="AF122" s="2" t="s">
        <v>205</v>
      </c>
      <c r="AG122" s="2" t="s">
        <v>204</v>
      </c>
      <c r="AH122" s="2" t="s">
        <v>554</v>
      </c>
      <c r="AI122" s="2" t="s">
        <v>5</v>
      </c>
      <c r="AJ122" s="1" t="s">
        <v>1</v>
      </c>
      <c r="AK122" s="2" t="s">
        <v>4</v>
      </c>
      <c r="AL122" s="2" t="s">
        <v>3</v>
      </c>
      <c r="AS122" s="1" t="s">
        <v>1</v>
      </c>
      <c r="AT122" s="1" t="s">
        <v>1</v>
      </c>
      <c r="AU122" s="2">
        <v>7360</v>
      </c>
      <c r="AV122" s="5">
        <v>637.11239999999998</v>
      </c>
      <c r="AW122" s="1">
        <v>68</v>
      </c>
      <c r="AX122" s="6" t="s">
        <v>0</v>
      </c>
      <c r="AY122" s="6">
        <v>465.79</v>
      </c>
      <c r="AZ122" s="6">
        <v>279.47399999999999</v>
      </c>
      <c r="BA122" s="7">
        <v>186.316</v>
      </c>
      <c r="BB122" s="7">
        <v>93.158000000000001</v>
      </c>
      <c r="BC122" s="7">
        <v>46.579000000000001</v>
      </c>
    </row>
    <row r="123" spans="1:55">
      <c r="A123" s="2">
        <v>4380</v>
      </c>
      <c r="B123" s="2" t="s">
        <v>596</v>
      </c>
      <c r="C123" s="2" t="s">
        <v>196</v>
      </c>
      <c r="D123" s="2">
        <v>1</v>
      </c>
      <c r="E123" s="3">
        <v>40741</v>
      </c>
      <c r="F123" s="2" t="s">
        <v>595</v>
      </c>
      <c r="G123" s="1" t="s">
        <v>594</v>
      </c>
      <c r="H123" s="2" t="s">
        <v>593</v>
      </c>
      <c r="I123" s="2">
        <v>25001</v>
      </c>
      <c r="J123" s="2">
        <v>25</v>
      </c>
      <c r="K123" s="2">
        <v>109000202</v>
      </c>
      <c r="L123" s="2" t="s">
        <v>592</v>
      </c>
      <c r="M123" s="1" t="s">
        <v>217</v>
      </c>
      <c r="N123" s="4">
        <v>42.058990000000001</v>
      </c>
      <c r="O123" s="4">
        <v>-70.097840000000005</v>
      </c>
      <c r="P123" s="4">
        <v>42.058900000000001</v>
      </c>
      <c r="Q123" s="4">
        <v>-70.097800000000007</v>
      </c>
      <c r="R123" s="2">
        <v>1</v>
      </c>
      <c r="S123" s="2">
        <v>84</v>
      </c>
      <c r="T123" s="2" t="s">
        <v>395</v>
      </c>
      <c r="U123" s="2" t="s">
        <v>591</v>
      </c>
      <c r="V123" s="1" t="s">
        <v>590</v>
      </c>
      <c r="W123" s="2" t="s">
        <v>44</v>
      </c>
      <c r="X123" s="2" t="s">
        <v>46</v>
      </c>
      <c r="Y123" s="2" t="s">
        <v>45</v>
      </c>
      <c r="Z123" s="2" t="s">
        <v>44</v>
      </c>
      <c r="AA123" s="2" t="s">
        <v>43</v>
      </c>
      <c r="AB123" s="2" t="s">
        <v>406</v>
      </c>
      <c r="AC123" s="2" t="s">
        <v>405</v>
      </c>
      <c r="AD123" s="2">
        <v>255</v>
      </c>
      <c r="AE123" s="1" t="s">
        <v>555</v>
      </c>
      <c r="AF123" s="2" t="s">
        <v>205</v>
      </c>
      <c r="AG123" s="2" t="s">
        <v>204</v>
      </c>
      <c r="AH123" s="2" t="s">
        <v>554</v>
      </c>
      <c r="AI123" s="2" t="s">
        <v>71</v>
      </c>
      <c r="AJ123" s="1" t="s">
        <v>106</v>
      </c>
      <c r="AK123" s="2" t="s">
        <v>70</v>
      </c>
      <c r="AL123" s="2" t="s">
        <v>3</v>
      </c>
      <c r="AM123" s="2" t="s">
        <v>538</v>
      </c>
      <c r="AS123" s="1" t="s">
        <v>110</v>
      </c>
      <c r="AU123" s="2" t="s">
        <v>0</v>
      </c>
      <c r="AV123" s="5">
        <v>39.268900000000002</v>
      </c>
      <c r="AW123" s="1">
        <v>115</v>
      </c>
      <c r="AX123" s="6" t="s">
        <v>0</v>
      </c>
      <c r="AY123" s="6" t="s">
        <v>0</v>
      </c>
      <c r="AZ123" s="6" t="s">
        <v>0</v>
      </c>
      <c r="BA123" s="7" t="s">
        <v>0</v>
      </c>
      <c r="BB123" s="7" t="s">
        <v>0</v>
      </c>
      <c r="BC123" s="7" t="s">
        <v>0</v>
      </c>
    </row>
    <row r="124" spans="1:55">
      <c r="A124" s="2">
        <v>4386</v>
      </c>
      <c r="B124" s="2" t="s">
        <v>589</v>
      </c>
      <c r="C124" s="2" t="s">
        <v>196</v>
      </c>
      <c r="D124" s="2">
        <v>1</v>
      </c>
      <c r="E124" s="3">
        <v>40737</v>
      </c>
      <c r="F124" s="2" t="s">
        <v>130</v>
      </c>
      <c r="G124" s="1" t="s">
        <v>129</v>
      </c>
      <c r="H124" s="2" t="s">
        <v>588</v>
      </c>
      <c r="I124" s="2">
        <v>51199</v>
      </c>
      <c r="J124" s="2">
        <v>51</v>
      </c>
      <c r="K124" s="2">
        <v>208010801</v>
      </c>
      <c r="L124" s="2" t="s">
        <v>587</v>
      </c>
      <c r="M124" s="1" t="s">
        <v>50</v>
      </c>
      <c r="N124" s="4">
        <v>37.217039999999997</v>
      </c>
      <c r="O124" s="4">
        <v>-76.407809999999998</v>
      </c>
      <c r="P124" s="4">
        <v>37.217039999999997</v>
      </c>
      <c r="Q124" s="4">
        <v>-76.407809999999998</v>
      </c>
      <c r="R124" s="2">
        <v>3</v>
      </c>
      <c r="S124" s="2">
        <v>63</v>
      </c>
      <c r="T124" s="2" t="s">
        <v>49</v>
      </c>
      <c r="U124" s="2" t="s">
        <v>48</v>
      </c>
      <c r="V124" s="1" t="s">
        <v>47</v>
      </c>
      <c r="W124" s="2" t="s">
        <v>44</v>
      </c>
      <c r="X124" s="2" t="s">
        <v>46</v>
      </c>
      <c r="Y124" s="2" t="s">
        <v>45</v>
      </c>
      <c r="Z124" s="2" t="s">
        <v>44</v>
      </c>
      <c r="AA124" s="2" t="s">
        <v>43</v>
      </c>
      <c r="AB124" s="2" t="s">
        <v>42</v>
      </c>
      <c r="AC124" s="2" t="s">
        <v>41</v>
      </c>
      <c r="AD124" s="2">
        <v>262</v>
      </c>
      <c r="AE124" s="1" t="s">
        <v>133</v>
      </c>
      <c r="AF124" s="2" t="s">
        <v>39</v>
      </c>
      <c r="AG124" s="2" t="s">
        <v>38</v>
      </c>
      <c r="AH124" s="2" t="s">
        <v>132</v>
      </c>
      <c r="AI124" s="2" t="s">
        <v>71</v>
      </c>
      <c r="AJ124" s="1" t="s">
        <v>1</v>
      </c>
      <c r="AK124" s="2" t="s">
        <v>70</v>
      </c>
      <c r="AL124" s="2" t="s">
        <v>35</v>
      </c>
      <c r="AR124" s="1" t="s">
        <v>2</v>
      </c>
      <c r="AS124" s="1" t="s">
        <v>110</v>
      </c>
      <c r="AU124" s="2" t="s">
        <v>0</v>
      </c>
      <c r="AV124" s="5">
        <v>266.87900000000002</v>
      </c>
      <c r="AW124" s="1">
        <v>125</v>
      </c>
      <c r="AX124" s="6">
        <v>251.72149999999999</v>
      </c>
      <c r="AY124" s="6">
        <v>213.45410000000001</v>
      </c>
      <c r="AZ124" s="6">
        <v>182.2766</v>
      </c>
      <c r="BA124" s="7">
        <v>150.26159999999999</v>
      </c>
      <c r="BB124" s="7">
        <v>93.608999999999995</v>
      </c>
      <c r="BC124" s="7">
        <v>46.804499999999997</v>
      </c>
    </row>
    <row r="125" spans="1:55">
      <c r="A125" s="2">
        <v>4389</v>
      </c>
      <c r="B125" s="2" t="s">
        <v>586</v>
      </c>
      <c r="C125" s="2" t="s">
        <v>196</v>
      </c>
      <c r="D125" s="2">
        <v>1</v>
      </c>
      <c r="E125" s="3">
        <v>40735</v>
      </c>
      <c r="F125" s="2" t="s">
        <v>130</v>
      </c>
      <c r="G125" s="1" t="s">
        <v>129</v>
      </c>
      <c r="H125" s="2" t="s">
        <v>585</v>
      </c>
      <c r="I125" s="2">
        <v>51095</v>
      </c>
      <c r="J125" s="2">
        <v>51</v>
      </c>
      <c r="K125" s="2">
        <v>208010701</v>
      </c>
      <c r="L125" s="2" t="s">
        <v>584</v>
      </c>
      <c r="M125" s="1" t="s">
        <v>50</v>
      </c>
      <c r="N125" s="4">
        <v>37.415219999999998</v>
      </c>
      <c r="O125" s="4">
        <v>-76.716890000000006</v>
      </c>
      <c r="P125" s="4">
        <v>37.415219999999998</v>
      </c>
      <c r="Q125" s="4">
        <v>-76.716890000000006</v>
      </c>
      <c r="R125" s="2">
        <v>3</v>
      </c>
      <c r="S125" s="2">
        <v>65</v>
      </c>
      <c r="T125" s="2" t="s">
        <v>583</v>
      </c>
      <c r="U125" s="2" t="s">
        <v>582</v>
      </c>
      <c r="V125" s="1" t="s">
        <v>581</v>
      </c>
      <c r="W125" s="2" t="s">
        <v>44</v>
      </c>
      <c r="X125" s="2" t="s">
        <v>46</v>
      </c>
      <c r="Y125" s="2" t="s">
        <v>45</v>
      </c>
      <c r="Z125" s="2" t="s">
        <v>44</v>
      </c>
      <c r="AA125" s="2" t="s">
        <v>43</v>
      </c>
      <c r="AB125" s="2" t="s">
        <v>123</v>
      </c>
      <c r="AC125" s="2" t="s">
        <v>122</v>
      </c>
      <c r="AD125" s="2">
        <v>234</v>
      </c>
      <c r="AE125" s="1" t="s">
        <v>63</v>
      </c>
      <c r="AF125" s="2" t="s">
        <v>39</v>
      </c>
      <c r="AG125" s="2" t="s">
        <v>38</v>
      </c>
      <c r="AH125" s="2" t="s">
        <v>121</v>
      </c>
      <c r="AI125" s="2" t="s">
        <v>5</v>
      </c>
      <c r="AJ125" s="1" t="s">
        <v>1</v>
      </c>
      <c r="AK125" s="2" t="s">
        <v>4</v>
      </c>
      <c r="AL125" s="2" t="s">
        <v>86</v>
      </c>
      <c r="AR125" s="1" t="s">
        <v>2</v>
      </c>
      <c r="AS125" s="1" t="s">
        <v>1</v>
      </c>
      <c r="AT125" s="1" t="s">
        <v>1</v>
      </c>
      <c r="AU125" s="2">
        <v>23970</v>
      </c>
      <c r="AV125" s="5">
        <v>663.78229999999996</v>
      </c>
      <c r="AW125" s="1">
        <v>125</v>
      </c>
      <c r="AX125" s="6">
        <v>577.46230000000003</v>
      </c>
      <c r="AY125" s="6">
        <v>389.70749999999998</v>
      </c>
      <c r="AZ125" s="6">
        <v>242.52</v>
      </c>
      <c r="BA125" s="7">
        <v>161.68</v>
      </c>
      <c r="BB125" s="7">
        <v>80.84</v>
      </c>
      <c r="BC125" s="7">
        <v>40.42</v>
      </c>
    </row>
    <row r="126" spans="1:55">
      <c r="A126" s="2">
        <v>4394</v>
      </c>
      <c r="B126" s="2" t="s">
        <v>580</v>
      </c>
      <c r="C126" s="2" t="s">
        <v>196</v>
      </c>
      <c r="D126" s="2">
        <v>1</v>
      </c>
      <c r="E126" s="3">
        <v>40732</v>
      </c>
      <c r="F126" s="2" t="s">
        <v>231</v>
      </c>
      <c r="G126" s="1" t="s">
        <v>230</v>
      </c>
      <c r="H126" s="2" t="s">
        <v>229</v>
      </c>
      <c r="I126" s="2">
        <v>37095</v>
      </c>
      <c r="J126" s="2">
        <v>37</v>
      </c>
      <c r="K126" s="2">
        <v>302010502</v>
      </c>
      <c r="L126" s="2" t="s">
        <v>448</v>
      </c>
      <c r="M126" s="1" t="s">
        <v>64</v>
      </c>
      <c r="N126" s="4">
        <v>35.086199999999998</v>
      </c>
      <c r="O126" s="4">
        <v>-75.991990000000001</v>
      </c>
      <c r="P126" s="4">
        <v>35.086199999999998</v>
      </c>
      <c r="Q126" s="4">
        <v>-75.991990000000001</v>
      </c>
      <c r="R126" s="2">
        <v>4</v>
      </c>
      <c r="S126" s="2">
        <v>63</v>
      </c>
      <c r="T126" s="2" t="s">
        <v>49</v>
      </c>
      <c r="U126" s="2" t="s">
        <v>227</v>
      </c>
      <c r="V126" s="1" t="s">
        <v>226</v>
      </c>
      <c r="W126" s="2" t="s">
        <v>44</v>
      </c>
      <c r="X126" s="2" t="s">
        <v>46</v>
      </c>
      <c r="Y126" s="2" t="s">
        <v>45</v>
      </c>
      <c r="Z126" s="2" t="s">
        <v>44</v>
      </c>
      <c r="AA126" s="2" t="s">
        <v>43</v>
      </c>
      <c r="AB126" s="2" t="s">
        <v>42</v>
      </c>
      <c r="AC126" s="2" t="s">
        <v>41</v>
      </c>
      <c r="AD126" s="2">
        <v>262</v>
      </c>
      <c r="AE126" s="1" t="s">
        <v>133</v>
      </c>
      <c r="AF126" s="2" t="s">
        <v>39</v>
      </c>
      <c r="AG126" s="2" t="s">
        <v>38</v>
      </c>
      <c r="AH126" s="2" t="s">
        <v>132</v>
      </c>
      <c r="AI126" s="2" t="s">
        <v>5</v>
      </c>
      <c r="AJ126" s="1" t="s">
        <v>1</v>
      </c>
      <c r="AK126" s="2" t="s">
        <v>4</v>
      </c>
      <c r="AL126" s="2" t="s">
        <v>86</v>
      </c>
      <c r="AR126" s="1" t="s">
        <v>2</v>
      </c>
      <c r="AS126" s="1" t="s">
        <v>1</v>
      </c>
      <c r="AT126" s="1" t="s">
        <v>1</v>
      </c>
      <c r="AU126" s="2">
        <v>20940</v>
      </c>
      <c r="AV126" s="5">
        <v>6.6962999999999999</v>
      </c>
      <c r="AW126" s="1">
        <v>65</v>
      </c>
      <c r="AX126" s="6" t="s">
        <v>0</v>
      </c>
      <c r="AY126" s="6">
        <v>6.2643000000000004</v>
      </c>
      <c r="AZ126" s="6">
        <v>5.6882999999999999</v>
      </c>
      <c r="BA126" s="7">
        <v>5.3121</v>
      </c>
      <c r="BB126" s="7">
        <v>3.048</v>
      </c>
      <c r="BC126" s="7">
        <v>1.524</v>
      </c>
    </row>
    <row r="127" spans="1:55">
      <c r="A127" s="2">
        <v>4397</v>
      </c>
      <c r="B127" s="2" t="s">
        <v>579</v>
      </c>
      <c r="C127" s="2" t="s">
        <v>24</v>
      </c>
      <c r="D127" s="2">
        <v>1</v>
      </c>
      <c r="E127" s="3">
        <v>40763</v>
      </c>
      <c r="F127" s="2" t="s">
        <v>576</v>
      </c>
      <c r="G127" s="1" t="s">
        <v>575</v>
      </c>
      <c r="H127" s="2" t="s">
        <v>574</v>
      </c>
      <c r="I127" s="2">
        <v>44001</v>
      </c>
      <c r="J127" s="2">
        <v>44</v>
      </c>
      <c r="K127" s="2">
        <v>109000407</v>
      </c>
      <c r="L127" s="2" t="s">
        <v>578</v>
      </c>
      <c r="M127" s="1" t="s">
        <v>217</v>
      </c>
      <c r="N127" s="4">
        <v>41.710835920000001</v>
      </c>
      <c r="O127" s="4">
        <v>-71.288594380000006</v>
      </c>
      <c r="P127" s="4">
        <v>41.710835920000001</v>
      </c>
      <c r="Q127" s="4">
        <v>-71.288594380000006</v>
      </c>
      <c r="R127" s="2">
        <v>1</v>
      </c>
      <c r="S127" s="2">
        <v>59</v>
      </c>
      <c r="T127" s="2" t="s">
        <v>216</v>
      </c>
      <c r="U127" s="2" t="s">
        <v>572</v>
      </c>
      <c r="V127" s="1" t="s">
        <v>571</v>
      </c>
      <c r="W127" s="2" t="s">
        <v>213</v>
      </c>
      <c r="X127" s="2" t="s">
        <v>212</v>
      </c>
      <c r="Y127" s="2" t="s">
        <v>211</v>
      </c>
      <c r="Z127" s="2" t="s">
        <v>210</v>
      </c>
      <c r="AA127" s="2" t="s">
        <v>209</v>
      </c>
      <c r="AB127" s="2" t="s">
        <v>208</v>
      </c>
      <c r="AC127" s="2" t="s">
        <v>207</v>
      </c>
      <c r="AD127" s="2">
        <v>248</v>
      </c>
      <c r="AE127" s="1" t="s">
        <v>206</v>
      </c>
      <c r="AF127" s="2" t="s">
        <v>205</v>
      </c>
      <c r="AG127" s="2" t="s">
        <v>204</v>
      </c>
      <c r="AH127" s="2" t="s">
        <v>203</v>
      </c>
      <c r="AI127" s="2" t="s">
        <v>5</v>
      </c>
      <c r="AJ127" s="1" t="s">
        <v>1</v>
      </c>
      <c r="AK127" s="2" t="s">
        <v>4</v>
      </c>
      <c r="AL127" s="2" t="s">
        <v>3</v>
      </c>
      <c r="AR127" s="1" t="s">
        <v>2</v>
      </c>
      <c r="AS127" s="1" t="s">
        <v>1</v>
      </c>
      <c r="AT127" s="1" t="s">
        <v>1</v>
      </c>
      <c r="AU127" s="2">
        <v>22200</v>
      </c>
      <c r="AV127" s="5">
        <v>279.62900000000002</v>
      </c>
      <c r="AW127" s="1">
        <v>125</v>
      </c>
      <c r="AX127" s="6">
        <v>259.53899999999999</v>
      </c>
      <c r="AY127" s="6">
        <v>217.40940000000001</v>
      </c>
      <c r="AZ127" s="6">
        <v>152.19</v>
      </c>
      <c r="BA127" s="7">
        <v>101.46</v>
      </c>
      <c r="BB127" s="7">
        <v>50.73</v>
      </c>
      <c r="BC127" s="7">
        <v>25.364999999999998</v>
      </c>
    </row>
    <row r="128" spans="1:55">
      <c r="A128" s="2">
        <v>4404</v>
      </c>
      <c r="B128" s="2" t="s">
        <v>577</v>
      </c>
      <c r="C128" s="2" t="s">
        <v>24</v>
      </c>
      <c r="D128" s="2">
        <v>1</v>
      </c>
      <c r="E128" s="3">
        <v>40762</v>
      </c>
      <c r="F128" s="2" t="s">
        <v>576</v>
      </c>
      <c r="G128" s="1" t="s">
        <v>575</v>
      </c>
      <c r="H128" s="2" t="s">
        <v>574</v>
      </c>
      <c r="I128" s="2">
        <v>44001</v>
      </c>
      <c r="J128" s="2">
        <v>44</v>
      </c>
      <c r="K128" s="2">
        <v>109000409</v>
      </c>
      <c r="L128" s="2" t="s">
        <v>573</v>
      </c>
      <c r="M128" s="1" t="s">
        <v>217</v>
      </c>
      <c r="N128" s="4">
        <v>41.709560000000003</v>
      </c>
      <c r="O128" s="4">
        <v>-71.304590000000005</v>
      </c>
      <c r="P128" s="4">
        <v>41.70993455</v>
      </c>
      <c r="Q128" s="4">
        <v>-71.304728429999997</v>
      </c>
      <c r="R128" s="2">
        <v>1</v>
      </c>
      <c r="S128" s="2">
        <v>59</v>
      </c>
      <c r="T128" s="2" t="s">
        <v>216</v>
      </c>
      <c r="U128" s="2" t="s">
        <v>572</v>
      </c>
      <c r="V128" s="1" t="s">
        <v>571</v>
      </c>
      <c r="W128" s="2" t="s">
        <v>213</v>
      </c>
      <c r="X128" s="2" t="s">
        <v>212</v>
      </c>
      <c r="Y128" s="2" t="s">
        <v>211</v>
      </c>
      <c r="Z128" s="2" t="s">
        <v>210</v>
      </c>
      <c r="AA128" s="2" t="s">
        <v>209</v>
      </c>
      <c r="AB128" s="2" t="s">
        <v>208</v>
      </c>
      <c r="AC128" s="2" t="s">
        <v>207</v>
      </c>
      <c r="AD128" s="2">
        <v>248</v>
      </c>
      <c r="AE128" s="1" t="s">
        <v>206</v>
      </c>
      <c r="AF128" s="2" t="s">
        <v>205</v>
      </c>
      <c r="AG128" s="2" t="s">
        <v>204</v>
      </c>
      <c r="AH128" s="2" t="s">
        <v>203</v>
      </c>
      <c r="AI128" s="2" t="s">
        <v>5</v>
      </c>
      <c r="AJ128" s="1" t="s">
        <v>1</v>
      </c>
      <c r="AK128" s="2" t="s">
        <v>4</v>
      </c>
      <c r="AL128" s="2" t="s">
        <v>3</v>
      </c>
      <c r="AR128" s="1" t="s">
        <v>111</v>
      </c>
      <c r="AS128" s="1" t="s">
        <v>1</v>
      </c>
      <c r="AT128" s="1" t="s">
        <v>1</v>
      </c>
      <c r="AU128" s="2">
        <v>20810</v>
      </c>
      <c r="AV128" s="5">
        <v>474.38400000000001</v>
      </c>
      <c r="AW128" s="1">
        <v>90</v>
      </c>
      <c r="AX128" s="6" t="s">
        <v>0</v>
      </c>
      <c r="AY128" s="6">
        <v>268.56799999999998</v>
      </c>
      <c r="AZ128" s="6">
        <v>165.66</v>
      </c>
      <c r="BA128" s="7">
        <v>110.44</v>
      </c>
      <c r="BB128" s="7">
        <v>55.22</v>
      </c>
      <c r="BC128" s="7">
        <v>27.61</v>
      </c>
    </row>
    <row r="129" spans="1:55">
      <c r="A129" s="2">
        <v>4445</v>
      </c>
      <c r="B129" s="2" t="s">
        <v>570</v>
      </c>
      <c r="C129" s="2" t="s">
        <v>24</v>
      </c>
      <c r="D129" s="2">
        <v>1</v>
      </c>
      <c r="E129" s="3">
        <v>40714</v>
      </c>
      <c r="F129" s="2" t="s">
        <v>157</v>
      </c>
      <c r="G129" s="1" t="s">
        <v>156</v>
      </c>
      <c r="H129" s="2" t="s">
        <v>169</v>
      </c>
      <c r="I129" s="2">
        <v>48039</v>
      </c>
      <c r="J129" s="2">
        <v>48</v>
      </c>
      <c r="K129" s="2">
        <v>1209040204</v>
      </c>
      <c r="L129" s="2" t="s">
        <v>569</v>
      </c>
      <c r="M129" s="1" t="s">
        <v>153</v>
      </c>
      <c r="N129" s="4">
        <v>28.848909760000002</v>
      </c>
      <c r="O129" s="4">
        <v>-95.479487050000003</v>
      </c>
      <c r="P129" s="4">
        <v>28.848909760000002</v>
      </c>
      <c r="Q129" s="4">
        <v>-95.479487050000003</v>
      </c>
      <c r="R129" s="2">
        <v>6</v>
      </c>
      <c r="S129" s="2">
        <v>34</v>
      </c>
      <c r="T129" s="2" t="s">
        <v>152</v>
      </c>
      <c r="U129" s="2" t="s">
        <v>162</v>
      </c>
      <c r="V129" s="1" t="s">
        <v>161</v>
      </c>
      <c r="W129" s="2" t="s">
        <v>44</v>
      </c>
      <c r="X129" s="2" t="s">
        <v>46</v>
      </c>
      <c r="Y129" s="2" t="s">
        <v>45</v>
      </c>
      <c r="Z129" s="2" t="s">
        <v>44</v>
      </c>
      <c r="AA129" s="2" t="s">
        <v>43</v>
      </c>
      <c r="AB129" s="2" t="s">
        <v>42</v>
      </c>
      <c r="AC129" s="2" t="s">
        <v>41</v>
      </c>
      <c r="AD129" s="2">
        <v>257</v>
      </c>
      <c r="AE129" s="1" t="s">
        <v>160</v>
      </c>
      <c r="AF129" s="2" t="s">
        <v>39</v>
      </c>
      <c r="AG129" s="2" t="s">
        <v>38</v>
      </c>
      <c r="AH129" s="2" t="s">
        <v>159</v>
      </c>
      <c r="AI129" s="2" t="s">
        <v>5</v>
      </c>
      <c r="AJ129" s="1" t="s">
        <v>1</v>
      </c>
      <c r="AK129" s="2" t="s">
        <v>4</v>
      </c>
      <c r="AL129" s="2" t="s">
        <v>35</v>
      </c>
      <c r="AR129" s="1" t="s">
        <v>2</v>
      </c>
      <c r="AS129" s="1" t="s">
        <v>1</v>
      </c>
      <c r="AT129" s="1" t="s">
        <v>1</v>
      </c>
      <c r="AU129" s="2">
        <v>44180</v>
      </c>
      <c r="AV129" s="5">
        <v>65.887500000000003</v>
      </c>
      <c r="AW129" s="1">
        <v>73</v>
      </c>
      <c r="AX129" s="6" t="s">
        <v>0</v>
      </c>
      <c r="AY129" s="6" t="s">
        <v>0</v>
      </c>
      <c r="AZ129" s="6" t="s">
        <v>0</v>
      </c>
      <c r="BA129" s="7" t="s">
        <v>0</v>
      </c>
      <c r="BB129" s="7" t="s">
        <v>0</v>
      </c>
      <c r="BC129" s="7" t="s">
        <v>0</v>
      </c>
    </row>
    <row r="130" spans="1:55">
      <c r="A130" s="2">
        <v>4446</v>
      </c>
      <c r="B130" s="2" t="s">
        <v>568</v>
      </c>
      <c r="C130" s="2" t="s">
        <v>196</v>
      </c>
      <c r="D130" s="2">
        <v>1</v>
      </c>
      <c r="E130" s="3">
        <v>40708</v>
      </c>
      <c r="F130" s="2" t="s">
        <v>375</v>
      </c>
      <c r="G130" s="1" t="s">
        <v>374</v>
      </c>
      <c r="H130" s="2" t="s">
        <v>552</v>
      </c>
      <c r="I130" s="2">
        <v>45043</v>
      </c>
      <c r="J130" s="2">
        <v>45</v>
      </c>
      <c r="K130" s="2">
        <v>304020804</v>
      </c>
      <c r="L130" s="2" t="s">
        <v>551</v>
      </c>
      <c r="M130" s="1" t="s">
        <v>64</v>
      </c>
      <c r="N130" s="4">
        <v>33.329970000000003</v>
      </c>
      <c r="O130" s="4">
        <v>-79.181110000000004</v>
      </c>
      <c r="P130" s="4">
        <v>33.329970000000003</v>
      </c>
      <c r="Q130" s="4">
        <v>-79.181110000000004</v>
      </c>
      <c r="R130" s="2">
        <v>4</v>
      </c>
      <c r="S130" s="2">
        <v>75</v>
      </c>
      <c r="T130" s="2" t="s">
        <v>63</v>
      </c>
      <c r="U130" s="2" t="s">
        <v>303</v>
      </c>
      <c r="V130" s="1" t="s">
        <v>302</v>
      </c>
      <c r="W130" s="2" t="s">
        <v>44</v>
      </c>
      <c r="X130" s="2" t="s">
        <v>46</v>
      </c>
      <c r="Y130" s="2" t="s">
        <v>45</v>
      </c>
      <c r="Z130" s="2" t="s">
        <v>44</v>
      </c>
      <c r="AA130" s="2" t="s">
        <v>43</v>
      </c>
      <c r="AB130" s="2" t="s">
        <v>42</v>
      </c>
      <c r="AC130" s="2" t="s">
        <v>41</v>
      </c>
      <c r="AD130" s="2">
        <v>262</v>
      </c>
      <c r="AE130" s="1" t="s">
        <v>133</v>
      </c>
      <c r="AF130" s="2" t="s">
        <v>39</v>
      </c>
      <c r="AG130" s="2" t="s">
        <v>38</v>
      </c>
      <c r="AH130" s="2" t="s">
        <v>132</v>
      </c>
      <c r="AI130" s="2" t="s">
        <v>5</v>
      </c>
      <c r="AJ130" s="1" t="s">
        <v>1</v>
      </c>
      <c r="AK130" s="2" t="s">
        <v>4</v>
      </c>
      <c r="AL130" s="2" t="s">
        <v>86</v>
      </c>
      <c r="AR130" s="1" t="s">
        <v>2</v>
      </c>
      <c r="AS130" s="1" t="s">
        <v>1</v>
      </c>
      <c r="AT130" s="1" t="s">
        <v>1</v>
      </c>
      <c r="AU130" s="2">
        <v>50530</v>
      </c>
      <c r="AV130" s="5">
        <v>144.1985</v>
      </c>
      <c r="AW130" s="1">
        <v>45</v>
      </c>
      <c r="AX130" s="6" t="s">
        <v>0</v>
      </c>
      <c r="AY130" s="6" t="s">
        <v>0</v>
      </c>
      <c r="AZ130" s="6">
        <v>108.761</v>
      </c>
      <c r="BA130" s="7">
        <v>85.135999999999996</v>
      </c>
      <c r="BB130" s="7">
        <v>42.567999999999998</v>
      </c>
      <c r="BC130" s="7">
        <v>21.283999999999999</v>
      </c>
    </row>
    <row r="131" spans="1:55">
      <c r="A131" s="2">
        <v>4465</v>
      </c>
      <c r="B131" s="2" t="s">
        <v>567</v>
      </c>
      <c r="C131" s="2" t="s">
        <v>24</v>
      </c>
      <c r="D131" s="2">
        <v>1</v>
      </c>
      <c r="E131" s="3">
        <v>40808</v>
      </c>
      <c r="F131" s="2" t="s">
        <v>559</v>
      </c>
      <c r="G131" s="1" t="s">
        <v>558</v>
      </c>
      <c r="H131" s="2" t="s">
        <v>557</v>
      </c>
      <c r="I131" s="2">
        <v>36059</v>
      </c>
      <c r="J131" s="2">
        <v>36</v>
      </c>
      <c r="K131" s="2">
        <v>203020202</v>
      </c>
      <c r="L131" s="2" t="s">
        <v>556</v>
      </c>
      <c r="M131" s="1" t="s">
        <v>50</v>
      </c>
      <c r="N131" s="4">
        <v>40.632300000000001</v>
      </c>
      <c r="O131" s="4">
        <v>-73.475769999999997</v>
      </c>
      <c r="P131" s="4">
        <v>40.632602149999997</v>
      </c>
      <c r="Q131" s="4">
        <v>-73.475791340000001</v>
      </c>
      <c r="R131" s="2">
        <v>2</v>
      </c>
      <c r="S131" s="2">
        <v>84</v>
      </c>
      <c r="T131" s="2" t="s">
        <v>395</v>
      </c>
      <c r="U131" s="2" t="s">
        <v>394</v>
      </c>
      <c r="V131" s="1" t="s">
        <v>393</v>
      </c>
      <c r="W131" s="2" t="s">
        <v>44</v>
      </c>
      <c r="X131" s="2" t="s">
        <v>46</v>
      </c>
      <c r="Y131" s="2" t="s">
        <v>45</v>
      </c>
      <c r="Z131" s="2" t="s">
        <v>44</v>
      </c>
      <c r="AA131" s="2" t="s">
        <v>43</v>
      </c>
      <c r="AB131" s="2" t="s">
        <v>406</v>
      </c>
      <c r="AC131" s="2" t="s">
        <v>405</v>
      </c>
      <c r="AD131" s="2">
        <v>255</v>
      </c>
      <c r="AE131" s="1" t="s">
        <v>555</v>
      </c>
      <c r="AF131" s="2" t="s">
        <v>205</v>
      </c>
      <c r="AG131" s="2" t="s">
        <v>204</v>
      </c>
      <c r="AH131" s="2" t="s">
        <v>554</v>
      </c>
      <c r="AI131" s="2" t="s">
        <v>5</v>
      </c>
      <c r="AJ131" s="1" t="s">
        <v>1</v>
      </c>
      <c r="AK131" s="2" t="s">
        <v>4</v>
      </c>
      <c r="AL131" s="2" t="s">
        <v>35</v>
      </c>
      <c r="AR131" s="1" t="s">
        <v>2</v>
      </c>
      <c r="AS131" s="1" t="s">
        <v>1</v>
      </c>
      <c r="AT131" s="1" t="s">
        <v>1</v>
      </c>
      <c r="AU131" s="2">
        <v>41900</v>
      </c>
      <c r="AV131" s="5">
        <v>394.06</v>
      </c>
      <c r="AW131" s="1">
        <v>125</v>
      </c>
      <c r="AX131" s="6">
        <v>366.62</v>
      </c>
      <c r="AY131" s="6">
        <v>226.38</v>
      </c>
      <c r="AZ131" s="6">
        <v>135.828</v>
      </c>
      <c r="BA131" s="7">
        <v>90.552000000000007</v>
      </c>
      <c r="BB131" s="7">
        <v>45.276000000000003</v>
      </c>
      <c r="BC131" s="7">
        <v>22.638000000000002</v>
      </c>
    </row>
    <row r="132" spans="1:55">
      <c r="A132" s="2">
        <v>4466</v>
      </c>
      <c r="B132" s="2" t="s">
        <v>566</v>
      </c>
      <c r="C132" s="2" t="s">
        <v>24</v>
      </c>
      <c r="D132" s="2">
        <v>1</v>
      </c>
      <c r="E132" s="3">
        <v>40813</v>
      </c>
      <c r="F132" s="2" t="s">
        <v>559</v>
      </c>
      <c r="G132" s="1" t="s">
        <v>558</v>
      </c>
      <c r="H132" s="2" t="s">
        <v>562</v>
      </c>
      <c r="I132" s="2">
        <v>36103</v>
      </c>
      <c r="J132" s="2">
        <v>36</v>
      </c>
      <c r="K132" s="2">
        <v>203020204</v>
      </c>
      <c r="L132" s="2" t="s">
        <v>565</v>
      </c>
      <c r="M132" s="1" t="s">
        <v>50</v>
      </c>
      <c r="N132" s="4">
        <v>40.636119999999998</v>
      </c>
      <c r="O132" s="4">
        <v>-73.399510000000006</v>
      </c>
      <c r="P132" s="4">
        <v>40.636153399999998</v>
      </c>
      <c r="Q132" s="4">
        <v>-73.400559220000005</v>
      </c>
      <c r="R132" s="2">
        <v>2</v>
      </c>
      <c r="S132" s="2">
        <v>84</v>
      </c>
      <c r="T132" s="2" t="s">
        <v>395</v>
      </c>
      <c r="U132" s="2" t="s">
        <v>394</v>
      </c>
      <c r="V132" s="1" t="s">
        <v>393</v>
      </c>
      <c r="W132" s="2" t="s">
        <v>44</v>
      </c>
      <c r="X132" s="2" t="s">
        <v>46</v>
      </c>
      <c r="Y132" s="2" t="s">
        <v>45</v>
      </c>
      <c r="Z132" s="2" t="s">
        <v>44</v>
      </c>
      <c r="AA132" s="2" t="s">
        <v>43</v>
      </c>
      <c r="AB132" s="2" t="s">
        <v>406</v>
      </c>
      <c r="AC132" s="2" t="s">
        <v>405</v>
      </c>
      <c r="AD132" s="2">
        <v>255</v>
      </c>
      <c r="AE132" s="1" t="s">
        <v>555</v>
      </c>
      <c r="AF132" s="2" t="s">
        <v>205</v>
      </c>
      <c r="AG132" s="2" t="s">
        <v>204</v>
      </c>
      <c r="AH132" s="2" t="s">
        <v>554</v>
      </c>
      <c r="AI132" s="2" t="s">
        <v>5</v>
      </c>
      <c r="AJ132" s="1" t="s">
        <v>1</v>
      </c>
      <c r="AK132" s="2" t="s">
        <v>4</v>
      </c>
      <c r="AL132" s="2" t="s">
        <v>3</v>
      </c>
      <c r="AR132" s="1" t="s">
        <v>2</v>
      </c>
      <c r="AS132" s="1" t="s">
        <v>1</v>
      </c>
      <c r="AT132" s="1" t="s">
        <v>1</v>
      </c>
      <c r="AU132" s="2">
        <v>42000</v>
      </c>
      <c r="AV132" s="5">
        <v>623.0385</v>
      </c>
      <c r="AW132" s="1">
        <v>105</v>
      </c>
      <c r="AX132" s="6">
        <v>601.23</v>
      </c>
      <c r="AY132" s="6">
        <v>371.7</v>
      </c>
      <c r="AZ132" s="6">
        <v>261.57600000000002</v>
      </c>
      <c r="BA132" s="7">
        <v>174.38399999999999</v>
      </c>
      <c r="BB132" s="7">
        <v>87.191999999999993</v>
      </c>
      <c r="BC132" s="7">
        <v>43.595999999999997</v>
      </c>
    </row>
    <row r="133" spans="1:55">
      <c r="A133" s="2">
        <v>4468</v>
      </c>
      <c r="B133" s="2" t="s">
        <v>564</v>
      </c>
      <c r="C133" s="2" t="s">
        <v>24</v>
      </c>
      <c r="D133" s="2">
        <v>1</v>
      </c>
      <c r="E133" s="3">
        <v>40807</v>
      </c>
      <c r="F133" s="2" t="s">
        <v>559</v>
      </c>
      <c r="G133" s="1" t="s">
        <v>558</v>
      </c>
      <c r="H133" s="2" t="s">
        <v>557</v>
      </c>
      <c r="I133" s="2">
        <v>36059</v>
      </c>
      <c r="J133" s="2">
        <v>36</v>
      </c>
      <c r="K133" s="2">
        <v>203020202</v>
      </c>
      <c r="L133" s="2" t="s">
        <v>556</v>
      </c>
      <c r="M133" s="1" t="s">
        <v>50</v>
      </c>
      <c r="N133" s="4">
        <v>40.619300000000003</v>
      </c>
      <c r="O133" s="4">
        <v>-73.496170000000006</v>
      </c>
      <c r="P133" s="4">
        <v>40.61940448</v>
      </c>
      <c r="Q133" s="4">
        <v>-73.495613030000001</v>
      </c>
      <c r="R133" s="2">
        <v>2</v>
      </c>
      <c r="S133" s="2">
        <v>84</v>
      </c>
      <c r="T133" s="2" t="s">
        <v>395</v>
      </c>
      <c r="U133" s="2" t="s">
        <v>394</v>
      </c>
      <c r="V133" s="1" t="s">
        <v>393</v>
      </c>
      <c r="W133" s="2" t="s">
        <v>44</v>
      </c>
      <c r="X133" s="2" t="s">
        <v>46</v>
      </c>
      <c r="Y133" s="2" t="s">
        <v>45</v>
      </c>
      <c r="Z133" s="2" t="s">
        <v>44</v>
      </c>
      <c r="AA133" s="2" t="s">
        <v>43</v>
      </c>
      <c r="AB133" s="2" t="s">
        <v>406</v>
      </c>
      <c r="AC133" s="2" t="s">
        <v>405</v>
      </c>
      <c r="AD133" s="2">
        <v>255</v>
      </c>
      <c r="AE133" s="1" t="s">
        <v>555</v>
      </c>
      <c r="AF133" s="2" t="s">
        <v>205</v>
      </c>
      <c r="AG133" s="2" t="s">
        <v>204</v>
      </c>
      <c r="AH133" s="2" t="s">
        <v>554</v>
      </c>
      <c r="AI133" s="2" t="s">
        <v>5</v>
      </c>
      <c r="AJ133" s="1" t="s">
        <v>1</v>
      </c>
      <c r="AK133" s="2" t="s">
        <v>4</v>
      </c>
      <c r="AL133" s="2" t="s">
        <v>3</v>
      </c>
      <c r="AR133" s="1" t="s">
        <v>2</v>
      </c>
      <c r="AS133" s="1" t="s">
        <v>1</v>
      </c>
      <c r="AT133" s="1" t="s">
        <v>1</v>
      </c>
      <c r="AU133" s="2">
        <v>43530</v>
      </c>
      <c r="AV133" s="5">
        <v>652.18119999999999</v>
      </c>
      <c r="AW133" s="1">
        <v>135</v>
      </c>
      <c r="AX133" s="6">
        <v>551.74559999999997</v>
      </c>
      <c r="AY133" s="6">
        <v>307.30560000000003</v>
      </c>
      <c r="AZ133" s="6">
        <v>191.56800000000001</v>
      </c>
      <c r="BA133" s="7">
        <v>127.712</v>
      </c>
      <c r="BB133" s="7">
        <v>63.856000000000002</v>
      </c>
      <c r="BC133" s="7">
        <v>31.928000000000001</v>
      </c>
    </row>
    <row r="134" spans="1:55">
      <c r="A134" s="2">
        <v>4470</v>
      </c>
      <c r="B134" s="2" t="s">
        <v>563</v>
      </c>
      <c r="C134" s="2" t="s">
        <v>24</v>
      </c>
      <c r="D134" s="2">
        <v>1</v>
      </c>
      <c r="E134" s="3">
        <v>40812</v>
      </c>
      <c r="F134" s="2" t="s">
        <v>559</v>
      </c>
      <c r="G134" s="1" t="s">
        <v>558</v>
      </c>
      <c r="H134" s="2" t="s">
        <v>562</v>
      </c>
      <c r="I134" s="2">
        <v>36103</v>
      </c>
      <c r="J134" s="2">
        <v>36</v>
      </c>
      <c r="K134" s="2">
        <v>203020206</v>
      </c>
      <c r="L134" s="2" t="s">
        <v>561</v>
      </c>
      <c r="M134" s="1" t="s">
        <v>50</v>
      </c>
      <c r="N134" s="4">
        <v>40.753909999999998</v>
      </c>
      <c r="O134" s="4">
        <v>-72.861459999999994</v>
      </c>
      <c r="P134" s="4">
        <v>40.754666120000003</v>
      </c>
      <c r="Q134" s="4">
        <v>-72.860876250000004</v>
      </c>
      <c r="R134" s="2">
        <v>2</v>
      </c>
      <c r="S134" s="2">
        <v>84</v>
      </c>
      <c r="T134" s="2" t="s">
        <v>395</v>
      </c>
      <c r="U134" s="2" t="s">
        <v>394</v>
      </c>
      <c r="V134" s="1" t="s">
        <v>393</v>
      </c>
      <c r="W134" s="2" t="s">
        <v>44</v>
      </c>
      <c r="X134" s="2" t="s">
        <v>46</v>
      </c>
      <c r="Y134" s="2" t="s">
        <v>45</v>
      </c>
      <c r="Z134" s="2" t="s">
        <v>44</v>
      </c>
      <c r="AA134" s="2" t="s">
        <v>43</v>
      </c>
      <c r="AB134" s="2" t="s">
        <v>406</v>
      </c>
      <c r="AC134" s="2" t="s">
        <v>405</v>
      </c>
      <c r="AD134" s="2">
        <v>255</v>
      </c>
      <c r="AE134" s="1" t="s">
        <v>555</v>
      </c>
      <c r="AF134" s="2" t="s">
        <v>205</v>
      </c>
      <c r="AG134" s="2" t="s">
        <v>204</v>
      </c>
      <c r="AH134" s="2" t="s">
        <v>554</v>
      </c>
      <c r="AI134" s="2" t="s">
        <v>107</v>
      </c>
      <c r="AJ134" s="1" t="s">
        <v>120</v>
      </c>
      <c r="AK134" s="2" t="s">
        <v>105</v>
      </c>
      <c r="AL134" s="2" t="s">
        <v>3</v>
      </c>
      <c r="AP134" s="2" t="s">
        <v>1</v>
      </c>
      <c r="AS134" s="1" t="s">
        <v>1</v>
      </c>
      <c r="AT134" s="1" t="s">
        <v>1</v>
      </c>
      <c r="AU134" s="2">
        <v>10840</v>
      </c>
      <c r="AV134" s="5">
        <v>398.209</v>
      </c>
      <c r="AW134" s="1">
        <v>61</v>
      </c>
      <c r="AX134" s="6" t="s">
        <v>0</v>
      </c>
      <c r="AY134" s="6">
        <v>390.02499999999998</v>
      </c>
      <c r="AZ134" s="6">
        <v>280.86399999999998</v>
      </c>
      <c r="BA134" s="7">
        <v>187.714</v>
      </c>
      <c r="BB134" s="7">
        <v>94.16</v>
      </c>
      <c r="BC134" s="7">
        <v>47.08</v>
      </c>
    </row>
    <row r="135" spans="1:55">
      <c r="A135" s="2">
        <v>4473</v>
      </c>
      <c r="B135" s="2" t="s">
        <v>560</v>
      </c>
      <c r="C135" s="2" t="s">
        <v>24</v>
      </c>
      <c r="D135" s="2">
        <v>1</v>
      </c>
      <c r="E135" s="3">
        <v>40810</v>
      </c>
      <c r="F135" s="2" t="s">
        <v>559</v>
      </c>
      <c r="G135" s="1" t="s">
        <v>558</v>
      </c>
      <c r="H135" s="2" t="s">
        <v>557</v>
      </c>
      <c r="I135" s="2">
        <v>36059</v>
      </c>
      <c r="J135" s="2">
        <v>36</v>
      </c>
      <c r="K135" s="2">
        <v>203020202</v>
      </c>
      <c r="L135" s="2" t="s">
        <v>556</v>
      </c>
      <c r="M135" s="1" t="s">
        <v>50</v>
      </c>
      <c r="N135" s="4">
        <v>40.606380000000001</v>
      </c>
      <c r="O135" s="4">
        <v>-73.616669999999999</v>
      </c>
      <c r="P135" s="4">
        <v>40.605747649999998</v>
      </c>
      <c r="Q135" s="4">
        <v>-73.616609749999995</v>
      </c>
      <c r="R135" s="2">
        <v>2</v>
      </c>
      <c r="S135" s="2">
        <v>84</v>
      </c>
      <c r="T135" s="2" t="s">
        <v>395</v>
      </c>
      <c r="U135" s="2" t="s">
        <v>394</v>
      </c>
      <c r="V135" s="1" t="s">
        <v>393</v>
      </c>
      <c r="W135" s="2" t="s">
        <v>44</v>
      </c>
      <c r="X135" s="2" t="s">
        <v>46</v>
      </c>
      <c r="Y135" s="2" t="s">
        <v>45</v>
      </c>
      <c r="Z135" s="2" t="s">
        <v>44</v>
      </c>
      <c r="AA135" s="2" t="s">
        <v>43</v>
      </c>
      <c r="AB135" s="2" t="s">
        <v>406</v>
      </c>
      <c r="AC135" s="2" t="s">
        <v>405</v>
      </c>
      <c r="AD135" s="2">
        <v>255</v>
      </c>
      <c r="AE135" s="1" t="s">
        <v>555</v>
      </c>
      <c r="AF135" s="2" t="s">
        <v>205</v>
      </c>
      <c r="AG135" s="2" t="s">
        <v>204</v>
      </c>
      <c r="AH135" s="2" t="s">
        <v>554</v>
      </c>
      <c r="AI135" s="2" t="s">
        <v>5</v>
      </c>
      <c r="AJ135" s="1" t="s">
        <v>1</v>
      </c>
      <c r="AK135" s="2" t="s">
        <v>4</v>
      </c>
      <c r="AL135" s="2" t="s">
        <v>35</v>
      </c>
      <c r="AR135" s="1" t="s">
        <v>2</v>
      </c>
      <c r="AS135" s="1" t="s">
        <v>1</v>
      </c>
      <c r="AT135" s="1" t="s">
        <v>1</v>
      </c>
      <c r="AU135" s="2">
        <v>38560</v>
      </c>
      <c r="AV135" s="5">
        <v>403.01280000000003</v>
      </c>
      <c r="AW135" s="1">
        <v>62</v>
      </c>
      <c r="AX135" s="6" t="s">
        <v>0</v>
      </c>
      <c r="AY135" s="6">
        <v>339.43680000000001</v>
      </c>
      <c r="AZ135" s="6">
        <v>228.94200000000001</v>
      </c>
      <c r="BA135" s="7">
        <v>152.62799999999999</v>
      </c>
      <c r="BB135" s="7">
        <v>76.313999999999993</v>
      </c>
      <c r="BC135" s="7">
        <v>38.156999999999996</v>
      </c>
    </row>
    <row r="136" spans="1:55">
      <c r="A136" s="2">
        <v>4497</v>
      </c>
      <c r="B136" s="2" t="s">
        <v>553</v>
      </c>
      <c r="C136" s="2" t="s">
        <v>196</v>
      </c>
      <c r="D136" s="2">
        <v>1</v>
      </c>
      <c r="E136" s="3">
        <v>40709</v>
      </c>
      <c r="F136" s="2" t="s">
        <v>375</v>
      </c>
      <c r="G136" s="1" t="s">
        <v>374</v>
      </c>
      <c r="H136" s="2" t="s">
        <v>552</v>
      </c>
      <c r="I136" s="2">
        <v>45043</v>
      </c>
      <c r="J136" s="2">
        <v>45</v>
      </c>
      <c r="K136" s="2">
        <v>304020804</v>
      </c>
      <c r="L136" s="2" t="s">
        <v>551</v>
      </c>
      <c r="M136" s="1" t="s">
        <v>64</v>
      </c>
      <c r="N136" s="4">
        <v>33.34816</v>
      </c>
      <c r="O136" s="4">
        <v>-79.189109999999999</v>
      </c>
      <c r="P136" s="4">
        <v>33.34816</v>
      </c>
      <c r="Q136" s="4">
        <v>-79.189109999999999</v>
      </c>
      <c r="R136" s="2">
        <v>4</v>
      </c>
      <c r="S136" s="2">
        <v>75</v>
      </c>
      <c r="T136" s="2" t="s">
        <v>63</v>
      </c>
      <c r="U136" s="2" t="s">
        <v>303</v>
      </c>
      <c r="V136" s="1" t="s">
        <v>302</v>
      </c>
      <c r="W136" s="2" t="s">
        <v>44</v>
      </c>
      <c r="X136" s="2" t="s">
        <v>46</v>
      </c>
      <c r="Y136" s="2" t="s">
        <v>45</v>
      </c>
      <c r="Z136" s="2" t="s">
        <v>44</v>
      </c>
      <c r="AA136" s="2" t="s">
        <v>43</v>
      </c>
      <c r="AB136" s="2" t="s">
        <v>42</v>
      </c>
      <c r="AC136" s="2" t="s">
        <v>41</v>
      </c>
      <c r="AD136" s="2">
        <v>262</v>
      </c>
      <c r="AE136" s="1" t="s">
        <v>133</v>
      </c>
      <c r="AF136" s="2" t="s">
        <v>39</v>
      </c>
      <c r="AG136" s="2" t="s">
        <v>38</v>
      </c>
      <c r="AH136" s="2" t="s">
        <v>132</v>
      </c>
      <c r="AI136" s="2" t="s">
        <v>5</v>
      </c>
      <c r="AJ136" s="1" t="s">
        <v>1</v>
      </c>
      <c r="AK136" s="2" t="s">
        <v>4</v>
      </c>
      <c r="AL136" s="2" t="s">
        <v>86</v>
      </c>
      <c r="AR136" s="1" t="s">
        <v>2</v>
      </c>
      <c r="AS136" s="1" t="s">
        <v>1</v>
      </c>
      <c r="AT136" s="1" t="s">
        <v>1</v>
      </c>
      <c r="AU136" s="2">
        <v>50070</v>
      </c>
      <c r="AV136" s="5">
        <v>164.46279999999999</v>
      </c>
      <c r="AW136" s="1">
        <v>50</v>
      </c>
      <c r="AX136" s="6" t="s">
        <v>0</v>
      </c>
      <c r="AY136" s="6">
        <v>164.46279999999999</v>
      </c>
      <c r="AZ136" s="6">
        <v>93.290800000000004</v>
      </c>
      <c r="BA136" s="7">
        <v>57.704799999999999</v>
      </c>
      <c r="BB136" s="7">
        <v>22.1188</v>
      </c>
      <c r="BC136" s="7">
        <v>9.3759999999999994</v>
      </c>
    </row>
    <row r="137" spans="1:55">
      <c r="A137" s="2">
        <v>4501</v>
      </c>
      <c r="B137" s="2" t="s">
        <v>550</v>
      </c>
      <c r="C137" s="2" t="s">
        <v>24</v>
      </c>
      <c r="D137" s="2">
        <v>1</v>
      </c>
      <c r="E137" s="3">
        <v>40758</v>
      </c>
      <c r="F137" s="2" t="s">
        <v>221</v>
      </c>
      <c r="G137" s="1" t="s">
        <v>220</v>
      </c>
      <c r="H137" s="2" t="s">
        <v>219</v>
      </c>
      <c r="I137" s="2">
        <v>33015</v>
      </c>
      <c r="J137" s="2">
        <v>33</v>
      </c>
      <c r="K137" s="2">
        <v>106000310</v>
      </c>
      <c r="L137" s="2" t="s">
        <v>218</v>
      </c>
      <c r="M137" s="1" t="s">
        <v>217</v>
      </c>
      <c r="N137" s="4">
        <v>43.052720000000001</v>
      </c>
      <c r="O137" s="4">
        <v>-70.765280000000004</v>
      </c>
      <c r="P137" s="4">
        <v>43.052917520000001</v>
      </c>
      <c r="Q137" s="4">
        <v>-70.764940870000004</v>
      </c>
      <c r="R137" s="2">
        <v>1</v>
      </c>
      <c r="S137" s="2">
        <v>59</v>
      </c>
      <c r="T137" s="2" t="s">
        <v>216</v>
      </c>
      <c r="U137" s="2" t="s">
        <v>215</v>
      </c>
      <c r="V137" s="1" t="s">
        <v>214</v>
      </c>
      <c r="W137" s="2" t="s">
        <v>213</v>
      </c>
      <c r="X137" s="2" t="s">
        <v>212</v>
      </c>
      <c r="Y137" s="2" t="s">
        <v>211</v>
      </c>
      <c r="Z137" s="2" t="s">
        <v>210</v>
      </c>
      <c r="AA137" s="2" t="s">
        <v>209</v>
      </c>
      <c r="AB137" s="2" t="s">
        <v>208</v>
      </c>
      <c r="AC137" s="2" t="s">
        <v>207</v>
      </c>
      <c r="AD137" s="2">
        <v>248</v>
      </c>
      <c r="AE137" s="1" t="s">
        <v>206</v>
      </c>
      <c r="AF137" s="2" t="s">
        <v>205</v>
      </c>
      <c r="AG137" s="2" t="s">
        <v>204</v>
      </c>
      <c r="AH137" s="2" t="s">
        <v>203</v>
      </c>
      <c r="AI137" s="2" t="s">
        <v>5</v>
      </c>
      <c r="AJ137" s="1" t="s">
        <v>1</v>
      </c>
      <c r="AK137" s="2" t="s">
        <v>4</v>
      </c>
      <c r="AL137" s="2" t="s">
        <v>3</v>
      </c>
      <c r="AR137" s="1" t="s">
        <v>2</v>
      </c>
      <c r="AS137" s="1" t="s">
        <v>1</v>
      </c>
      <c r="AT137" s="1" t="s">
        <v>1</v>
      </c>
      <c r="AU137" s="2" t="s">
        <v>0</v>
      </c>
      <c r="AV137" s="5">
        <v>528.04369999999994</v>
      </c>
      <c r="AW137" s="1">
        <v>125</v>
      </c>
      <c r="AX137" s="6">
        <v>442.01620000000003</v>
      </c>
      <c r="AY137" s="6">
        <v>269.96120000000002</v>
      </c>
      <c r="AZ137" s="6">
        <v>162.52600000000001</v>
      </c>
      <c r="BA137" s="7">
        <v>91.75</v>
      </c>
      <c r="BB137" s="7">
        <v>45.875</v>
      </c>
      <c r="BC137" s="7">
        <v>22.9375</v>
      </c>
    </row>
    <row r="138" spans="1:55">
      <c r="A138" s="2">
        <v>4502</v>
      </c>
      <c r="B138" s="2" t="s">
        <v>549</v>
      </c>
      <c r="C138" s="2" t="s">
        <v>24</v>
      </c>
      <c r="D138" s="2">
        <v>1</v>
      </c>
      <c r="E138" s="3">
        <v>40831</v>
      </c>
      <c r="F138" s="2" t="s">
        <v>68</v>
      </c>
      <c r="G138" s="1" t="s">
        <v>67</v>
      </c>
      <c r="H138" s="2" t="s">
        <v>548</v>
      </c>
      <c r="I138" s="2">
        <v>12123</v>
      </c>
      <c r="J138" s="2">
        <v>12</v>
      </c>
      <c r="K138" s="2">
        <v>311010201</v>
      </c>
      <c r="L138" s="2" t="s">
        <v>547</v>
      </c>
      <c r="M138" s="1" t="s">
        <v>64</v>
      </c>
      <c r="N138" s="4">
        <v>30.053678189999999</v>
      </c>
      <c r="O138" s="4">
        <v>-83.903307299999994</v>
      </c>
      <c r="P138" s="4">
        <v>30.053678189999999</v>
      </c>
      <c r="Q138" s="4">
        <v>-83.903307299999994</v>
      </c>
      <c r="R138" s="2">
        <v>4</v>
      </c>
      <c r="S138" s="2">
        <v>75</v>
      </c>
      <c r="T138" s="2" t="s">
        <v>63</v>
      </c>
      <c r="U138" s="2" t="s">
        <v>546</v>
      </c>
      <c r="V138" s="1" t="s">
        <v>545</v>
      </c>
      <c r="W138" s="2" t="s">
        <v>44</v>
      </c>
      <c r="X138" s="2" t="s">
        <v>46</v>
      </c>
      <c r="Y138" s="2" t="s">
        <v>45</v>
      </c>
      <c r="Z138" s="2" t="s">
        <v>44</v>
      </c>
      <c r="AA138" s="2" t="s">
        <v>43</v>
      </c>
      <c r="AB138" s="2" t="s">
        <v>42</v>
      </c>
      <c r="AC138" s="2" t="s">
        <v>41</v>
      </c>
      <c r="AD138" s="2">
        <v>259</v>
      </c>
      <c r="AE138" s="1" t="s">
        <v>60</v>
      </c>
      <c r="AF138" s="2" t="s">
        <v>39</v>
      </c>
      <c r="AG138" s="2" t="s">
        <v>38</v>
      </c>
      <c r="AH138" s="2" t="s">
        <v>59</v>
      </c>
      <c r="AI138" s="2" t="s">
        <v>71</v>
      </c>
      <c r="AJ138" s="1" t="s">
        <v>120</v>
      </c>
      <c r="AK138" s="2" t="s">
        <v>70</v>
      </c>
      <c r="AL138" s="2" t="s">
        <v>35</v>
      </c>
      <c r="AP138" s="2" t="s">
        <v>1</v>
      </c>
      <c r="AS138" s="1" t="s">
        <v>110</v>
      </c>
      <c r="AU138" s="2" t="s">
        <v>0</v>
      </c>
      <c r="AV138" s="5">
        <v>185.4804</v>
      </c>
      <c r="AW138" s="1">
        <v>68</v>
      </c>
      <c r="AX138" s="6" t="s">
        <v>0</v>
      </c>
      <c r="AY138" s="6">
        <v>176.64240000000001</v>
      </c>
      <c r="AZ138" s="6">
        <v>159.83099999999999</v>
      </c>
      <c r="BA138" s="7">
        <v>106.554</v>
      </c>
      <c r="BB138" s="7">
        <v>53.277000000000001</v>
      </c>
      <c r="BC138" s="7">
        <v>26.638500000000001</v>
      </c>
    </row>
    <row r="139" spans="1:55">
      <c r="A139" s="2">
        <v>4541</v>
      </c>
      <c r="B139" s="2" t="s">
        <v>544</v>
      </c>
      <c r="C139" s="2" t="s">
        <v>24</v>
      </c>
      <c r="D139" s="2">
        <v>1</v>
      </c>
      <c r="E139" s="3">
        <v>40679</v>
      </c>
      <c r="F139" s="2" t="s">
        <v>231</v>
      </c>
      <c r="G139" s="1" t="s">
        <v>230</v>
      </c>
      <c r="H139" s="2" t="s">
        <v>229</v>
      </c>
      <c r="I139" s="2">
        <v>37095</v>
      </c>
      <c r="J139" s="2">
        <v>37</v>
      </c>
      <c r="K139" s="2">
        <v>302010501</v>
      </c>
      <c r="L139" s="2" t="s">
        <v>228</v>
      </c>
      <c r="M139" s="1" t="s">
        <v>64</v>
      </c>
      <c r="N139" s="4">
        <v>35.393283140000001</v>
      </c>
      <c r="O139" s="4">
        <v>-76.380811640000005</v>
      </c>
      <c r="P139" s="4">
        <v>35.393283140000001</v>
      </c>
      <c r="Q139" s="4">
        <v>-76.380811640000005</v>
      </c>
      <c r="R139" s="2">
        <v>4</v>
      </c>
      <c r="S139" s="2">
        <v>63</v>
      </c>
      <c r="T139" s="2" t="s">
        <v>49</v>
      </c>
      <c r="U139" s="2" t="s">
        <v>227</v>
      </c>
      <c r="V139" s="1" t="s">
        <v>226</v>
      </c>
      <c r="W139" s="2" t="s">
        <v>44</v>
      </c>
      <c r="X139" s="2" t="s">
        <v>46</v>
      </c>
      <c r="Y139" s="2" t="s">
        <v>45</v>
      </c>
      <c r="Z139" s="2" t="s">
        <v>44</v>
      </c>
      <c r="AA139" s="2" t="s">
        <v>43</v>
      </c>
      <c r="AB139" s="2" t="s">
        <v>42</v>
      </c>
      <c r="AC139" s="2" t="s">
        <v>41</v>
      </c>
      <c r="AD139" s="2">
        <v>262</v>
      </c>
      <c r="AE139" s="1" t="s">
        <v>133</v>
      </c>
      <c r="AF139" s="2" t="s">
        <v>39</v>
      </c>
      <c r="AG139" s="2" t="s">
        <v>38</v>
      </c>
      <c r="AH139" s="2" t="s">
        <v>132</v>
      </c>
      <c r="AI139" s="2" t="s">
        <v>5</v>
      </c>
      <c r="AJ139" s="1" t="s">
        <v>1</v>
      </c>
      <c r="AK139" s="2" t="s">
        <v>4</v>
      </c>
      <c r="AL139" s="2" t="s">
        <v>86</v>
      </c>
      <c r="AR139" s="1" t="s">
        <v>2</v>
      </c>
      <c r="AS139" s="1" t="s">
        <v>1</v>
      </c>
      <c r="AT139" s="1" t="s">
        <v>1</v>
      </c>
      <c r="AU139" s="2">
        <v>30200</v>
      </c>
      <c r="AV139" s="5">
        <v>359.25119999999998</v>
      </c>
      <c r="AW139" s="1">
        <v>81</v>
      </c>
      <c r="AX139" s="6" t="s">
        <v>0</v>
      </c>
      <c r="AY139" s="6">
        <v>221.76</v>
      </c>
      <c r="AZ139" s="6">
        <v>133.05600000000001</v>
      </c>
      <c r="BA139" s="7">
        <v>88.703999999999994</v>
      </c>
      <c r="BB139" s="7">
        <v>44.351999999999997</v>
      </c>
      <c r="BC139" s="7">
        <v>22.175999999999998</v>
      </c>
    </row>
    <row r="140" spans="1:55">
      <c r="A140" s="2">
        <v>4543</v>
      </c>
      <c r="B140" s="2" t="s">
        <v>543</v>
      </c>
      <c r="C140" s="2" t="s">
        <v>24</v>
      </c>
      <c r="D140" s="2">
        <v>1</v>
      </c>
      <c r="E140" s="3">
        <v>40682</v>
      </c>
      <c r="F140" s="2" t="s">
        <v>231</v>
      </c>
      <c r="G140" s="1" t="s">
        <v>230</v>
      </c>
      <c r="H140" s="2" t="s">
        <v>229</v>
      </c>
      <c r="I140" s="2">
        <v>37095</v>
      </c>
      <c r="J140" s="2">
        <v>37</v>
      </c>
      <c r="K140" s="2">
        <v>302010501</v>
      </c>
      <c r="L140" s="2" t="s">
        <v>228</v>
      </c>
      <c r="M140" s="1" t="s">
        <v>64</v>
      </c>
      <c r="N140" s="4">
        <v>35.388370109999997</v>
      </c>
      <c r="O140" s="4">
        <v>-76.319374400000001</v>
      </c>
      <c r="P140" s="4">
        <v>35.388370109999997</v>
      </c>
      <c r="Q140" s="4">
        <v>-76.319374400000001</v>
      </c>
      <c r="R140" s="2">
        <v>4</v>
      </c>
      <c r="S140" s="2">
        <v>63</v>
      </c>
      <c r="T140" s="2" t="s">
        <v>49</v>
      </c>
      <c r="U140" s="2" t="s">
        <v>227</v>
      </c>
      <c r="V140" s="1" t="s">
        <v>226</v>
      </c>
      <c r="W140" s="2" t="s">
        <v>44</v>
      </c>
      <c r="X140" s="2" t="s">
        <v>46</v>
      </c>
      <c r="Y140" s="2" t="s">
        <v>45</v>
      </c>
      <c r="Z140" s="2" t="s">
        <v>44</v>
      </c>
      <c r="AA140" s="2" t="s">
        <v>43</v>
      </c>
      <c r="AB140" s="2" t="s">
        <v>42</v>
      </c>
      <c r="AC140" s="2" t="s">
        <v>41</v>
      </c>
      <c r="AD140" s="2">
        <v>262</v>
      </c>
      <c r="AE140" s="1" t="s">
        <v>133</v>
      </c>
      <c r="AF140" s="2" t="s">
        <v>39</v>
      </c>
      <c r="AG140" s="2" t="s">
        <v>38</v>
      </c>
      <c r="AH140" s="2" t="s">
        <v>132</v>
      </c>
      <c r="AI140" s="2" t="s">
        <v>5</v>
      </c>
      <c r="AJ140" s="1" t="s">
        <v>1</v>
      </c>
      <c r="AK140" s="2" t="s">
        <v>4</v>
      </c>
      <c r="AL140" s="2" t="s">
        <v>86</v>
      </c>
      <c r="AR140" s="1" t="s">
        <v>2</v>
      </c>
      <c r="AS140" s="1" t="s">
        <v>1</v>
      </c>
      <c r="AT140" s="1" t="s">
        <v>1</v>
      </c>
      <c r="AU140" s="2">
        <v>30150</v>
      </c>
      <c r="AV140" s="5">
        <v>291.23439999999999</v>
      </c>
      <c r="AW140" s="1">
        <v>79</v>
      </c>
      <c r="AX140" s="6" t="s">
        <v>0</v>
      </c>
      <c r="AY140" s="6">
        <v>208.48</v>
      </c>
      <c r="AZ140" s="6">
        <v>127.608</v>
      </c>
      <c r="BA140" s="7">
        <v>85.072000000000003</v>
      </c>
      <c r="BB140" s="7">
        <v>42.536000000000001</v>
      </c>
      <c r="BC140" s="7">
        <v>21.268000000000001</v>
      </c>
    </row>
    <row r="141" spans="1:55">
      <c r="A141" s="2">
        <v>4686</v>
      </c>
      <c r="B141" s="2" t="s">
        <v>542</v>
      </c>
      <c r="C141" s="2" t="s">
        <v>24</v>
      </c>
      <c r="D141" s="2">
        <v>1</v>
      </c>
      <c r="E141" s="3">
        <v>40807</v>
      </c>
      <c r="F141" s="2" t="s">
        <v>536</v>
      </c>
      <c r="G141" s="1" t="s">
        <v>535</v>
      </c>
      <c r="H141" s="2" t="s">
        <v>534</v>
      </c>
      <c r="I141" s="2">
        <v>9009</v>
      </c>
      <c r="J141" s="2">
        <v>9</v>
      </c>
      <c r="K141" s="2">
        <v>110000402</v>
      </c>
      <c r="L141" s="2" t="s">
        <v>533</v>
      </c>
      <c r="M141" s="1" t="s">
        <v>217</v>
      </c>
      <c r="N141" s="4">
        <v>41.265929999999997</v>
      </c>
      <c r="O141" s="4">
        <v>-72.709090000000003</v>
      </c>
      <c r="P141" s="4">
        <v>41.265834470000001</v>
      </c>
      <c r="Q141" s="4">
        <v>-72.709161140000006</v>
      </c>
      <c r="R141" s="2">
        <v>1</v>
      </c>
      <c r="S141" s="2">
        <v>59</v>
      </c>
      <c r="T141" s="2" t="s">
        <v>216</v>
      </c>
      <c r="U141" s="2" t="s">
        <v>532</v>
      </c>
      <c r="V141" s="1" t="s">
        <v>531</v>
      </c>
      <c r="W141" s="2" t="s">
        <v>213</v>
      </c>
      <c r="X141" s="2" t="s">
        <v>212</v>
      </c>
      <c r="Y141" s="2" t="s">
        <v>211</v>
      </c>
      <c r="Z141" s="2" t="s">
        <v>210</v>
      </c>
      <c r="AA141" s="2" t="s">
        <v>209</v>
      </c>
      <c r="AB141" s="2" t="s">
        <v>208</v>
      </c>
      <c r="AC141" s="2" t="s">
        <v>207</v>
      </c>
      <c r="AD141" s="2">
        <v>250</v>
      </c>
      <c r="AE141" s="1" t="s">
        <v>530</v>
      </c>
      <c r="AF141" s="2" t="s">
        <v>205</v>
      </c>
      <c r="AG141" s="2" t="s">
        <v>204</v>
      </c>
      <c r="AH141" s="2" t="s">
        <v>203</v>
      </c>
      <c r="AI141" s="2" t="s">
        <v>71</v>
      </c>
      <c r="AJ141" s="1" t="s">
        <v>106</v>
      </c>
      <c r="AK141" s="2" t="s">
        <v>70</v>
      </c>
      <c r="AL141" s="2" t="s">
        <v>3</v>
      </c>
      <c r="AM141" s="2" t="s">
        <v>538</v>
      </c>
      <c r="AS141" s="1" t="s">
        <v>1</v>
      </c>
      <c r="AT141" s="1" t="s">
        <v>1</v>
      </c>
      <c r="AU141" s="2">
        <v>4893</v>
      </c>
      <c r="AV141" s="5">
        <v>203.43960000000001</v>
      </c>
      <c r="AW141" s="1">
        <v>122</v>
      </c>
      <c r="AX141" s="6" t="s">
        <v>0</v>
      </c>
      <c r="AY141" s="6" t="s">
        <v>0</v>
      </c>
      <c r="AZ141" s="6" t="s">
        <v>0</v>
      </c>
      <c r="BA141" s="7" t="s">
        <v>0</v>
      </c>
      <c r="BB141" s="7" t="s">
        <v>0</v>
      </c>
      <c r="BC141" s="7" t="s">
        <v>0</v>
      </c>
    </row>
    <row r="142" spans="1:55">
      <c r="A142" s="2">
        <v>4687</v>
      </c>
      <c r="B142" s="2" t="s">
        <v>541</v>
      </c>
      <c r="C142" s="2" t="s">
        <v>24</v>
      </c>
      <c r="D142" s="2">
        <v>1</v>
      </c>
      <c r="E142" s="3">
        <v>40794</v>
      </c>
      <c r="F142" s="2" t="s">
        <v>536</v>
      </c>
      <c r="G142" s="1" t="s">
        <v>535</v>
      </c>
      <c r="H142" s="2" t="s">
        <v>540</v>
      </c>
      <c r="I142" s="2">
        <v>9007</v>
      </c>
      <c r="J142" s="2">
        <v>9</v>
      </c>
      <c r="K142" s="2">
        <v>108020509</v>
      </c>
      <c r="L142" s="2" t="s">
        <v>539</v>
      </c>
      <c r="M142" s="1" t="s">
        <v>217</v>
      </c>
      <c r="N142" s="4">
        <v>41.333399999999997</v>
      </c>
      <c r="O142" s="4">
        <v>-72.363659999999996</v>
      </c>
      <c r="P142" s="4">
        <v>41.333232090000003</v>
      </c>
      <c r="Q142" s="4">
        <v>-72.363231459999994</v>
      </c>
      <c r="R142" s="2">
        <v>1</v>
      </c>
      <c r="S142" s="2">
        <v>59</v>
      </c>
      <c r="T142" s="2" t="s">
        <v>216</v>
      </c>
      <c r="U142" s="2" t="s">
        <v>532</v>
      </c>
      <c r="V142" s="1" t="s">
        <v>531</v>
      </c>
      <c r="W142" s="2" t="s">
        <v>213</v>
      </c>
      <c r="X142" s="2" t="s">
        <v>212</v>
      </c>
      <c r="Y142" s="2" t="s">
        <v>211</v>
      </c>
      <c r="Z142" s="2" t="s">
        <v>210</v>
      </c>
      <c r="AA142" s="2" t="s">
        <v>209</v>
      </c>
      <c r="AB142" s="2" t="s">
        <v>208</v>
      </c>
      <c r="AC142" s="2" t="s">
        <v>207</v>
      </c>
      <c r="AD142" s="2">
        <v>248</v>
      </c>
      <c r="AE142" s="1" t="s">
        <v>206</v>
      </c>
      <c r="AF142" s="2" t="s">
        <v>205</v>
      </c>
      <c r="AG142" s="2" t="s">
        <v>204</v>
      </c>
      <c r="AH142" s="2" t="s">
        <v>203</v>
      </c>
      <c r="AI142" s="2" t="s">
        <v>5</v>
      </c>
      <c r="AJ142" s="1" t="s">
        <v>1</v>
      </c>
      <c r="AK142" s="2" t="s">
        <v>4</v>
      </c>
      <c r="AL142" s="2" t="s">
        <v>3</v>
      </c>
      <c r="AM142" s="2" t="s">
        <v>538</v>
      </c>
      <c r="AR142" s="1" t="s">
        <v>2</v>
      </c>
      <c r="AS142" s="1" t="s">
        <v>1</v>
      </c>
      <c r="AT142" s="1" t="s">
        <v>1</v>
      </c>
      <c r="AU142" s="2">
        <v>170.7</v>
      </c>
      <c r="AV142" s="5">
        <v>655.97699999999998</v>
      </c>
      <c r="AW142" s="1">
        <v>125</v>
      </c>
      <c r="AX142" s="6">
        <v>528.73199999999997</v>
      </c>
      <c r="AY142" s="6">
        <v>274.24200000000002</v>
      </c>
      <c r="AZ142" s="6">
        <v>167.50800000000001</v>
      </c>
      <c r="BA142" s="7">
        <v>111.672</v>
      </c>
      <c r="BB142" s="7">
        <v>55.835999999999999</v>
      </c>
      <c r="BC142" s="7">
        <v>27.917999999999999</v>
      </c>
    </row>
    <row r="143" spans="1:55">
      <c r="A143" s="2">
        <v>4689</v>
      </c>
      <c r="B143" s="2" t="s">
        <v>537</v>
      </c>
      <c r="C143" s="2" t="s">
        <v>24</v>
      </c>
      <c r="D143" s="2">
        <v>1</v>
      </c>
      <c r="E143" s="3">
        <v>40793</v>
      </c>
      <c r="F143" s="2" t="s">
        <v>536</v>
      </c>
      <c r="G143" s="1" t="s">
        <v>535</v>
      </c>
      <c r="H143" s="2" t="s">
        <v>534</v>
      </c>
      <c r="I143" s="2">
        <v>9009</v>
      </c>
      <c r="J143" s="2">
        <v>9</v>
      </c>
      <c r="K143" s="2">
        <v>110000402</v>
      </c>
      <c r="L143" s="2" t="s">
        <v>533</v>
      </c>
      <c r="M143" s="1" t="s">
        <v>217</v>
      </c>
      <c r="N143" s="4">
        <v>41.262309999999999</v>
      </c>
      <c r="O143" s="4">
        <v>-72.728369999999998</v>
      </c>
      <c r="P143" s="4">
        <v>41.262374149999999</v>
      </c>
      <c r="Q143" s="4">
        <v>-72.728142849999998</v>
      </c>
      <c r="R143" s="2">
        <v>1</v>
      </c>
      <c r="S143" s="2">
        <v>59</v>
      </c>
      <c r="T143" s="2" t="s">
        <v>216</v>
      </c>
      <c r="U143" s="2" t="s">
        <v>532</v>
      </c>
      <c r="V143" s="1" t="s">
        <v>531</v>
      </c>
      <c r="W143" s="2" t="s">
        <v>213</v>
      </c>
      <c r="X143" s="2" t="s">
        <v>212</v>
      </c>
      <c r="Y143" s="2" t="s">
        <v>211</v>
      </c>
      <c r="Z143" s="2" t="s">
        <v>210</v>
      </c>
      <c r="AA143" s="2" t="s">
        <v>209</v>
      </c>
      <c r="AB143" s="2" t="s">
        <v>208</v>
      </c>
      <c r="AC143" s="2" t="s">
        <v>207</v>
      </c>
      <c r="AD143" s="2">
        <v>250</v>
      </c>
      <c r="AE143" s="1" t="s">
        <v>530</v>
      </c>
      <c r="AF143" s="2" t="s">
        <v>205</v>
      </c>
      <c r="AG143" s="2" t="s">
        <v>204</v>
      </c>
      <c r="AH143" s="2" t="s">
        <v>203</v>
      </c>
      <c r="AI143" s="2" t="s">
        <v>5</v>
      </c>
      <c r="AJ143" s="1" t="s">
        <v>1</v>
      </c>
      <c r="AK143" s="2" t="s">
        <v>4</v>
      </c>
      <c r="AL143" s="2" t="s">
        <v>3</v>
      </c>
      <c r="AR143" s="1" t="s">
        <v>2</v>
      </c>
      <c r="AS143" s="1" t="s">
        <v>1</v>
      </c>
      <c r="AT143" s="1" t="s">
        <v>1</v>
      </c>
      <c r="AU143" s="2">
        <v>18610</v>
      </c>
      <c r="AV143" s="5">
        <v>420.709</v>
      </c>
      <c r="AW143" s="1">
        <v>120</v>
      </c>
      <c r="AX143" s="6" t="s">
        <v>0</v>
      </c>
      <c r="AY143" s="6" t="s">
        <v>0</v>
      </c>
      <c r="AZ143" s="6" t="s">
        <v>0</v>
      </c>
      <c r="BA143" s="7" t="s">
        <v>0</v>
      </c>
      <c r="BB143" s="7" t="s">
        <v>0</v>
      </c>
      <c r="BC143" s="7" t="s">
        <v>0</v>
      </c>
    </row>
    <row r="144" spans="1:55">
      <c r="A144" s="2">
        <v>4739</v>
      </c>
      <c r="B144" s="2" t="s">
        <v>529</v>
      </c>
      <c r="C144" s="2" t="s">
        <v>196</v>
      </c>
      <c r="D144" s="2">
        <v>1</v>
      </c>
      <c r="E144" s="3">
        <v>40790</v>
      </c>
      <c r="F144" s="2" t="s">
        <v>157</v>
      </c>
      <c r="G144" s="1" t="s">
        <v>156</v>
      </c>
      <c r="H144" s="2" t="s">
        <v>164</v>
      </c>
      <c r="I144" s="2">
        <v>48057</v>
      </c>
      <c r="J144" s="2">
        <v>48</v>
      </c>
      <c r="K144" s="2">
        <v>1210040302</v>
      </c>
      <c r="L144" s="2" t="s">
        <v>163</v>
      </c>
      <c r="M144" s="1" t="s">
        <v>153</v>
      </c>
      <c r="N144" s="4">
        <v>28.28716</v>
      </c>
      <c r="O144" s="4">
        <v>-96.5732</v>
      </c>
      <c r="P144" s="4">
        <v>28.28716</v>
      </c>
      <c r="Q144" s="4">
        <v>-96.5732</v>
      </c>
      <c r="R144" s="2">
        <v>6</v>
      </c>
      <c r="S144" s="2">
        <v>34</v>
      </c>
      <c r="T144" s="2" t="s">
        <v>152</v>
      </c>
      <c r="U144" s="2" t="s">
        <v>162</v>
      </c>
      <c r="V144" s="1" t="s">
        <v>161</v>
      </c>
      <c r="W144" s="2" t="s">
        <v>44</v>
      </c>
      <c r="X144" s="2" t="s">
        <v>46</v>
      </c>
      <c r="Y144" s="2" t="s">
        <v>45</v>
      </c>
      <c r="Z144" s="2" t="s">
        <v>44</v>
      </c>
      <c r="AA144" s="2" t="s">
        <v>43</v>
      </c>
      <c r="AB144" s="2" t="s">
        <v>42</v>
      </c>
      <c r="AC144" s="2" t="s">
        <v>41</v>
      </c>
      <c r="AD144" s="2">
        <v>257</v>
      </c>
      <c r="AE144" s="1" t="s">
        <v>160</v>
      </c>
      <c r="AF144" s="2" t="s">
        <v>39</v>
      </c>
      <c r="AG144" s="2" t="s">
        <v>38</v>
      </c>
      <c r="AH144" s="2" t="s">
        <v>159</v>
      </c>
      <c r="AI144" s="2" t="s">
        <v>5</v>
      </c>
      <c r="AJ144" s="1" t="s">
        <v>1</v>
      </c>
      <c r="AK144" s="2" t="s">
        <v>4</v>
      </c>
      <c r="AL144" s="2" t="s">
        <v>86</v>
      </c>
      <c r="AR144" s="1" t="s">
        <v>2</v>
      </c>
      <c r="AS144" s="1" t="s">
        <v>1</v>
      </c>
      <c r="AT144" s="1" t="s">
        <v>1</v>
      </c>
      <c r="AU144" s="2">
        <v>53720</v>
      </c>
      <c r="AV144" s="5">
        <v>11.718</v>
      </c>
      <c r="AW144" s="1">
        <v>126</v>
      </c>
      <c r="AX144" s="6">
        <v>9.3000000000000007</v>
      </c>
      <c r="AY144" s="6">
        <v>4.6500000000000004</v>
      </c>
      <c r="AZ144" s="6">
        <v>2.79</v>
      </c>
      <c r="BA144" s="7">
        <v>1.86</v>
      </c>
      <c r="BB144" s="7">
        <v>0.93</v>
      </c>
      <c r="BC144" s="7">
        <v>0.46500000000000002</v>
      </c>
    </row>
    <row r="145" spans="1:55">
      <c r="A145" s="2">
        <v>4740</v>
      </c>
      <c r="B145" s="2" t="s">
        <v>528</v>
      </c>
      <c r="C145" s="2" t="s">
        <v>196</v>
      </c>
      <c r="D145" s="2">
        <v>1</v>
      </c>
      <c r="E145" s="3">
        <v>40797</v>
      </c>
      <c r="F145" s="2" t="s">
        <v>294</v>
      </c>
      <c r="G145" s="1" t="s">
        <v>293</v>
      </c>
      <c r="H145" s="2" t="s">
        <v>527</v>
      </c>
      <c r="I145" s="2">
        <v>22101</v>
      </c>
      <c r="J145" s="2">
        <v>22</v>
      </c>
      <c r="K145" s="2">
        <v>808010105</v>
      </c>
      <c r="L145" s="2" t="s">
        <v>526</v>
      </c>
      <c r="M145" s="1" t="s">
        <v>290</v>
      </c>
      <c r="N145" s="4">
        <v>29.667490000000001</v>
      </c>
      <c r="O145" s="4">
        <v>-91.444149999999993</v>
      </c>
      <c r="P145" s="4">
        <v>29.667490000000001</v>
      </c>
      <c r="Q145" s="4">
        <v>-91.444149999999993</v>
      </c>
      <c r="R145" s="2">
        <v>6</v>
      </c>
      <c r="S145" s="2">
        <v>73</v>
      </c>
      <c r="T145" s="2" t="s">
        <v>289</v>
      </c>
      <c r="U145" s="2" t="s">
        <v>525</v>
      </c>
      <c r="V145" s="1" t="s">
        <v>524</v>
      </c>
      <c r="W145" s="2" t="s">
        <v>44</v>
      </c>
      <c r="X145" s="2" t="s">
        <v>46</v>
      </c>
      <c r="Y145" s="2" t="s">
        <v>45</v>
      </c>
      <c r="Z145" s="2" t="s">
        <v>44</v>
      </c>
      <c r="AA145" s="2" t="s">
        <v>43</v>
      </c>
      <c r="AB145" s="2" t="s">
        <v>523</v>
      </c>
      <c r="AC145" s="2" t="s">
        <v>522</v>
      </c>
      <c r="AD145" s="2">
        <v>230</v>
      </c>
      <c r="AE145" s="1" t="s">
        <v>521</v>
      </c>
      <c r="AF145" s="2" t="s">
        <v>39</v>
      </c>
      <c r="AG145" s="2" t="s">
        <v>38</v>
      </c>
      <c r="AH145" s="2" t="s">
        <v>520</v>
      </c>
      <c r="AI145" s="2" t="s">
        <v>464</v>
      </c>
      <c r="AJ145" s="1" t="s">
        <v>384</v>
      </c>
      <c r="AK145" s="2" t="s">
        <v>443</v>
      </c>
      <c r="AL145" s="2" t="s">
        <v>35</v>
      </c>
      <c r="AO145" s="2" t="s">
        <v>2</v>
      </c>
      <c r="AS145" s="1" t="s">
        <v>1</v>
      </c>
      <c r="AU145" s="2" t="s">
        <v>0</v>
      </c>
      <c r="AV145" s="5">
        <v>126.252</v>
      </c>
      <c r="AW145" s="1">
        <v>60</v>
      </c>
      <c r="AX145" s="6" t="s">
        <v>0</v>
      </c>
      <c r="AY145" s="6">
        <v>105.21</v>
      </c>
      <c r="AZ145" s="6">
        <v>63.125999999999998</v>
      </c>
      <c r="BA145" s="7">
        <v>42.084000000000003</v>
      </c>
      <c r="BB145" s="7">
        <v>21.042000000000002</v>
      </c>
      <c r="BC145" s="7">
        <v>10.521000000000001</v>
      </c>
    </row>
    <row r="146" spans="1:55">
      <c r="A146" s="2">
        <v>4771</v>
      </c>
      <c r="B146" s="2" t="s">
        <v>519</v>
      </c>
      <c r="C146" s="2" t="s">
        <v>196</v>
      </c>
      <c r="D146" s="2">
        <v>1</v>
      </c>
      <c r="E146" s="3">
        <v>40800</v>
      </c>
      <c r="F146" s="2" t="s">
        <v>231</v>
      </c>
      <c r="G146" s="1" t="s">
        <v>230</v>
      </c>
      <c r="H146" s="2" t="s">
        <v>247</v>
      </c>
      <c r="I146" s="2">
        <v>37031</v>
      </c>
      <c r="J146" s="2">
        <v>37</v>
      </c>
      <c r="K146" s="2">
        <v>302030107</v>
      </c>
      <c r="L146" s="2" t="s">
        <v>518</v>
      </c>
      <c r="M146" s="1" t="s">
        <v>64</v>
      </c>
      <c r="N146" s="4">
        <v>34.69811</v>
      </c>
      <c r="O146" s="4">
        <v>-76.599299999999999</v>
      </c>
      <c r="P146" s="4">
        <v>34.69811</v>
      </c>
      <c r="Q146" s="4">
        <v>-76.599299999999999</v>
      </c>
      <c r="R146" s="2">
        <v>4</v>
      </c>
      <c r="S146" s="2">
        <v>63</v>
      </c>
      <c r="T146" s="2" t="s">
        <v>49</v>
      </c>
      <c r="U146" s="2" t="s">
        <v>227</v>
      </c>
      <c r="V146" s="1" t="s">
        <v>226</v>
      </c>
      <c r="W146" s="2" t="s">
        <v>44</v>
      </c>
      <c r="X146" s="2" t="s">
        <v>46</v>
      </c>
      <c r="Y146" s="2" t="s">
        <v>45</v>
      </c>
      <c r="Z146" s="2" t="s">
        <v>44</v>
      </c>
      <c r="AA146" s="2" t="s">
        <v>43</v>
      </c>
      <c r="AB146" s="2" t="s">
        <v>42</v>
      </c>
      <c r="AC146" s="2" t="s">
        <v>41</v>
      </c>
      <c r="AD146" s="2">
        <v>262</v>
      </c>
      <c r="AE146" s="1" t="s">
        <v>133</v>
      </c>
      <c r="AF146" s="2" t="s">
        <v>39</v>
      </c>
      <c r="AG146" s="2" t="s">
        <v>38</v>
      </c>
      <c r="AH146" s="2" t="s">
        <v>132</v>
      </c>
      <c r="AI146" s="2" t="s">
        <v>5</v>
      </c>
      <c r="AJ146" s="1" t="s">
        <v>1</v>
      </c>
      <c r="AK146" s="2" t="s">
        <v>4</v>
      </c>
      <c r="AL146" s="2" t="s">
        <v>35</v>
      </c>
      <c r="AR146" s="1" t="s">
        <v>2</v>
      </c>
      <c r="AS146" s="1" t="s">
        <v>1</v>
      </c>
      <c r="AT146" s="1" t="s">
        <v>1</v>
      </c>
      <c r="AU146" s="2">
        <v>50130</v>
      </c>
      <c r="AV146" s="5">
        <v>147.01599999999999</v>
      </c>
      <c r="AW146" s="1">
        <v>125</v>
      </c>
      <c r="AX146" s="6">
        <v>131.33600000000001</v>
      </c>
      <c r="AY146" s="6">
        <v>69.48</v>
      </c>
      <c r="AZ146" s="6">
        <v>41.688000000000002</v>
      </c>
      <c r="BA146" s="7">
        <v>27.792000000000002</v>
      </c>
      <c r="BB146" s="7">
        <v>13.896000000000001</v>
      </c>
      <c r="BC146" s="7">
        <v>6.9480000000000004</v>
      </c>
    </row>
    <row r="147" spans="1:55">
      <c r="A147" s="2">
        <v>4772</v>
      </c>
      <c r="B147" s="2" t="s">
        <v>517</v>
      </c>
      <c r="C147" s="2" t="s">
        <v>196</v>
      </c>
      <c r="D147" s="2">
        <v>1</v>
      </c>
      <c r="E147" s="3">
        <v>40707</v>
      </c>
      <c r="F147" s="2" t="s">
        <v>375</v>
      </c>
      <c r="G147" s="1" t="s">
        <v>374</v>
      </c>
      <c r="H147" s="2" t="s">
        <v>437</v>
      </c>
      <c r="I147" s="2">
        <v>45029</v>
      </c>
      <c r="J147" s="2">
        <v>45</v>
      </c>
      <c r="K147" s="2">
        <v>305020707</v>
      </c>
      <c r="L147" s="2" t="s">
        <v>516</v>
      </c>
      <c r="M147" s="1" t="s">
        <v>64</v>
      </c>
      <c r="N147" s="4">
        <v>32.547449999999998</v>
      </c>
      <c r="O147" s="4">
        <v>-80.527900000000002</v>
      </c>
      <c r="P147" s="4">
        <v>32.547449999999998</v>
      </c>
      <c r="Q147" s="4">
        <v>-80.527900000000002</v>
      </c>
      <c r="R147" s="2">
        <v>4</v>
      </c>
      <c r="S147" s="2">
        <v>75</v>
      </c>
      <c r="T147" s="2" t="s">
        <v>63</v>
      </c>
      <c r="U147" s="2" t="s">
        <v>303</v>
      </c>
      <c r="V147" s="1" t="s">
        <v>302</v>
      </c>
      <c r="W147" s="2" t="s">
        <v>44</v>
      </c>
      <c r="X147" s="2" t="s">
        <v>46</v>
      </c>
      <c r="Y147" s="2" t="s">
        <v>45</v>
      </c>
      <c r="Z147" s="2" t="s">
        <v>44</v>
      </c>
      <c r="AA147" s="2" t="s">
        <v>43</v>
      </c>
      <c r="AB147" s="2" t="s">
        <v>42</v>
      </c>
      <c r="AC147" s="2" t="s">
        <v>41</v>
      </c>
      <c r="AD147" s="2">
        <v>262</v>
      </c>
      <c r="AE147" s="1" t="s">
        <v>133</v>
      </c>
      <c r="AF147" s="2" t="s">
        <v>39</v>
      </c>
      <c r="AG147" s="2" t="s">
        <v>38</v>
      </c>
      <c r="AH147" s="2" t="s">
        <v>132</v>
      </c>
      <c r="AI147" s="2" t="s">
        <v>5</v>
      </c>
      <c r="AJ147" s="1" t="s">
        <v>1</v>
      </c>
      <c r="AK147" s="2" t="s">
        <v>4</v>
      </c>
      <c r="AL147" s="2" t="s">
        <v>86</v>
      </c>
      <c r="AR147" s="1" t="s">
        <v>2</v>
      </c>
      <c r="AS147" s="1" t="s">
        <v>1</v>
      </c>
      <c r="AT147" s="1" t="s">
        <v>1</v>
      </c>
      <c r="AU147" s="2">
        <v>45950</v>
      </c>
      <c r="AV147" s="5">
        <v>172.66679999999999</v>
      </c>
      <c r="AW147" s="1">
        <v>70</v>
      </c>
      <c r="AX147" s="6" t="s">
        <v>0</v>
      </c>
      <c r="AY147" s="6">
        <v>118.1748</v>
      </c>
      <c r="AZ147" s="6">
        <v>76.222800000000007</v>
      </c>
      <c r="BA147" s="7">
        <v>51.8</v>
      </c>
      <c r="BB147" s="7">
        <v>25.9</v>
      </c>
      <c r="BC147" s="7">
        <v>12.95</v>
      </c>
    </row>
    <row r="148" spans="1:55">
      <c r="A148" s="2">
        <v>4773</v>
      </c>
      <c r="B148" s="2" t="s">
        <v>515</v>
      </c>
      <c r="C148" s="2" t="s">
        <v>196</v>
      </c>
      <c r="D148" s="2">
        <v>1</v>
      </c>
      <c r="E148" s="3">
        <v>40799</v>
      </c>
      <c r="F148" s="2" t="s">
        <v>231</v>
      </c>
      <c r="G148" s="1" t="s">
        <v>230</v>
      </c>
      <c r="H148" s="2" t="s">
        <v>378</v>
      </c>
      <c r="I148" s="2">
        <v>37129</v>
      </c>
      <c r="J148" s="2">
        <v>37</v>
      </c>
      <c r="K148" s="2">
        <v>303000508</v>
      </c>
      <c r="L148" s="2" t="s">
        <v>514</v>
      </c>
      <c r="M148" s="1" t="s">
        <v>64</v>
      </c>
      <c r="N148" s="4">
        <v>33.955860000000001</v>
      </c>
      <c r="O148" s="4">
        <v>-77.933980000000005</v>
      </c>
      <c r="P148" s="4">
        <v>33.955860000000001</v>
      </c>
      <c r="Q148" s="4">
        <v>-77.933980000000005</v>
      </c>
      <c r="R148" s="2">
        <v>4</v>
      </c>
      <c r="S148" s="2">
        <v>63</v>
      </c>
      <c r="T148" s="2" t="s">
        <v>49</v>
      </c>
      <c r="U148" s="2" t="s">
        <v>227</v>
      </c>
      <c r="V148" s="1" t="s">
        <v>226</v>
      </c>
      <c r="W148" s="2" t="s">
        <v>44</v>
      </c>
      <c r="X148" s="2" t="s">
        <v>46</v>
      </c>
      <c r="Y148" s="2" t="s">
        <v>45</v>
      </c>
      <c r="Z148" s="2" t="s">
        <v>44</v>
      </c>
      <c r="AA148" s="2" t="s">
        <v>43</v>
      </c>
      <c r="AB148" s="2" t="s">
        <v>42</v>
      </c>
      <c r="AC148" s="2" t="s">
        <v>41</v>
      </c>
      <c r="AD148" s="2">
        <v>262</v>
      </c>
      <c r="AE148" s="1" t="s">
        <v>133</v>
      </c>
      <c r="AF148" s="2" t="s">
        <v>39</v>
      </c>
      <c r="AG148" s="2" t="s">
        <v>38</v>
      </c>
      <c r="AH148" s="2" t="s">
        <v>132</v>
      </c>
      <c r="AI148" s="2" t="s">
        <v>5</v>
      </c>
      <c r="AJ148" s="1" t="s">
        <v>1</v>
      </c>
      <c r="AK148" s="2" t="s">
        <v>4</v>
      </c>
      <c r="AL148" s="2" t="s">
        <v>35</v>
      </c>
      <c r="AR148" s="1" t="s">
        <v>2</v>
      </c>
      <c r="AS148" s="1" t="s">
        <v>1</v>
      </c>
      <c r="AT148" s="1" t="s">
        <v>1</v>
      </c>
      <c r="AU148" s="2">
        <v>35660</v>
      </c>
      <c r="AV148" s="5">
        <v>110.16330000000001</v>
      </c>
      <c r="AW148" s="1">
        <v>125</v>
      </c>
      <c r="AX148" s="6">
        <v>99.663300000000007</v>
      </c>
      <c r="AY148" s="6">
        <v>78.663300000000007</v>
      </c>
      <c r="AZ148" s="6">
        <v>70.263300000000001</v>
      </c>
      <c r="BA148" s="7">
        <v>58.542000000000002</v>
      </c>
      <c r="BB148" s="7">
        <v>29.271000000000001</v>
      </c>
      <c r="BC148" s="7">
        <v>14.6355</v>
      </c>
    </row>
    <row r="149" spans="1:55">
      <c r="A149" s="2">
        <v>4794</v>
      </c>
      <c r="B149" s="2" t="s">
        <v>513</v>
      </c>
      <c r="C149" s="2" t="s">
        <v>24</v>
      </c>
      <c r="D149" s="2">
        <v>1</v>
      </c>
      <c r="E149" s="3">
        <v>40808</v>
      </c>
      <c r="F149" s="2" t="s">
        <v>157</v>
      </c>
      <c r="G149" s="1" t="s">
        <v>156</v>
      </c>
      <c r="H149" s="2" t="s">
        <v>164</v>
      </c>
      <c r="I149" s="2">
        <v>48057</v>
      </c>
      <c r="J149" s="2">
        <v>48</v>
      </c>
      <c r="K149" s="2">
        <v>1210040302</v>
      </c>
      <c r="L149" s="2" t="s">
        <v>163</v>
      </c>
      <c r="M149" s="1" t="s">
        <v>153</v>
      </c>
      <c r="N149" s="4">
        <v>28.361468179999999</v>
      </c>
      <c r="O149" s="4">
        <v>-96.671328320000001</v>
      </c>
      <c r="P149" s="4">
        <v>28.361468179999999</v>
      </c>
      <c r="Q149" s="4">
        <v>-96.671328320000001</v>
      </c>
      <c r="R149" s="2">
        <v>6</v>
      </c>
      <c r="S149" s="2">
        <v>34</v>
      </c>
      <c r="T149" s="2" t="s">
        <v>152</v>
      </c>
      <c r="U149" s="2" t="s">
        <v>162</v>
      </c>
      <c r="V149" s="1" t="s">
        <v>161</v>
      </c>
      <c r="W149" s="2" t="s">
        <v>44</v>
      </c>
      <c r="X149" s="2" t="s">
        <v>46</v>
      </c>
      <c r="Y149" s="2" t="s">
        <v>45</v>
      </c>
      <c r="Z149" s="2" t="s">
        <v>44</v>
      </c>
      <c r="AA149" s="2" t="s">
        <v>43</v>
      </c>
      <c r="AB149" s="2" t="s">
        <v>42</v>
      </c>
      <c r="AC149" s="2" t="s">
        <v>41</v>
      </c>
      <c r="AD149" s="2">
        <v>257</v>
      </c>
      <c r="AE149" s="1" t="s">
        <v>160</v>
      </c>
      <c r="AF149" s="2" t="s">
        <v>39</v>
      </c>
      <c r="AG149" s="2" t="s">
        <v>38</v>
      </c>
      <c r="AH149" s="2" t="s">
        <v>159</v>
      </c>
      <c r="AI149" s="2" t="s">
        <v>5</v>
      </c>
      <c r="AJ149" s="1" t="s">
        <v>145</v>
      </c>
      <c r="AK149" s="2" t="s">
        <v>4</v>
      </c>
      <c r="AL149" s="2" t="s">
        <v>86</v>
      </c>
      <c r="AN149" s="1" t="s">
        <v>296</v>
      </c>
      <c r="AS149" s="1" t="s">
        <v>110</v>
      </c>
      <c r="AU149" s="2" t="s">
        <v>0</v>
      </c>
      <c r="AV149" s="5">
        <v>42.055999999999997</v>
      </c>
      <c r="AW149" s="1">
        <v>127</v>
      </c>
      <c r="AX149" s="6">
        <v>35.6828</v>
      </c>
      <c r="AY149" s="6">
        <v>30.528400000000001</v>
      </c>
      <c r="AZ149" s="6">
        <v>28.402200000000001</v>
      </c>
      <c r="BA149" s="7">
        <v>25.228200000000001</v>
      </c>
      <c r="BB149" s="7">
        <v>14.28</v>
      </c>
      <c r="BC149" s="7">
        <v>7.14</v>
      </c>
    </row>
    <row r="150" spans="1:55">
      <c r="A150" s="2">
        <v>4862</v>
      </c>
      <c r="B150" s="2" t="s">
        <v>512</v>
      </c>
      <c r="C150" s="2" t="s">
        <v>24</v>
      </c>
      <c r="D150" s="2">
        <v>1</v>
      </c>
      <c r="E150" s="3">
        <v>40764</v>
      </c>
      <c r="F150" s="2" t="s">
        <v>294</v>
      </c>
      <c r="G150" s="1" t="s">
        <v>293</v>
      </c>
      <c r="H150" s="2" t="s">
        <v>193</v>
      </c>
      <c r="I150" s="2">
        <v>22023</v>
      </c>
      <c r="J150" s="2">
        <v>22</v>
      </c>
      <c r="K150" s="2">
        <v>808020211</v>
      </c>
      <c r="L150" s="2" t="s">
        <v>511</v>
      </c>
      <c r="M150" s="1" t="s">
        <v>290</v>
      </c>
      <c r="N150" s="4">
        <v>29.79982</v>
      </c>
      <c r="O150" s="4">
        <v>-92.963200000000001</v>
      </c>
      <c r="P150" s="4">
        <v>29.800364869999999</v>
      </c>
      <c r="Q150" s="4">
        <v>-92.963077679999998</v>
      </c>
      <c r="R150" s="2">
        <v>6</v>
      </c>
      <c r="S150" s="2">
        <v>34</v>
      </c>
      <c r="T150" s="2" t="s">
        <v>152</v>
      </c>
      <c r="U150" s="2" t="s">
        <v>151</v>
      </c>
      <c r="V150" s="1" t="s">
        <v>150</v>
      </c>
      <c r="W150" s="2" t="s">
        <v>44</v>
      </c>
      <c r="X150" s="2" t="s">
        <v>46</v>
      </c>
      <c r="Y150" s="2" t="s">
        <v>45</v>
      </c>
      <c r="Z150" s="2" t="s">
        <v>44</v>
      </c>
      <c r="AA150" s="2" t="s">
        <v>43</v>
      </c>
      <c r="AB150" s="2" t="s">
        <v>42</v>
      </c>
      <c r="AC150" s="2" t="s">
        <v>41</v>
      </c>
      <c r="AD150" s="2">
        <v>258</v>
      </c>
      <c r="AE150" s="1" t="s">
        <v>260</v>
      </c>
      <c r="AF150" s="2" t="s">
        <v>39</v>
      </c>
      <c r="AG150" s="2" t="s">
        <v>38</v>
      </c>
      <c r="AH150" s="2" t="s">
        <v>259</v>
      </c>
      <c r="AI150" s="2" t="s">
        <v>5</v>
      </c>
      <c r="AJ150" s="1" t="s">
        <v>1</v>
      </c>
      <c r="AK150" s="2" t="s">
        <v>4</v>
      </c>
      <c r="AL150" s="2" t="s">
        <v>35</v>
      </c>
      <c r="AR150" s="1" t="s">
        <v>2</v>
      </c>
      <c r="AS150" s="1" t="s">
        <v>110</v>
      </c>
      <c r="AT150" s="1" t="s">
        <v>103</v>
      </c>
      <c r="AU150" s="2">
        <v>1788</v>
      </c>
      <c r="AV150" s="5">
        <v>156.27029999999999</v>
      </c>
      <c r="AW150" s="1">
        <v>54</v>
      </c>
      <c r="AX150" s="6" t="s">
        <v>0</v>
      </c>
      <c r="AY150" s="6">
        <v>149.3519</v>
      </c>
      <c r="AZ150" s="6">
        <v>101.4349</v>
      </c>
      <c r="BA150" s="7">
        <v>57.488900000000001</v>
      </c>
      <c r="BB150" s="7">
        <v>20.559000000000001</v>
      </c>
      <c r="BC150" s="7">
        <v>10.279500000000001</v>
      </c>
    </row>
    <row r="151" spans="1:55">
      <c r="A151" s="2">
        <v>4912</v>
      </c>
      <c r="B151" s="2" t="s">
        <v>510</v>
      </c>
      <c r="C151" s="2" t="s">
        <v>24</v>
      </c>
      <c r="D151" s="2">
        <v>1</v>
      </c>
      <c r="E151" s="3">
        <v>40679</v>
      </c>
      <c r="F151" s="2" t="s">
        <v>68</v>
      </c>
      <c r="G151" s="1" t="s">
        <v>67</v>
      </c>
      <c r="H151" s="2" t="s">
        <v>509</v>
      </c>
      <c r="I151" s="2">
        <v>12075</v>
      </c>
      <c r="J151" s="2">
        <v>12</v>
      </c>
      <c r="K151" s="2">
        <v>311010106</v>
      </c>
      <c r="L151" s="2" t="s">
        <v>508</v>
      </c>
      <c r="M151" s="1" t="s">
        <v>64</v>
      </c>
      <c r="N151" s="4">
        <v>29.041948999999999</v>
      </c>
      <c r="O151" s="4">
        <v>-82.733440000000002</v>
      </c>
      <c r="P151" s="4">
        <v>29.04275586</v>
      </c>
      <c r="Q151" s="4">
        <v>-82.733883719999994</v>
      </c>
      <c r="R151" s="2">
        <v>4</v>
      </c>
      <c r="S151" s="2">
        <v>75</v>
      </c>
      <c r="T151" s="2" t="s">
        <v>63</v>
      </c>
      <c r="U151" s="2" t="s">
        <v>62</v>
      </c>
      <c r="V151" s="1" t="s">
        <v>61</v>
      </c>
      <c r="W151" s="2" t="s">
        <v>44</v>
      </c>
      <c r="X151" s="2" t="s">
        <v>46</v>
      </c>
      <c r="Y151" s="2" t="s">
        <v>45</v>
      </c>
      <c r="Z151" s="2" t="s">
        <v>44</v>
      </c>
      <c r="AA151" s="2" t="s">
        <v>43</v>
      </c>
      <c r="AB151" s="2" t="s">
        <v>75</v>
      </c>
      <c r="AC151" s="2" t="s">
        <v>74</v>
      </c>
      <c r="AD151" s="2">
        <v>265</v>
      </c>
      <c r="AE151" s="1" t="s">
        <v>507</v>
      </c>
      <c r="AF151" s="2" t="s">
        <v>39</v>
      </c>
      <c r="AG151" s="2" t="s">
        <v>38</v>
      </c>
      <c r="AH151" s="2" t="s">
        <v>72</v>
      </c>
      <c r="AI151" s="2" t="s">
        <v>5</v>
      </c>
      <c r="AJ151" s="1" t="s">
        <v>1</v>
      </c>
      <c r="AK151" s="2" t="s">
        <v>4</v>
      </c>
      <c r="AL151" s="2" t="s">
        <v>35</v>
      </c>
      <c r="AR151" s="1" t="s">
        <v>2</v>
      </c>
      <c r="AS151" s="1" t="s">
        <v>1</v>
      </c>
      <c r="AT151" s="1" t="s">
        <v>1</v>
      </c>
      <c r="AU151" s="2">
        <v>35880</v>
      </c>
      <c r="AV151" s="5">
        <v>50.340400000000002</v>
      </c>
      <c r="AW151" s="1">
        <v>44</v>
      </c>
      <c r="AX151" s="6" t="s">
        <v>0</v>
      </c>
      <c r="AY151" s="6" t="s">
        <v>0</v>
      </c>
      <c r="AZ151" s="6">
        <v>35.489199999999997</v>
      </c>
      <c r="BA151" s="7">
        <v>24.8812</v>
      </c>
      <c r="BB151" s="7">
        <v>13.94</v>
      </c>
      <c r="BC151" s="7">
        <v>6.97</v>
      </c>
    </row>
    <row r="152" spans="1:55">
      <c r="A152" s="2">
        <v>4915</v>
      </c>
      <c r="B152" s="2" t="s">
        <v>506</v>
      </c>
      <c r="C152" s="2" t="s">
        <v>24</v>
      </c>
      <c r="D152" s="2">
        <v>1</v>
      </c>
      <c r="E152" s="3">
        <v>40751</v>
      </c>
      <c r="F152" s="2" t="s">
        <v>68</v>
      </c>
      <c r="G152" s="1" t="s">
        <v>67</v>
      </c>
      <c r="H152" s="2" t="s">
        <v>505</v>
      </c>
      <c r="I152" s="2">
        <v>12037</v>
      </c>
      <c r="J152" s="2">
        <v>12</v>
      </c>
      <c r="K152" s="2">
        <v>313001402</v>
      </c>
      <c r="L152" s="2" t="s">
        <v>504</v>
      </c>
      <c r="M152" s="1" t="s">
        <v>64</v>
      </c>
      <c r="N152" s="4">
        <v>29.700252599999999</v>
      </c>
      <c r="O152" s="4">
        <v>-85.188803329999999</v>
      </c>
      <c r="P152" s="4">
        <v>29.700252599999999</v>
      </c>
      <c r="Q152" s="4">
        <v>-85.188803329999999</v>
      </c>
      <c r="R152" s="2">
        <v>4</v>
      </c>
      <c r="S152" s="2">
        <v>75</v>
      </c>
      <c r="T152" s="2" t="s">
        <v>63</v>
      </c>
      <c r="U152" s="2" t="s">
        <v>251</v>
      </c>
      <c r="V152" s="1" t="s">
        <v>250</v>
      </c>
      <c r="W152" s="2" t="s">
        <v>44</v>
      </c>
      <c r="X152" s="2" t="s">
        <v>46</v>
      </c>
      <c r="Y152" s="2" t="s">
        <v>45</v>
      </c>
      <c r="Z152" s="2" t="s">
        <v>44</v>
      </c>
      <c r="AA152" s="2" t="s">
        <v>43</v>
      </c>
      <c r="AB152" s="2" t="s">
        <v>42</v>
      </c>
      <c r="AC152" s="2" t="s">
        <v>41</v>
      </c>
      <c r="AD152" s="2">
        <v>259</v>
      </c>
      <c r="AE152" s="1" t="s">
        <v>60</v>
      </c>
      <c r="AF152" s="2" t="s">
        <v>39</v>
      </c>
      <c r="AG152" s="2" t="s">
        <v>38</v>
      </c>
      <c r="AH152" s="2" t="s">
        <v>59</v>
      </c>
      <c r="AI152" s="2" t="s">
        <v>5</v>
      </c>
      <c r="AJ152" s="1" t="s">
        <v>1</v>
      </c>
      <c r="AK152" s="2" t="s">
        <v>4</v>
      </c>
      <c r="AL152" s="2" t="s">
        <v>35</v>
      </c>
      <c r="AR152" s="1" t="s">
        <v>2</v>
      </c>
      <c r="AS152" s="1" t="s">
        <v>1</v>
      </c>
      <c r="AT152" s="1" t="s">
        <v>1</v>
      </c>
      <c r="AU152" s="2" t="s">
        <v>0</v>
      </c>
      <c r="AV152" s="5">
        <v>283.0104</v>
      </c>
      <c r="AW152" s="1">
        <v>72</v>
      </c>
      <c r="AX152" s="6" t="s">
        <v>0</v>
      </c>
      <c r="AY152" s="6">
        <v>273.07960000000003</v>
      </c>
      <c r="AZ152" s="6">
        <v>222.3</v>
      </c>
      <c r="BA152" s="7">
        <v>148.19999999999999</v>
      </c>
      <c r="BB152" s="7">
        <v>74.099999999999994</v>
      </c>
      <c r="BC152" s="7">
        <v>37.049999999999997</v>
      </c>
    </row>
    <row r="153" spans="1:55">
      <c r="A153" s="2">
        <v>4916</v>
      </c>
      <c r="B153" s="2" t="s">
        <v>503</v>
      </c>
      <c r="C153" s="2" t="s">
        <v>24</v>
      </c>
      <c r="D153" s="2">
        <v>1</v>
      </c>
      <c r="E153" s="3">
        <v>40696</v>
      </c>
      <c r="F153" s="2" t="s">
        <v>68</v>
      </c>
      <c r="G153" s="1" t="s">
        <v>67</v>
      </c>
      <c r="H153" s="2" t="s">
        <v>84</v>
      </c>
      <c r="I153" s="2">
        <v>12109</v>
      </c>
      <c r="J153" s="2">
        <v>12</v>
      </c>
      <c r="K153" s="2">
        <v>308020105</v>
      </c>
      <c r="L153" s="2" t="s">
        <v>502</v>
      </c>
      <c r="M153" s="1" t="s">
        <v>64</v>
      </c>
      <c r="N153" s="4">
        <v>29.905957999999998</v>
      </c>
      <c r="O153" s="4">
        <v>-81.325827000000004</v>
      </c>
      <c r="P153" s="4">
        <v>29.90533872</v>
      </c>
      <c r="Q153" s="4">
        <v>-81.326566740000004</v>
      </c>
      <c r="R153" s="2">
        <v>4</v>
      </c>
      <c r="S153" s="2">
        <v>75</v>
      </c>
      <c r="T153" s="2" t="s">
        <v>63</v>
      </c>
      <c r="U153" s="2" t="s">
        <v>82</v>
      </c>
      <c r="V153" s="1" t="s">
        <v>81</v>
      </c>
      <c r="W153" s="2" t="s">
        <v>44</v>
      </c>
      <c r="X153" s="2" t="s">
        <v>46</v>
      </c>
      <c r="Y153" s="2" t="s">
        <v>45</v>
      </c>
      <c r="Z153" s="2" t="s">
        <v>44</v>
      </c>
      <c r="AA153" s="2" t="s">
        <v>43</v>
      </c>
      <c r="AB153" s="2" t="s">
        <v>75</v>
      </c>
      <c r="AC153" s="2" t="s">
        <v>74</v>
      </c>
      <c r="AD153" s="2">
        <v>266</v>
      </c>
      <c r="AE153" s="1" t="s">
        <v>73</v>
      </c>
      <c r="AF153" s="2" t="s">
        <v>39</v>
      </c>
      <c r="AG153" s="2" t="s">
        <v>38</v>
      </c>
      <c r="AH153" s="2" t="s">
        <v>72</v>
      </c>
      <c r="AI153" s="2" t="s">
        <v>5</v>
      </c>
      <c r="AJ153" s="1" t="s">
        <v>1</v>
      </c>
      <c r="AK153" s="2" t="s">
        <v>4</v>
      </c>
      <c r="AL153" s="2" t="s">
        <v>35</v>
      </c>
      <c r="AR153" s="1" t="s">
        <v>2</v>
      </c>
      <c r="AS153" s="1" t="s">
        <v>1</v>
      </c>
      <c r="AT153" s="1" t="s">
        <v>1</v>
      </c>
      <c r="AU153" s="2">
        <v>53100</v>
      </c>
      <c r="AV153" s="5">
        <v>190.63800000000001</v>
      </c>
      <c r="AW153" s="1">
        <v>90</v>
      </c>
      <c r="AX153" s="6" t="s">
        <v>0</v>
      </c>
      <c r="AY153" s="6">
        <v>105.91</v>
      </c>
      <c r="AZ153" s="6">
        <v>63.545999999999999</v>
      </c>
      <c r="BA153" s="7">
        <v>42.363999999999997</v>
      </c>
      <c r="BB153" s="7">
        <v>21.181999999999999</v>
      </c>
      <c r="BC153" s="7">
        <v>10.590999999999999</v>
      </c>
    </row>
    <row r="154" spans="1:55">
      <c r="A154" s="2">
        <v>4917</v>
      </c>
      <c r="B154" s="2" t="s">
        <v>501</v>
      </c>
      <c r="C154" s="2" t="s">
        <v>24</v>
      </c>
      <c r="D154" s="2">
        <v>1</v>
      </c>
      <c r="E154" s="3">
        <v>40700</v>
      </c>
      <c r="F154" s="2" t="s">
        <v>68</v>
      </c>
      <c r="G154" s="1" t="s">
        <v>67</v>
      </c>
      <c r="H154" s="2" t="s">
        <v>66</v>
      </c>
      <c r="I154" s="2">
        <v>12129</v>
      </c>
      <c r="J154" s="2">
        <v>12</v>
      </c>
      <c r="K154" s="2">
        <v>312000110</v>
      </c>
      <c r="L154" s="2" t="s">
        <v>65</v>
      </c>
      <c r="M154" s="1" t="s">
        <v>64</v>
      </c>
      <c r="N154" s="4">
        <v>30.104510000000001</v>
      </c>
      <c r="O154" s="4">
        <v>-84.172723000000005</v>
      </c>
      <c r="P154" s="4">
        <v>30.104459649999999</v>
      </c>
      <c r="Q154" s="4">
        <v>-84.173124470000005</v>
      </c>
      <c r="R154" s="2">
        <v>4</v>
      </c>
      <c r="S154" s="2">
        <v>75</v>
      </c>
      <c r="T154" s="2" t="s">
        <v>63</v>
      </c>
      <c r="U154" s="2" t="s">
        <v>62</v>
      </c>
      <c r="V154" s="1" t="s">
        <v>61</v>
      </c>
      <c r="W154" s="2" t="s">
        <v>44</v>
      </c>
      <c r="X154" s="2" t="s">
        <v>46</v>
      </c>
      <c r="Y154" s="2" t="s">
        <v>45</v>
      </c>
      <c r="Z154" s="2" t="s">
        <v>44</v>
      </c>
      <c r="AA154" s="2" t="s">
        <v>43</v>
      </c>
      <c r="AB154" s="2" t="s">
        <v>42</v>
      </c>
      <c r="AC154" s="2" t="s">
        <v>41</v>
      </c>
      <c r="AD154" s="2">
        <v>259</v>
      </c>
      <c r="AE154" s="1" t="s">
        <v>60</v>
      </c>
      <c r="AF154" s="2" t="s">
        <v>39</v>
      </c>
      <c r="AG154" s="2" t="s">
        <v>38</v>
      </c>
      <c r="AH154" s="2" t="s">
        <v>59</v>
      </c>
      <c r="AI154" s="2" t="s">
        <v>5</v>
      </c>
      <c r="AJ154" s="1" t="s">
        <v>1</v>
      </c>
      <c r="AK154" s="2" t="s">
        <v>4</v>
      </c>
      <c r="AL154" s="2" t="s">
        <v>35</v>
      </c>
      <c r="AR154" s="1" t="s">
        <v>2</v>
      </c>
      <c r="AS154" s="1" t="s">
        <v>1</v>
      </c>
      <c r="AU154" s="2" t="s">
        <v>0</v>
      </c>
      <c r="AV154" s="5">
        <v>201.89879999999999</v>
      </c>
      <c r="AW154" s="1">
        <v>88</v>
      </c>
      <c r="AX154" s="6" t="s">
        <v>0</v>
      </c>
      <c r="AY154" s="6" t="s">
        <v>0</v>
      </c>
      <c r="AZ154" s="6" t="s">
        <v>0</v>
      </c>
      <c r="BA154" s="7" t="s">
        <v>0</v>
      </c>
      <c r="BB154" s="7" t="s">
        <v>0</v>
      </c>
      <c r="BC154" s="7" t="s">
        <v>0</v>
      </c>
    </row>
    <row r="155" spans="1:55">
      <c r="A155" s="2">
        <v>4918</v>
      </c>
      <c r="B155" s="2" t="s">
        <v>500</v>
      </c>
      <c r="C155" s="2" t="s">
        <v>24</v>
      </c>
      <c r="D155" s="2">
        <v>1</v>
      </c>
      <c r="E155" s="3">
        <v>40674</v>
      </c>
      <c r="F155" s="2" t="s">
        <v>68</v>
      </c>
      <c r="G155" s="1" t="s">
        <v>67</v>
      </c>
      <c r="H155" s="2" t="s">
        <v>499</v>
      </c>
      <c r="I155" s="2">
        <v>12009</v>
      </c>
      <c r="J155" s="2">
        <v>12</v>
      </c>
      <c r="K155" s="2">
        <v>308020203</v>
      </c>
      <c r="L155" s="2" t="s">
        <v>498</v>
      </c>
      <c r="M155" s="1" t="s">
        <v>64</v>
      </c>
      <c r="N155" s="4">
        <v>28.71130308</v>
      </c>
      <c r="O155" s="4">
        <v>-80.739387059999999</v>
      </c>
      <c r="P155" s="4">
        <v>28.71130308</v>
      </c>
      <c r="Q155" s="4">
        <v>-80.739387059999999</v>
      </c>
      <c r="R155" s="2">
        <v>4</v>
      </c>
      <c r="S155" s="2">
        <v>75</v>
      </c>
      <c r="T155" s="2" t="s">
        <v>63</v>
      </c>
      <c r="U155" s="2" t="s">
        <v>82</v>
      </c>
      <c r="V155" s="1" t="s">
        <v>81</v>
      </c>
      <c r="W155" s="2" t="s">
        <v>44</v>
      </c>
      <c r="X155" s="2" t="s">
        <v>46</v>
      </c>
      <c r="Y155" s="2" t="s">
        <v>45</v>
      </c>
      <c r="Z155" s="2" t="s">
        <v>44</v>
      </c>
      <c r="AA155" s="2" t="s">
        <v>43</v>
      </c>
      <c r="AB155" s="2" t="s">
        <v>75</v>
      </c>
      <c r="AC155" s="2" t="s">
        <v>74</v>
      </c>
      <c r="AD155" s="2">
        <v>266</v>
      </c>
      <c r="AE155" s="1" t="s">
        <v>73</v>
      </c>
      <c r="AF155" s="2" t="s">
        <v>39</v>
      </c>
      <c r="AG155" s="2" t="s">
        <v>38</v>
      </c>
      <c r="AH155" s="2" t="s">
        <v>72</v>
      </c>
      <c r="AI155" s="2" t="s">
        <v>5</v>
      </c>
      <c r="AJ155" s="1" t="s">
        <v>1</v>
      </c>
      <c r="AK155" s="2" t="s">
        <v>4</v>
      </c>
      <c r="AL155" s="2" t="s">
        <v>86</v>
      </c>
      <c r="AR155" s="1" t="s">
        <v>111</v>
      </c>
      <c r="AS155" s="1" t="s">
        <v>110</v>
      </c>
      <c r="AU155" s="2" t="s">
        <v>0</v>
      </c>
      <c r="AV155" s="5">
        <v>96.765199999999993</v>
      </c>
      <c r="AW155" s="1">
        <v>95</v>
      </c>
      <c r="AX155" s="6" t="s">
        <v>0</v>
      </c>
      <c r="AY155" s="6">
        <v>68.613200000000006</v>
      </c>
      <c r="AZ155" s="6">
        <v>54.491999999999997</v>
      </c>
      <c r="BA155" s="7">
        <v>42.872</v>
      </c>
      <c r="BB155" s="7">
        <v>31.251999999999999</v>
      </c>
      <c r="BC155" s="7">
        <v>15.625999999999999</v>
      </c>
    </row>
    <row r="156" spans="1:55">
      <c r="A156" s="2">
        <v>4922</v>
      </c>
      <c r="B156" s="2" t="s">
        <v>497</v>
      </c>
      <c r="C156" s="2" t="s">
        <v>24</v>
      </c>
      <c r="D156" s="2">
        <v>1</v>
      </c>
      <c r="E156" s="3">
        <v>40701</v>
      </c>
      <c r="F156" s="2" t="s">
        <v>68</v>
      </c>
      <c r="G156" s="1" t="s">
        <v>67</v>
      </c>
      <c r="H156" s="2" t="s">
        <v>66</v>
      </c>
      <c r="I156" s="2">
        <v>12129</v>
      </c>
      <c r="J156" s="2">
        <v>12</v>
      </c>
      <c r="K156" s="2">
        <v>312000312</v>
      </c>
      <c r="L156" s="2" t="s">
        <v>496</v>
      </c>
      <c r="M156" s="1" t="s">
        <v>64</v>
      </c>
      <c r="N156" s="4">
        <v>29.98357</v>
      </c>
      <c r="O156" s="4">
        <v>-84.517179999999996</v>
      </c>
      <c r="P156" s="4">
        <v>29.98388512</v>
      </c>
      <c r="Q156" s="4">
        <v>-84.516724109999998</v>
      </c>
      <c r="R156" s="2">
        <v>4</v>
      </c>
      <c r="S156" s="2">
        <v>75</v>
      </c>
      <c r="T156" s="2" t="s">
        <v>63</v>
      </c>
      <c r="U156" s="2" t="s">
        <v>465</v>
      </c>
      <c r="V156" s="1" t="s">
        <v>124</v>
      </c>
      <c r="W156" s="2" t="s">
        <v>44</v>
      </c>
      <c r="X156" s="2" t="s">
        <v>46</v>
      </c>
      <c r="Y156" s="2" t="s">
        <v>45</v>
      </c>
      <c r="Z156" s="2" t="s">
        <v>44</v>
      </c>
      <c r="AA156" s="2" t="s">
        <v>43</v>
      </c>
      <c r="AB156" s="2" t="s">
        <v>42</v>
      </c>
      <c r="AC156" s="2" t="s">
        <v>41</v>
      </c>
      <c r="AD156" s="2">
        <v>259</v>
      </c>
      <c r="AE156" s="1" t="s">
        <v>60</v>
      </c>
      <c r="AF156" s="2" t="s">
        <v>39</v>
      </c>
      <c r="AG156" s="2" t="s">
        <v>38</v>
      </c>
      <c r="AH156" s="2" t="s">
        <v>59</v>
      </c>
      <c r="AI156" s="2" t="s">
        <v>464</v>
      </c>
      <c r="AK156" s="2" t="s">
        <v>443</v>
      </c>
      <c r="AL156" s="2" t="s">
        <v>86</v>
      </c>
      <c r="AS156" s="1" t="s">
        <v>110</v>
      </c>
      <c r="AT156" s="1" t="s">
        <v>1</v>
      </c>
      <c r="AU156" s="2">
        <v>6030</v>
      </c>
      <c r="AV156" s="5">
        <v>438.06400000000002</v>
      </c>
      <c r="AW156" s="1">
        <v>82</v>
      </c>
      <c r="AX156" s="6" t="s">
        <v>0</v>
      </c>
      <c r="AY156" s="6">
        <v>269.7088</v>
      </c>
      <c r="AZ156" s="6">
        <v>163.08600000000001</v>
      </c>
      <c r="BA156" s="7">
        <v>108.724</v>
      </c>
      <c r="BB156" s="7">
        <v>54.362000000000002</v>
      </c>
      <c r="BC156" s="7">
        <v>27.181000000000001</v>
      </c>
    </row>
    <row r="157" spans="1:55">
      <c r="A157" s="2">
        <v>4927</v>
      </c>
      <c r="B157" s="2" t="s">
        <v>495</v>
      </c>
      <c r="C157" s="2" t="s">
        <v>24</v>
      </c>
      <c r="D157" s="2">
        <v>1</v>
      </c>
      <c r="E157" s="3">
        <v>40737</v>
      </c>
      <c r="F157" s="2" t="s">
        <v>68</v>
      </c>
      <c r="G157" s="1" t="s">
        <v>67</v>
      </c>
      <c r="H157" s="2" t="s">
        <v>488</v>
      </c>
      <c r="I157" s="2">
        <v>12086</v>
      </c>
      <c r="J157" s="2">
        <v>12</v>
      </c>
      <c r="K157" s="2">
        <v>309020302</v>
      </c>
      <c r="L157" s="2" t="s">
        <v>341</v>
      </c>
      <c r="M157" s="1" t="s">
        <v>64</v>
      </c>
      <c r="N157" s="4">
        <v>25.22157</v>
      </c>
      <c r="O157" s="4">
        <v>-80.428799999999995</v>
      </c>
      <c r="P157" s="4">
        <v>25.22157</v>
      </c>
      <c r="Q157" s="4">
        <v>-80.428799999999995</v>
      </c>
      <c r="R157" s="2">
        <v>4</v>
      </c>
      <c r="S157" s="2">
        <v>76</v>
      </c>
      <c r="T157" s="2" t="s">
        <v>90</v>
      </c>
      <c r="U157" s="2" t="s">
        <v>89</v>
      </c>
      <c r="V157" s="1" t="s">
        <v>88</v>
      </c>
      <c r="W157" s="2" t="s">
        <v>44</v>
      </c>
      <c r="X157" s="2" t="s">
        <v>46</v>
      </c>
      <c r="Y157" s="2" t="s">
        <v>45</v>
      </c>
      <c r="Z157" s="2" t="s">
        <v>44</v>
      </c>
      <c r="AA157" s="2" t="s">
        <v>43</v>
      </c>
      <c r="AB157" s="2" t="s">
        <v>75</v>
      </c>
      <c r="AC157" s="2" t="s">
        <v>74</v>
      </c>
      <c r="AD157" s="2">
        <v>267</v>
      </c>
      <c r="AE157" s="1" t="s">
        <v>87</v>
      </c>
      <c r="AF157" s="2" t="s">
        <v>39</v>
      </c>
      <c r="AG157" s="2" t="s">
        <v>38</v>
      </c>
      <c r="AH157" s="2" t="s">
        <v>72</v>
      </c>
      <c r="AI157" s="2" t="s">
        <v>71</v>
      </c>
      <c r="AJ157" s="1" t="s">
        <v>1</v>
      </c>
      <c r="AK157" s="2" t="s">
        <v>70</v>
      </c>
      <c r="AL157" s="2" t="s">
        <v>35</v>
      </c>
      <c r="AR157" s="1" t="s">
        <v>2</v>
      </c>
      <c r="AS157" s="1" t="s">
        <v>1</v>
      </c>
      <c r="AT157" s="1" t="s">
        <v>1</v>
      </c>
      <c r="AU157" s="2">
        <v>46340</v>
      </c>
      <c r="AV157" s="5">
        <v>282.05099999999999</v>
      </c>
      <c r="AW157" s="1">
        <v>100</v>
      </c>
      <c r="AX157" s="6">
        <v>282.05099999999999</v>
      </c>
      <c r="AY157" s="6">
        <v>141.02549999999999</v>
      </c>
      <c r="AZ157" s="6">
        <v>84.615300000000005</v>
      </c>
      <c r="BA157" s="7">
        <v>56.410200000000003</v>
      </c>
      <c r="BB157" s="7">
        <v>28.205100000000002</v>
      </c>
      <c r="BC157" s="7">
        <v>14.102550000000001</v>
      </c>
    </row>
    <row r="158" spans="1:55">
      <c r="A158" s="2">
        <v>4929</v>
      </c>
      <c r="B158" s="2" t="s">
        <v>494</v>
      </c>
      <c r="C158" s="2" t="s">
        <v>24</v>
      </c>
      <c r="D158" s="2">
        <v>1</v>
      </c>
      <c r="E158" s="3">
        <v>40702</v>
      </c>
      <c r="F158" s="2" t="s">
        <v>68</v>
      </c>
      <c r="G158" s="1" t="s">
        <v>67</v>
      </c>
      <c r="H158" s="2" t="s">
        <v>66</v>
      </c>
      <c r="I158" s="2">
        <v>12129</v>
      </c>
      <c r="J158" s="2">
        <v>12</v>
      </c>
      <c r="K158" s="2">
        <v>312000311</v>
      </c>
      <c r="L158" s="2" t="s">
        <v>493</v>
      </c>
      <c r="M158" s="1" t="s">
        <v>64</v>
      </c>
      <c r="N158" s="4">
        <v>30.025500000000001</v>
      </c>
      <c r="O158" s="4">
        <v>-84.459829999999997</v>
      </c>
      <c r="P158" s="4">
        <v>30.025596539999999</v>
      </c>
      <c r="Q158" s="4">
        <v>-84.459340409999996</v>
      </c>
      <c r="R158" s="2">
        <v>4</v>
      </c>
      <c r="S158" s="2">
        <v>75</v>
      </c>
      <c r="T158" s="2" t="s">
        <v>63</v>
      </c>
      <c r="U158" s="2" t="s">
        <v>62</v>
      </c>
      <c r="V158" s="1" t="s">
        <v>61</v>
      </c>
      <c r="W158" s="2" t="s">
        <v>44</v>
      </c>
      <c r="X158" s="2" t="s">
        <v>46</v>
      </c>
      <c r="Y158" s="2" t="s">
        <v>45</v>
      </c>
      <c r="Z158" s="2" t="s">
        <v>44</v>
      </c>
      <c r="AA158" s="2" t="s">
        <v>43</v>
      </c>
      <c r="AB158" s="2" t="s">
        <v>42</v>
      </c>
      <c r="AC158" s="2" t="s">
        <v>41</v>
      </c>
      <c r="AD158" s="2">
        <v>259</v>
      </c>
      <c r="AE158" s="1" t="s">
        <v>60</v>
      </c>
      <c r="AF158" s="2" t="s">
        <v>39</v>
      </c>
      <c r="AG158" s="2" t="s">
        <v>38</v>
      </c>
      <c r="AH158" s="2" t="s">
        <v>59</v>
      </c>
      <c r="AI158" s="2" t="s">
        <v>5</v>
      </c>
      <c r="AJ158" s="1" t="s">
        <v>1</v>
      </c>
      <c r="AK158" s="2" t="s">
        <v>4</v>
      </c>
      <c r="AL158" s="2" t="s">
        <v>86</v>
      </c>
      <c r="AR158" s="1" t="s">
        <v>2</v>
      </c>
      <c r="AS158" s="1" t="s">
        <v>1</v>
      </c>
      <c r="AT158" s="1" t="s">
        <v>1</v>
      </c>
      <c r="AU158" s="2">
        <v>19460</v>
      </c>
      <c r="AV158" s="5">
        <v>154.8656</v>
      </c>
      <c r="AW158" s="1">
        <v>70</v>
      </c>
      <c r="AX158" s="6" t="s">
        <v>0</v>
      </c>
      <c r="AY158" s="6">
        <v>122.3656</v>
      </c>
      <c r="AZ158" s="6">
        <v>88.729200000000006</v>
      </c>
      <c r="BA158" s="7">
        <v>68.951999999999998</v>
      </c>
      <c r="BB158" s="7">
        <v>34.475999999999999</v>
      </c>
      <c r="BC158" s="7">
        <v>17.238</v>
      </c>
    </row>
    <row r="159" spans="1:55">
      <c r="A159" s="2">
        <v>4958</v>
      </c>
      <c r="B159" s="2" t="s">
        <v>492</v>
      </c>
      <c r="C159" s="2" t="s">
        <v>24</v>
      </c>
      <c r="D159" s="2">
        <v>1</v>
      </c>
      <c r="E159" s="3">
        <v>40688</v>
      </c>
      <c r="F159" s="2" t="s">
        <v>294</v>
      </c>
      <c r="G159" s="1" t="s">
        <v>293</v>
      </c>
      <c r="H159" s="2" t="s">
        <v>491</v>
      </c>
      <c r="I159" s="2">
        <v>22087</v>
      </c>
      <c r="J159" s="2">
        <v>22</v>
      </c>
      <c r="K159" s="2">
        <v>809020307</v>
      </c>
      <c r="L159" s="2" t="s">
        <v>490</v>
      </c>
      <c r="M159" s="1" t="s">
        <v>290</v>
      </c>
      <c r="N159" s="4">
        <v>29.74654</v>
      </c>
      <c r="O159" s="4">
        <v>-89.672629999999998</v>
      </c>
      <c r="P159" s="4">
        <v>29.74652906</v>
      </c>
      <c r="Q159" s="4">
        <v>-89.672611770000003</v>
      </c>
      <c r="R159" s="2">
        <v>6</v>
      </c>
      <c r="S159" s="2">
        <v>73</v>
      </c>
      <c r="T159" s="2" t="s">
        <v>289</v>
      </c>
      <c r="U159" s="2" t="s">
        <v>288</v>
      </c>
      <c r="V159" s="1" t="s">
        <v>287</v>
      </c>
      <c r="W159" s="2" t="s">
        <v>44</v>
      </c>
      <c r="X159" s="2" t="s">
        <v>46</v>
      </c>
      <c r="Y159" s="2" t="s">
        <v>45</v>
      </c>
      <c r="Z159" s="2" t="s">
        <v>44</v>
      </c>
      <c r="AA159" s="2" t="s">
        <v>43</v>
      </c>
      <c r="AB159" s="2" t="s">
        <v>42</v>
      </c>
      <c r="AC159" s="2" t="s">
        <v>41</v>
      </c>
      <c r="AD159" s="2">
        <v>258</v>
      </c>
      <c r="AE159" s="1" t="s">
        <v>260</v>
      </c>
      <c r="AF159" s="2" t="s">
        <v>39</v>
      </c>
      <c r="AG159" s="2" t="s">
        <v>38</v>
      </c>
      <c r="AH159" s="2" t="s">
        <v>259</v>
      </c>
      <c r="AI159" s="2" t="s">
        <v>5</v>
      </c>
      <c r="AJ159" s="1" t="s">
        <v>1</v>
      </c>
      <c r="AK159" s="2" t="s">
        <v>4</v>
      </c>
      <c r="AL159" s="2" t="s">
        <v>86</v>
      </c>
      <c r="AS159" s="1" t="s">
        <v>1</v>
      </c>
      <c r="AT159" s="1" t="s">
        <v>1</v>
      </c>
      <c r="AU159" s="2">
        <v>12390</v>
      </c>
      <c r="AV159" s="5">
        <v>289.44</v>
      </c>
      <c r="AW159" s="1">
        <v>120</v>
      </c>
      <c r="AX159" s="6">
        <v>241.2</v>
      </c>
      <c r="AY159" s="6">
        <v>120.6</v>
      </c>
      <c r="AZ159" s="6">
        <v>72.36</v>
      </c>
      <c r="BA159" s="7">
        <v>48.24</v>
      </c>
      <c r="BB159" s="7">
        <v>24.12</v>
      </c>
      <c r="BC159" s="7">
        <v>12.06</v>
      </c>
    </row>
    <row r="160" spans="1:55">
      <c r="A160" s="2">
        <v>4964</v>
      </c>
      <c r="B160" s="2" t="s">
        <v>489</v>
      </c>
      <c r="C160" s="2" t="s">
        <v>24</v>
      </c>
      <c r="D160" s="2">
        <v>1</v>
      </c>
      <c r="E160" s="3">
        <v>40738</v>
      </c>
      <c r="F160" s="2" t="s">
        <v>68</v>
      </c>
      <c r="G160" s="1" t="s">
        <v>67</v>
      </c>
      <c r="H160" s="2" t="s">
        <v>488</v>
      </c>
      <c r="I160" s="2">
        <v>12086</v>
      </c>
      <c r="J160" s="2">
        <v>12</v>
      </c>
      <c r="K160" s="2">
        <v>309020617</v>
      </c>
      <c r="L160" s="2" t="s">
        <v>487</v>
      </c>
      <c r="M160" s="1" t="s">
        <v>64</v>
      </c>
      <c r="N160" s="4">
        <v>25.667439999999999</v>
      </c>
      <c r="O160" s="4">
        <v>-80.265940000000001</v>
      </c>
      <c r="P160" s="4">
        <v>25.666579309999999</v>
      </c>
      <c r="Q160" s="4">
        <v>-80.266035700000003</v>
      </c>
      <c r="R160" s="2">
        <v>4</v>
      </c>
      <c r="S160" s="2">
        <v>76</v>
      </c>
      <c r="T160" s="2" t="s">
        <v>90</v>
      </c>
      <c r="U160" s="2" t="s">
        <v>486</v>
      </c>
      <c r="V160" s="1" t="s">
        <v>485</v>
      </c>
      <c r="W160" s="2" t="s">
        <v>44</v>
      </c>
      <c r="X160" s="2" t="s">
        <v>46</v>
      </c>
      <c r="Y160" s="2" t="s">
        <v>45</v>
      </c>
      <c r="Z160" s="2" t="s">
        <v>44</v>
      </c>
      <c r="AA160" s="2" t="s">
        <v>43</v>
      </c>
      <c r="AB160" s="2" t="s">
        <v>75</v>
      </c>
      <c r="AC160" s="2" t="s">
        <v>74</v>
      </c>
      <c r="AD160" s="2">
        <v>267</v>
      </c>
      <c r="AE160" s="1" t="s">
        <v>87</v>
      </c>
      <c r="AF160" s="2" t="s">
        <v>39</v>
      </c>
      <c r="AG160" s="2" t="s">
        <v>38</v>
      </c>
      <c r="AH160" s="2" t="s">
        <v>72</v>
      </c>
      <c r="AI160" s="2" t="s">
        <v>71</v>
      </c>
      <c r="AJ160" s="1" t="s">
        <v>1</v>
      </c>
      <c r="AK160" s="2" t="s">
        <v>70</v>
      </c>
      <c r="AL160" s="2" t="s">
        <v>35</v>
      </c>
      <c r="AR160" s="1" t="s">
        <v>2</v>
      </c>
      <c r="AS160" s="1" t="s">
        <v>1</v>
      </c>
      <c r="AT160" s="1" t="s">
        <v>1</v>
      </c>
      <c r="AU160" s="2">
        <v>55810</v>
      </c>
      <c r="AV160" s="5">
        <v>535.83000000000004</v>
      </c>
      <c r="AW160" s="1">
        <v>100</v>
      </c>
      <c r="AX160" s="6">
        <v>535.83000000000004</v>
      </c>
      <c r="AY160" s="6">
        <v>267.14999999999998</v>
      </c>
      <c r="AZ160" s="6">
        <v>160.29</v>
      </c>
      <c r="BA160" s="7">
        <v>106.86</v>
      </c>
      <c r="BB160" s="7">
        <v>53.43</v>
      </c>
      <c r="BC160" s="7">
        <v>26.715</v>
      </c>
    </row>
    <row r="161" spans="1:55">
      <c r="A161" s="2">
        <v>4966</v>
      </c>
      <c r="B161" s="2" t="s">
        <v>484</v>
      </c>
      <c r="C161" s="2" t="s">
        <v>24</v>
      </c>
      <c r="D161" s="2">
        <v>1</v>
      </c>
      <c r="E161" s="3">
        <v>40810</v>
      </c>
      <c r="F161" s="2" t="s">
        <v>68</v>
      </c>
      <c r="G161" s="1" t="s">
        <v>67</v>
      </c>
      <c r="H161" s="2" t="s">
        <v>483</v>
      </c>
      <c r="I161" s="2">
        <v>12071</v>
      </c>
      <c r="J161" s="2">
        <v>12</v>
      </c>
      <c r="K161" s="2">
        <v>309020401</v>
      </c>
      <c r="L161" s="2" t="s">
        <v>482</v>
      </c>
      <c r="M161" s="1" t="s">
        <v>64</v>
      </c>
      <c r="N161" s="4">
        <v>26.332391000000001</v>
      </c>
      <c r="O161" s="4">
        <v>-81.838010999999995</v>
      </c>
      <c r="P161" s="4">
        <v>26.33206053</v>
      </c>
      <c r="Q161" s="4">
        <v>-81.838011510000001</v>
      </c>
      <c r="R161" s="2">
        <v>4</v>
      </c>
      <c r="S161" s="2">
        <v>75</v>
      </c>
      <c r="T161" s="2" t="s">
        <v>63</v>
      </c>
      <c r="U161" s="2" t="s">
        <v>77</v>
      </c>
      <c r="V161" s="1" t="s">
        <v>76</v>
      </c>
      <c r="W161" s="2" t="s">
        <v>44</v>
      </c>
      <c r="X161" s="2" t="s">
        <v>46</v>
      </c>
      <c r="Y161" s="2" t="s">
        <v>45</v>
      </c>
      <c r="Z161" s="2" t="s">
        <v>44</v>
      </c>
      <c r="AA161" s="2" t="s">
        <v>43</v>
      </c>
      <c r="AB161" s="2" t="s">
        <v>75</v>
      </c>
      <c r="AC161" s="2" t="s">
        <v>74</v>
      </c>
      <c r="AD161" s="2">
        <v>266</v>
      </c>
      <c r="AE161" s="1" t="s">
        <v>73</v>
      </c>
      <c r="AF161" s="2" t="s">
        <v>39</v>
      </c>
      <c r="AG161" s="2" t="s">
        <v>38</v>
      </c>
      <c r="AH161" s="2" t="s">
        <v>72</v>
      </c>
      <c r="AI161" s="2" t="s">
        <v>71</v>
      </c>
      <c r="AJ161" s="1" t="s">
        <v>1</v>
      </c>
      <c r="AK161" s="2" t="s">
        <v>70</v>
      </c>
      <c r="AL161" s="2" t="s">
        <v>35</v>
      </c>
      <c r="AR161" s="1" t="s">
        <v>2</v>
      </c>
      <c r="AS161" s="1" t="s">
        <v>1</v>
      </c>
      <c r="AT161" s="1" t="s">
        <v>1</v>
      </c>
      <c r="AU161" s="2">
        <v>32660</v>
      </c>
      <c r="AV161" s="5">
        <v>166.51439999999999</v>
      </c>
      <c r="AW161" s="1">
        <v>85</v>
      </c>
      <c r="AX161" s="6" t="s">
        <v>0</v>
      </c>
      <c r="AY161" s="6">
        <v>147.9504</v>
      </c>
      <c r="AZ161" s="6">
        <v>137.3424</v>
      </c>
      <c r="BA161" s="7">
        <v>97.343999999999994</v>
      </c>
      <c r="BB161" s="7">
        <v>48.671999999999997</v>
      </c>
      <c r="BC161" s="7">
        <v>24.335999999999999</v>
      </c>
    </row>
    <row r="162" spans="1:55">
      <c r="A162" s="2">
        <v>4967</v>
      </c>
      <c r="B162" s="2" t="s">
        <v>481</v>
      </c>
      <c r="C162" s="2" t="s">
        <v>24</v>
      </c>
      <c r="D162" s="2">
        <v>1</v>
      </c>
      <c r="E162" s="3">
        <v>40810</v>
      </c>
      <c r="F162" s="2" t="s">
        <v>68</v>
      </c>
      <c r="G162" s="1" t="s">
        <v>67</v>
      </c>
      <c r="H162" s="2" t="s">
        <v>92</v>
      </c>
      <c r="I162" s="2">
        <v>12021</v>
      </c>
      <c r="J162" s="2">
        <v>12</v>
      </c>
      <c r="K162" s="2">
        <v>309020408</v>
      </c>
      <c r="L162" s="2" t="s">
        <v>91</v>
      </c>
      <c r="M162" s="1" t="s">
        <v>64</v>
      </c>
      <c r="N162" s="4">
        <v>25.89263</v>
      </c>
      <c r="O162" s="4">
        <v>-81.696950000000001</v>
      </c>
      <c r="P162" s="4">
        <v>25.892137730000002</v>
      </c>
      <c r="Q162" s="4">
        <v>-81.697212820000004</v>
      </c>
      <c r="R162" s="2">
        <v>4</v>
      </c>
      <c r="S162" s="2">
        <v>76</v>
      </c>
      <c r="T162" s="2" t="s">
        <v>90</v>
      </c>
      <c r="U162" s="2" t="s">
        <v>89</v>
      </c>
      <c r="V162" s="1" t="s">
        <v>88</v>
      </c>
      <c r="W162" s="2" t="s">
        <v>44</v>
      </c>
      <c r="X162" s="2" t="s">
        <v>46</v>
      </c>
      <c r="Y162" s="2" t="s">
        <v>45</v>
      </c>
      <c r="Z162" s="2" t="s">
        <v>44</v>
      </c>
      <c r="AA162" s="2" t="s">
        <v>43</v>
      </c>
      <c r="AB162" s="2" t="s">
        <v>75</v>
      </c>
      <c r="AC162" s="2" t="s">
        <v>74</v>
      </c>
      <c r="AD162" s="2">
        <v>266</v>
      </c>
      <c r="AE162" s="1" t="s">
        <v>73</v>
      </c>
      <c r="AF162" s="2" t="s">
        <v>39</v>
      </c>
      <c r="AG162" s="2" t="s">
        <v>38</v>
      </c>
      <c r="AH162" s="2" t="s">
        <v>72</v>
      </c>
      <c r="AI162" s="2" t="s">
        <v>71</v>
      </c>
      <c r="AJ162" s="1" t="s">
        <v>1</v>
      </c>
      <c r="AK162" s="2" t="s">
        <v>70</v>
      </c>
      <c r="AL162" s="2" t="s">
        <v>86</v>
      </c>
      <c r="AR162" s="1" t="s">
        <v>2</v>
      </c>
      <c r="AS162" s="1" t="s">
        <v>1</v>
      </c>
      <c r="AT162" s="1" t="s">
        <v>1</v>
      </c>
      <c r="AU162" s="2">
        <v>50390</v>
      </c>
      <c r="AV162" s="5">
        <v>287.38319999999999</v>
      </c>
      <c r="AW162" s="1">
        <v>100</v>
      </c>
      <c r="AX162" s="6">
        <v>287.38319999999999</v>
      </c>
      <c r="AY162" s="6">
        <v>181.2</v>
      </c>
      <c r="AZ162" s="6">
        <v>108.72</v>
      </c>
      <c r="BA162" s="7">
        <v>72.48</v>
      </c>
      <c r="BB162" s="7">
        <v>36.24</v>
      </c>
      <c r="BC162" s="7">
        <v>18.12</v>
      </c>
    </row>
    <row r="163" spans="1:55">
      <c r="A163" s="2">
        <v>4970</v>
      </c>
      <c r="B163" s="2" t="s">
        <v>480</v>
      </c>
      <c r="C163" s="2" t="s">
        <v>24</v>
      </c>
      <c r="D163" s="2">
        <v>1</v>
      </c>
      <c r="E163" s="3">
        <v>40717</v>
      </c>
      <c r="F163" s="2" t="s">
        <v>307</v>
      </c>
      <c r="G163" s="1" t="s">
        <v>306</v>
      </c>
      <c r="H163" s="2" t="s">
        <v>310</v>
      </c>
      <c r="I163" s="2">
        <v>13179</v>
      </c>
      <c r="J163" s="2">
        <v>13</v>
      </c>
      <c r="K163" s="2">
        <v>306020406</v>
      </c>
      <c r="L163" s="2" t="s">
        <v>333</v>
      </c>
      <c r="M163" s="1" t="s">
        <v>64</v>
      </c>
      <c r="N163" s="4">
        <v>31.65831876</v>
      </c>
      <c r="O163" s="4">
        <v>-81.387001350000006</v>
      </c>
      <c r="P163" s="4">
        <v>31.65831876</v>
      </c>
      <c r="Q163" s="4">
        <v>-81.387001350000006</v>
      </c>
      <c r="R163" s="2">
        <v>4</v>
      </c>
      <c r="S163" s="2">
        <v>75</v>
      </c>
      <c r="T163" s="2" t="s">
        <v>63</v>
      </c>
      <c r="U163" s="2" t="s">
        <v>303</v>
      </c>
      <c r="V163" s="1" t="s">
        <v>302</v>
      </c>
      <c r="W163" s="2" t="s">
        <v>44</v>
      </c>
      <c r="X163" s="2" t="s">
        <v>46</v>
      </c>
      <c r="Y163" s="2" t="s">
        <v>45</v>
      </c>
      <c r="Z163" s="2" t="s">
        <v>44</v>
      </c>
      <c r="AA163" s="2" t="s">
        <v>43</v>
      </c>
      <c r="AB163" s="2" t="s">
        <v>42</v>
      </c>
      <c r="AC163" s="2" t="s">
        <v>41</v>
      </c>
      <c r="AD163" s="2">
        <v>262</v>
      </c>
      <c r="AE163" s="1" t="s">
        <v>133</v>
      </c>
      <c r="AF163" s="2" t="s">
        <v>39</v>
      </c>
      <c r="AG163" s="2" t="s">
        <v>38</v>
      </c>
      <c r="AH163" s="2" t="s">
        <v>132</v>
      </c>
      <c r="AI163" s="2" t="s">
        <v>5</v>
      </c>
      <c r="AJ163" s="1" t="s">
        <v>1</v>
      </c>
      <c r="AK163" s="2" t="s">
        <v>4</v>
      </c>
      <c r="AL163" s="2" t="s">
        <v>86</v>
      </c>
      <c r="AR163" s="1" t="s">
        <v>2</v>
      </c>
      <c r="AS163" s="1" t="s">
        <v>1</v>
      </c>
      <c r="AU163" s="2" t="s">
        <v>0</v>
      </c>
      <c r="AV163" s="5">
        <v>28.434999999999999</v>
      </c>
      <c r="AW163" s="1">
        <v>10</v>
      </c>
      <c r="AX163" s="6" t="s">
        <v>0</v>
      </c>
      <c r="AY163" s="6" t="s">
        <v>0</v>
      </c>
      <c r="AZ163" s="6" t="s">
        <v>0</v>
      </c>
      <c r="BA163" s="7" t="s">
        <v>0</v>
      </c>
      <c r="BB163" s="7" t="s">
        <v>0</v>
      </c>
      <c r="BC163" s="7" t="s">
        <v>0</v>
      </c>
    </row>
    <row r="164" spans="1:55">
      <c r="A164" s="2">
        <v>4972</v>
      </c>
      <c r="B164" s="2" t="s">
        <v>479</v>
      </c>
      <c r="C164" s="2" t="s">
        <v>24</v>
      </c>
      <c r="D164" s="2">
        <v>1</v>
      </c>
      <c r="E164" s="3">
        <v>40773</v>
      </c>
      <c r="F164" s="2" t="s">
        <v>307</v>
      </c>
      <c r="G164" s="1" t="s">
        <v>306</v>
      </c>
      <c r="H164" s="2" t="s">
        <v>305</v>
      </c>
      <c r="I164" s="2">
        <v>13051</v>
      </c>
      <c r="J164" s="2">
        <v>13</v>
      </c>
      <c r="K164" s="2">
        <v>306020403</v>
      </c>
      <c r="L164" s="2" t="s">
        <v>325</v>
      </c>
      <c r="M164" s="1" t="s">
        <v>64</v>
      </c>
      <c r="N164" s="4">
        <v>31.942680679999999</v>
      </c>
      <c r="O164" s="4">
        <v>-81.084867360000004</v>
      </c>
      <c r="P164" s="4">
        <v>31.942680679999999</v>
      </c>
      <c r="Q164" s="4">
        <v>-81.084867360000004</v>
      </c>
      <c r="R164" s="2">
        <v>4</v>
      </c>
      <c r="S164" s="2">
        <v>75</v>
      </c>
      <c r="T164" s="2" t="s">
        <v>63</v>
      </c>
      <c r="U164" s="2" t="s">
        <v>303</v>
      </c>
      <c r="V164" s="1" t="s">
        <v>302</v>
      </c>
      <c r="W164" s="2" t="s">
        <v>44</v>
      </c>
      <c r="X164" s="2" t="s">
        <v>46</v>
      </c>
      <c r="Y164" s="2" t="s">
        <v>45</v>
      </c>
      <c r="Z164" s="2" t="s">
        <v>44</v>
      </c>
      <c r="AA164" s="2" t="s">
        <v>43</v>
      </c>
      <c r="AB164" s="2" t="s">
        <v>42</v>
      </c>
      <c r="AC164" s="2" t="s">
        <v>41</v>
      </c>
      <c r="AD164" s="2">
        <v>262</v>
      </c>
      <c r="AE164" s="1" t="s">
        <v>133</v>
      </c>
      <c r="AF164" s="2" t="s">
        <v>39</v>
      </c>
      <c r="AG164" s="2" t="s">
        <v>38</v>
      </c>
      <c r="AH164" s="2" t="s">
        <v>132</v>
      </c>
      <c r="AI164" s="2" t="s">
        <v>5</v>
      </c>
      <c r="AJ164" s="1" t="s">
        <v>1</v>
      </c>
      <c r="AK164" s="2" t="s">
        <v>4</v>
      </c>
      <c r="AL164" s="2" t="s">
        <v>86</v>
      </c>
      <c r="AR164" s="1" t="s">
        <v>2</v>
      </c>
      <c r="AS164" s="1" t="s">
        <v>1</v>
      </c>
      <c r="AT164" s="1" t="s">
        <v>1</v>
      </c>
      <c r="AU164" s="2">
        <v>46980</v>
      </c>
      <c r="AV164" s="5">
        <v>101.52</v>
      </c>
      <c r="AW164" s="1">
        <v>60</v>
      </c>
      <c r="AX164" s="6" t="s">
        <v>0</v>
      </c>
      <c r="AY164" s="6">
        <v>84.6</v>
      </c>
      <c r="AZ164" s="6">
        <v>50.76</v>
      </c>
      <c r="BA164" s="7">
        <v>33.840000000000003</v>
      </c>
      <c r="BB164" s="7">
        <v>16.920000000000002</v>
      </c>
      <c r="BC164" s="7">
        <v>8.4600000000000009</v>
      </c>
    </row>
    <row r="165" spans="1:55">
      <c r="A165" s="2">
        <v>4973</v>
      </c>
      <c r="B165" s="2" t="s">
        <v>478</v>
      </c>
      <c r="C165" s="2" t="s">
        <v>24</v>
      </c>
      <c r="D165" s="2">
        <v>1</v>
      </c>
      <c r="E165" s="3">
        <v>40695</v>
      </c>
      <c r="F165" s="2" t="s">
        <v>307</v>
      </c>
      <c r="G165" s="1" t="s">
        <v>306</v>
      </c>
      <c r="H165" s="2" t="s">
        <v>477</v>
      </c>
      <c r="I165" s="2">
        <v>13127</v>
      </c>
      <c r="J165" s="2">
        <v>13</v>
      </c>
      <c r="K165" s="2">
        <v>307020302</v>
      </c>
      <c r="L165" s="2" t="s">
        <v>476</v>
      </c>
      <c r="M165" s="1" t="s">
        <v>64</v>
      </c>
      <c r="N165" s="4">
        <v>31.143519999999999</v>
      </c>
      <c r="O165" s="4">
        <v>-81.530879999999996</v>
      </c>
      <c r="P165" s="4">
        <v>31.144044269999998</v>
      </c>
      <c r="Q165" s="4">
        <v>-81.530834580000004</v>
      </c>
      <c r="R165" s="2">
        <v>4</v>
      </c>
      <c r="S165" s="2">
        <v>75</v>
      </c>
      <c r="T165" s="2" t="s">
        <v>63</v>
      </c>
      <c r="U165" s="2" t="s">
        <v>303</v>
      </c>
      <c r="V165" s="1" t="s">
        <v>302</v>
      </c>
      <c r="W165" s="2" t="s">
        <v>44</v>
      </c>
      <c r="X165" s="2" t="s">
        <v>46</v>
      </c>
      <c r="Y165" s="2" t="s">
        <v>45</v>
      </c>
      <c r="Z165" s="2" t="s">
        <v>44</v>
      </c>
      <c r="AA165" s="2" t="s">
        <v>43</v>
      </c>
      <c r="AB165" s="2" t="s">
        <v>42</v>
      </c>
      <c r="AC165" s="2" t="s">
        <v>41</v>
      </c>
      <c r="AD165" s="2">
        <v>262</v>
      </c>
      <c r="AE165" s="1" t="s">
        <v>133</v>
      </c>
      <c r="AF165" s="2" t="s">
        <v>39</v>
      </c>
      <c r="AG165" s="2" t="s">
        <v>38</v>
      </c>
      <c r="AH165" s="2" t="s">
        <v>132</v>
      </c>
      <c r="AI165" s="2" t="s">
        <v>5</v>
      </c>
      <c r="AJ165" s="1" t="s">
        <v>1</v>
      </c>
      <c r="AK165" s="2" t="s">
        <v>4</v>
      </c>
      <c r="AL165" s="2" t="s">
        <v>35</v>
      </c>
      <c r="AR165" s="1" t="s">
        <v>2</v>
      </c>
      <c r="AS165" s="1" t="s">
        <v>1</v>
      </c>
      <c r="AT165" s="1" t="s">
        <v>1</v>
      </c>
      <c r="AU165" s="2">
        <v>46400</v>
      </c>
      <c r="AV165" s="5">
        <v>92.055000000000007</v>
      </c>
      <c r="AW165" s="1">
        <v>95</v>
      </c>
      <c r="AX165" s="6" t="s">
        <v>0</v>
      </c>
      <c r="AY165" s="6" t="s">
        <v>0</v>
      </c>
      <c r="AZ165" s="6" t="s">
        <v>0</v>
      </c>
      <c r="BA165" s="7" t="s">
        <v>0</v>
      </c>
      <c r="BB165" s="7" t="s">
        <v>0</v>
      </c>
      <c r="BC165" s="7" t="s">
        <v>0</v>
      </c>
    </row>
    <row r="166" spans="1:55">
      <c r="A166" s="2">
        <v>4974</v>
      </c>
      <c r="B166" s="2" t="s">
        <v>475</v>
      </c>
      <c r="C166" s="2" t="s">
        <v>24</v>
      </c>
      <c r="D166" s="2">
        <v>1</v>
      </c>
      <c r="E166" s="3">
        <v>40785</v>
      </c>
      <c r="F166" s="2" t="s">
        <v>307</v>
      </c>
      <c r="G166" s="1" t="s">
        <v>306</v>
      </c>
      <c r="H166" s="2" t="s">
        <v>317</v>
      </c>
      <c r="I166" s="2">
        <v>13029</v>
      </c>
      <c r="J166" s="2">
        <v>13</v>
      </c>
      <c r="K166" s="2">
        <v>306020405</v>
      </c>
      <c r="L166" s="2" t="s">
        <v>315</v>
      </c>
      <c r="M166" s="1" t="s">
        <v>64</v>
      </c>
      <c r="N166" s="4">
        <v>31.775030000000001</v>
      </c>
      <c r="O166" s="4">
        <v>-81.216840000000005</v>
      </c>
      <c r="P166" s="4">
        <v>31.775557209999999</v>
      </c>
      <c r="Q166" s="4">
        <v>-81.217016509999993</v>
      </c>
      <c r="R166" s="2">
        <v>4</v>
      </c>
      <c r="S166" s="2">
        <v>75</v>
      </c>
      <c r="T166" s="2" t="s">
        <v>63</v>
      </c>
      <c r="U166" s="2" t="s">
        <v>303</v>
      </c>
      <c r="V166" s="1" t="s">
        <v>302</v>
      </c>
      <c r="W166" s="2" t="s">
        <v>44</v>
      </c>
      <c r="X166" s="2" t="s">
        <v>46</v>
      </c>
      <c r="Y166" s="2" t="s">
        <v>45</v>
      </c>
      <c r="Z166" s="2" t="s">
        <v>44</v>
      </c>
      <c r="AA166" s="2" t="s">
        <v>43</v>
      </c>
      <c r="AB166" s="2" t="s">
        <v>42</v>
      </c>
      <c r="AC166" s="2" t="s">
        <v>41</v>
      </c>
      <c r="AD166" s="2">
        <v>262</v>
      </c>
      <c r="AE166" s="1" t="s">
        <v>133</v>
      </c>
      <c r="AF166" s="2" t="s">
        <v>39</v>
      </c>
      <c r="AG166" s="2" t="s">
        <v>38</v>
      </c>
      <c r="AH166" s="2" t="s">
        <v>132</v>
      </c>
      <c r="AI166" s="2" t="s">
        <v>71</v>
      </c>
      <c r="AJ166" s="1" t="s">
        <v>1</v>
      </c>
      <c r="AK166" s="2" t="s">
        <v>70</v>
      </c>
      <c r="AL166" s="2" t="s">
        <v>35</v>
      </c>
      <c r="AR166" s="1" t="s">
        <v>2</v>
      </c>
      <c r="AS166" s="1" t="s">
        <v>1</v>
      </c>
      <c r="AT166" s="1" t="s">
        <v>1</v>
      </c>
      <c r="AU166" s="2">
        <v>49760</v>
      </c>
      <c r="AV166" s="5">
        <v>52.430399999999999</v>
      </c>
      <c r="AW166" s="1">
        <v>60</v>
      </c>
      <c r="AX166" s="6" t="s">
        <v>0</v>
      </c>
      <c r="AY166" s="6">
        <v>44.450400000000002</v>
      </c>
      <c r="AZ166" s="6">
        <v>28.490400000000001</v>
      </c>
      <c r="BA166" s="7">
        <v>20.510400000000001</v>
      </c>
      <c r="BB166" s="7">
        <v>12.5304</v>
      </c>
      <c r="BC166" s="7">
        <v>6.8339999999999996</v>
      </c>
    </row>
    <row r="167" spans="1:55">
      <c r="A167" s="2">
        <v>4975</v>
      </c>
      <c r="B167" s="2" t="s">
        <v>474</v>
      </c>
      <c r="C167" s="2" t="s">
        <v>24</v>
      </c>
      <c r="D167" s="2">
        <v>1</v>
      </c>
      <c r="E167" s="3">
        <v>40731</v>
      </c>
      <c r="F167" s="2" t="s">
        <v>307</v>
      </c>
      <c r="G167" s="1" t="s">
        <v>306</v>
      </c>
      <c r="H167" s="2" t="s">
        <v>305</v>
      </c>
      <c r="I167" s="2">
        <v>13051</v>
      </c>
      <c r="J167" s="2">
        <v>13</v>
      </c>
      <c r="K167" s="2">
        <v>306020401</v>
      </c>
      <c r="L167" s="2" t="s">
        <v>304</v>
      </c>
      <c r="M167" s="1" t="s">
        <v>64</v>
      </c>
      <c r="N167" s="4">
        <v>32.024059999999999</v>
      </c>
      <c r="O167" s="4">
        <v>-81.016080000000002</v>
      </c>
      <c r="P167" s="4">
        <v>32.024029769999999</v>
      </c>
      <c r="Q167" s="4">
        <v>-81.015481960000002</v>
      </c>
      <c r="R167" s="2">
        <v>4</v>
      </c>
      <c r="S167" s="2">
        <v>75</v>
      </c>
      <c r="T167" s="2" t="s">
        <v>63</v>
      </c>
      <c r="U167" s="2" t="s">
        <v>303</v>
      </c>
      <c r="V167" s="1" t="s">
        <v>302</v>
      </c>
      <c r="W167" s="2" t="s">
        <v>44</v>
      </c>
      <c r="X167" s="2" t="s">
        <v>46</v>
      </c>
      <c r="Y167" s="2" t="s">
        <v>45</v>
      </c>
      <c r="Z167" s="2" t="s">
        <v>44</v>
      </c>
      <c r="AA167" s="2" t="s">
        <v>43</v>
      </c>
      <c r="AB167" s="2" t="s">
        <v>42</v>
      </c>
      <c r="AC167" s="2" t="s">
        <v>41</v>
      </c>
      <c r="AD167" s="2">
        <v>262</v>
      </c>
      <c r="AE167" s="1" t="s">
        <v>133</v>
      </c>
      <c r="AF167" s="2" t="s">
        <v>39</v>
      </c>
      <c r="AG167" s="2" t="s">
        <v>38</v>
      </c>
      <c r="AH167" s="2" t="s">
        <v>132</v>
      </c>
      <c r="AI167" s="2" t="s">
        <v>71</v>
      </c>
      <c r="AJ167" s="1" t="s">
        <v>1</v>
      </c>
      <c r="AK167" s="2" t="s">
        <v>70</v>
      </c>
      <c r="AL167" s="2" t="s">
        <v>35</v>
      </c>
      <c r="AR167" s="1" t="s">
        <v>2</v>
      </c>
      <c r="AS167" s="1" t="s">
        <v>1</v>
      </c>
      <c r="AU167" s="2" t="s">
        <v>0</v>
      </c>
      <c r="AV167" s="5">
        <v>86.355000000000004</v>
      </c>
      <c r="AW167" s="1">
        <v>60</v>
      </c>
      <c r="AX167" s="6" t="s">
        <v>0</v>
      </c>
      <c r="AY167" s="6">
        <v>75.97</v>
      </c>
      <c r="AZ167" s="6">
        <v>55.2</v>
      </c>
      <c r="BA167" s="7">
        <v>36.799999999999997</v>
      </c>
      <c r="BB167" s="7">
        <v>18.399999999999999</v>
      </c>
      <c r="BC167" s="7">
        <v>9.1999999999999993</v>
      </c>
    </row>
    <row r="168" spans="1:55">
      <c r="A168" s="2">
        <v>4976</v>
      </c>
      <c r="B168" s="2" t="s">
        <v>473</v>
      </c>
      <c r="C168" s="2" t="s">
        <v>24</v>
      </c>
      <c r="D168" s="2">
        <v>1</v>
      </c>
      <c r="E168" s="3">
        <v>40750</v>
      </c>
      <c r="F168" s="2" t="s">
        <v>307</v>
      </c>
      <c r="G168" s="1" t="s">
        <v>306</v>
      </c>
      <c r="H168" s="2" t="s">
        <v>321</v>
      </c>
      <c r="I168" s="2">
        <v>13191</v>
      </c>
      <c r="J168" s="2">
        <v>13</v>
      </c>
      <c r="K168" s="2">
        <v>306020408</v>
      </c>
      <c r="L168" s="2" t="s">
        <v>469</v>
      </c>
      <c r="M168" s="1" t="s">
        <v>64</v>
      </c>
      <c r="N168" s="4">
        <v>31.450700000000001</v>
      </c>
      <c r="O168" s="4">
        <v>-81.228530000000006</v>
      </c>
      <c r="P168" s="4">
        <v>31.45039809</v>
      </c>
      <c r="Q168" s="4">
        <v>-81.228115410000001</v>
      </c>
      <c r="R168" s="2">
        <v>4</v>
      </c>
      <c r="S168" s="2">
        <v>75</v>
      </c>
      <c r="T168" s="2" t="s">
        <v>63</v>
      </c>
      <c r="U168" s="2" t="s">
        <v>303</v>
      </c>
      <c r="V168" s="1" t="s">
        <v>302</v>
      </c>
      <c r="W168" s="2" t="s">
        <v>44</v>
      </c>
      <c r="X168" s="2" t="s">
        <v>46</v>
      </c>
      <c r="Y168" s="2" t="s">
        <v>45</v>
      </c>
      <c r="Z168" s="2" t="s">
        <v>44</v>
      </c>
      <c r="AA168" s="2" t="s">
        <v>43</v>
      </c>
      <c r="AB168" s="2" t="s">
        <v>42</v>
      </c>
      <c r="AC168" s="2" t="s">
        <v>41</v>
      </c>
      <c r="AD168" s="2">
        <v>262</v>
      </c>
      <c r="AE168" s="1" t="s">
        <v>133</v>
      </c>
      <c r="AF168" s="2" t="s">
        <v>39</v>
      </c>
      <c r="AG168" s="2" t="s">
        <v>38</v>
      </c>
      <c r="AH168" s="2" t="s">
        <v>132</v>
      </c>
      <c r="AI168" s="2" t="s">
        <v>71</v>
      </c>
      <c r="AJ168" s="1" t="s">
        <v>1</v>
      </c>
      <c r="AK168" s="2" t="s">
        <v>70</v>
      </c>
      <c r="AL168" s="2" t="s">
        <v>86</v>
      </c>
      <c r="AR168" s="1" t="s">
        <v>2</v>
      </c>
      <c r="AS168" s="1" t="s">
        <v>110</v>
      </c>
      <c r="AU168" s="2" t="s">
        <v>0</v>
      </c>
      <c r="AV168" s="5">
        <v>19.43</v>
      </c>
      <c r="AW168" s="1">
        <v>67</v>
      </c>
      <c r="AX168" s="6" t="s">
        <v>0</v>
      </c>
      <c r="AY168" s="6">
        <v>14.5</v>
      </c>
      <c r="AZ168" s="6">
        <v>8.6999999999999993</v>
      </c>
      <c r="BA168" s="7">
        <v>5.8</v>
      </c>
      <c r="BB168" s="7">
        <v>2.9</v>
      </c>
      <c r="BC168" s="7">
        <v>1.45</v>
      </c>
    </row>
    <row r="169" spans="1:55">
      <c r="A169" s="2">
        <v>4977</v>
      </c>
      <c r="B169" s="2" t="s">
        <v>472</v>
      </c>
      <c r="C169" s="2" t="s">
        <v>24</v>
      </c>
      <c r="D169" s="2">
        <v>1</v>
      </c>
      <c r="E169" s="3">
        <v>40758</v>
      </c>
      <c r="F169" s="2" t="s">
        <v>307</v>
      </c>
      <c r="G169" s="1" t="s">
        <v>306</v>
      </c>
      <c r="H169" s="2" t="s">
        <v>310</v>
      </c>
      <c r="I169" s="2">
        <v>13179</v>
      </c>
      <c r="J169" s="2">
        <v>13</v>
      </c>
      <c r="K169" s="2">
        <v>306020407</v>
      </c>
      <c r="L169" s="2" t="s">
        <v>320</v>
      </c>
      <c r="M169" s="1" t="s">
        <v>64</v>
      </c>
      <c r="N169" s="4">
        <v>31.57096409</v>
      </c>
      <c r="O169" s="4">
        <v>-81.164349639999998</v>
      </c>
      <c r="P169" s="4">
        <v>31.57096409</v>
      </c>
      <c r="Q169" s="4">
        <v>-81.164349639999998</v>
      </c>
      <c r="R169" s="2">
        <v>4</v>
      </c>
      <c r="S169" s="2">
        <v>75</v>
      </c>
      <c r="T169" s="2" t="s">
        <v>63</v>
      </c>
      <c r="U169" s="2" t="s">
        <v>303</v>
      </c>
      <c r="V169" s="1" t="s">
        <v>302</v>
      </c>
      <c r="W169" s="2" t="s">
        <v>44</v>
      </c>
      <c r="X169" s="2" t="s">
        <v>46</v>
      </c>
      <c r="Y169" s="2" t="s">
        <v>45</v>
      </c>
      <c r="Z169" s="2" t="s">
        <v>44</v>
      </c>
      <c r="AA169" s="2" t="s">
        <v>43</v>
      </c>
      <c r="AB169" s="2" t="s">
        <v>42</v>
      </c>
      <c r="AC169" s="2" t="s">
        <v>41</v>
      </c>
      <c r="AD169" s="2">
        <v>262</v>
      </c>
      <c r="AE169" s="1" t="s">
        <v>133</v>
      </c>
      <c r="AF169" s="2" t="s">
        <v>39</v>
      </c>
      <c r="AG169" s="2" t="s">
        <v>38</v>
      </c>
      <c r="AH169" s="2" t="s">
        <v>132</v>
      </c>
      <c r="AI169" s="2" t="s">
        <v>71</v>
      </c>
      <c r="AJ169" s="1" t="s">
        <v>1</v>
      </c>
      <c r="AK169" s="2" t="s">
        <v>70</v>
      </c>
      <c r="AL169" s="2" t="s">
        <v>86</v>
      </c>
      <c r="AR169" s="1" t="s">
        <v>2</v>
      </c>
      <c r="AS169" s="1" t="s">
        <v>110</v>
      </c>
      <c r="AU169" s="2" t="s">
        <v>0</v>
      </c>
      <c r="AV169" s="5">
        <v>62.497999999999998</v>
      </c>
      <c r="AW169" s="1">
        <v>60</v>
      </c>
      <c r="AX169" s="6" t="s">
        <v>0</v>
      </c>
      <c r="AY169" s="6">
        <v>54.972000000000001</v>
      </c>
      <c r="AZ169" s="6">
        <v>39.92</v>
      </c>
      <c r="BA169" s="7">
        <v>28.391999999999999</v>
      </c>
      <c r="BB169" s="7">
        <v>14.196</v>
      </c>
      <c r="BC169" s="7">
        <v>7.0979999999999999</v>
      </c>
    </row>
    <row r="170" spans="1:55">
      <c r="A170" s="2">
        <v>4978</v>
      </c>
      <c r="B170" s="2" t="s">
        <v>471</v>
      </c>
      <c r="C170" s="2" t="s">
        <v>24</v>
      </c>
      <c r="D170" s="2">
        <v>1</v>
      </c>
      <c r="E170" s="3">
        <v>40696</v>
      </c>
      <c r="F170" s="2" t="s">
        <v>307</v>
      </c>
      <c r="G170" s="1" t="s">
        <v>306</v>
      </c>
      <c r="H170" s="2" t="s">
        <v>313</v>
      </c>
      <c r="I170" s="2">
        <v>13039</v>
      </c>
      <c r="J170" s="2">
        <v>13</v>
      </c>
      <c r="K170" s="2">
        <v>307020304</v>
      </c>
      <c r="L170" s="2" t="s">
        <v>385</v>
      </c>
      <c r="M170" s="1" t="s">
        <v>64</v>
      </c>
      <c r="N170" s="4">
        <v>31.00795192</v>
      </c>
      <c r="O170" s="4">
        <v>-81.626004850000001</v>
      </c>
      <c r="P170" s="4">
        <v>31.00795192</v>
      </c>
      <c r="Q170" s="4">
        <v>-81.626004850000001</v>
      </c>
      <c r="R170" s="2">
        <v>4</v>
      </c>
      <c r="S170" s="2">
        <v>75</v>
      </c>
      <c r="T170" s="2" t="s">
        <v>63</v>
      </c>
      <c r="U170" s="2" t="s">
        <v>303</v>
      </c>
      <c r="V170" s="1" t="s">
        <v>302</v>
      </c>
      <c r="W170" s="2" t="s">
        <v>44</v>
      </c>
      <c r="X170" s="2" t="s">
        <v>46</v>
      </c>
      <c r="Y170" s="2" t="s">
        <v>45</v>
      </c>
      <c r="Z170" s="2" t="s">
        <v>44</v>
      </c>
      <c r="AA170" s="2" t="s">
        <v>43</v>
      </c>
      <c r="AB170" s="2" t="s">
        <v>42</v>
      </c>
      <c r="AC170" s="2" t="s">
        <v>41</v>
      </c>
      <c r="AD170" s="2">
        <v>262</v>
      </c>
      <c r="AE170" s="1" t="s">
        <v>133</v>
      </c>
      <c r="AF170" s="2" t="s">
        <v>39</v>
      </c>
      <c r="AG170" s="2" t="s">
        <v>38</v>
      </c>
      <c r="AH170" s="2" t="s">
        <v>132</v>
      </c>
      <c r="AI170" s="2" t="s">
        <v>5</v>
      </c>
      <c r="AJ170" s="1" t="s">
        <v>120</v>
      </c>
      <c r="AK170" s="2" t="s">
        <v>4</v>
      </c>
      <c r="AL170" s="2" t="s">
        <v>35</v>
      </c>
      <c r="AP170" s="2" t="s">
        <v>1</v>
      </c>
      <c r="AS170" s="1" t="s">
        <v>110</v>
      </c>
      <c r="AU170" s="2" t="s">
        <v>0</v>
      </c>
      <c r="AV170" s="5">
        <v>315.89999999999998</v>
      </c>
      <c r="AW170" s="1">
        <v>125</v>
      </c>
      <c r="AX170" s="6">
        <v>252.72</v>
      </c>
      <c r="AY170" s="6">
        <v>126.36</v>
      </c>
      <c r="AZ170" s="6">
        <v>75.816000000000003</v>
      </c>
      <c r="BA170" s="7">
        <v>50.543999999999997</v>
      </c>
      <c r="BB170" s="7">
        <v>25.271999999999998</v>
      </c>
      <c r="BC170" s="7">
        <v>12.635999999999999</v>
      </c>
    </row>
    <row r="171" spans="1:55">
      <c r="A171" s="2">
        <v>4979</v>
      </c>
      <c r="B171" s="2" t="s">
        <v>470</v>
      </c>
      <c r="C171" s="2" t="s">
        <v>24</v>
      </c>
      <c r="D171" s="2">
        <v>1</v>
      </c>
      <c r="E171" s="3">
        <v>40743</v>
      </c>
      <c r="F171" s="2" t="s">
        <v>307</v>
      </c>
      <c r="G171" s="1" t="s">
        <v>306</v>
      </c>
      <c r="H171" s="2" t="s">
        <v>321</v>
      </c>
      <c r="I171" s="2">
        <v>13191</v>
      </c>
      <c r="J171" s="2">
        <v>13</v>
      </c>
      <c r="K171" s="2">
        <v>306020408</v>
      </c>
      <c r="L171" s="2" t="s">
        <v>469</v>
      </c>
      <c r="M171" s="1" t="s">
        <v>64</v>
      </c>
      <c r="N171" s="4">
        <v>31.491980569999999</v>
      </c>
      <c r="O171" s="4">
        <v>-81.265991119999995</v>
      </c>
      <c r="P171" s="4">
        <v>31.491980569999999</v>
      </c>
      <c r="Q171" s="4">
        <v>-81.265991119999995</v>
      </c>
      <c r="R171" s="2">
        <v>4</v>
      </c>
      <c r="S171" s="2">
        <v>75</v>
      </c>
      <c r="T171" s="2" t="s">
        <v>63</v>
      </c>
      <c r="U171" s="2" t="s">
        <v>303</v>
      </c>
      <c r="V171" s="1" t="s">
        <v>302</v>
      </c>
      <c r="W171" s="2" t="s">
        <v>44</v>
      </c>
      <c r="X171" s="2" t="s">
        <v>46</v>
      </c>
      <c r="Y171" s="2" t="s">
        <v>45</v>
      </c>
      <c r="Z171" s="2" t="s">
        <v>44</v>
      </c>
      <c r="AA171" s="2" t="s">
        <v>43</v>
      </c>
      <c r="AB171" s="2" t="s">
        <v>42</v>
      </c>
      <c r="AC171" s="2" t="s">
        <v>41</v>
      </c>
      <c r="AD171" s="2">
        <v>262</v>
      </c>
      <c r="AE171" s="1" t="s">
        <v>133</v>
      </c>
      <c r="AF171" s="2" t="s">
        <v>39</v>
      </c>
      <c r="AG171" s="2" t="s">
        <v>38</v>
      </c>
      <c r="AH171" s="2" t="s">
        <v>132</v>
      </c>
      <c r="AI171" s="2" t="s">
        <v>5</v>
      </c>
      <c r="AJ171" s="1" t="s">
        <v>1</v>
      </c>
      <c r="AK171" s="2" t="s">
        <v>4</v>
      </c>
      <c r="AL171" s="2" t="s">
        <v>86</v>
      </c>
      <c r="AR171" s="1" t="s">
        <v>2</v>
      </c>
      <c r="AS171" s="1" t="s">
        <v>1</v>
      </c>
      <c r="AT171" s="1" t="s">
        <v>1</v>
      </c>
      <c r="AU171" s="2">
        <v>43940</v>
      </c>
      <c r="AV171" s="5">
        <v>131.874</v>
      </c>
      <c r="AW171" s="1">
        <v>60</v>
      </c>
      <c r="AX171" s="6" t="s">
        <v>0</v>
      </c>
      <c r="AY171" s="6">
        <v>109.895</v>
      </c>
      <c r="AZ171" s="6">
        <v>65.936999999999998</v>
      </c>
      <c r="BA171" s="7">
        <v>43.957999999999998</v>
      </c>
      <c r="BB171" s="7">
        <v>21.978999999999999</v>
      </c>
      <c r="BC171" s="7">
        <v>10.9895</v>
      </c>
    </row>
    <row r="172" spans="1:55">
      <c r="A172" s="2">
        <v>5059</v>
      </c>
      <c r="B172" s="2" t="s">
        <v>468</v>
      </c>
      <c r="C172" s="2" t="s">
        <v>24</v>
      </c>
      <c r="D172" s="2">
        <v>1</v>
      </c>
      <c r="E172" s="3">
        <v>40813</v>
      </c>
      <c r="F172" s="2" t="s">
        <v>461</v>
      </c>
      <c r="G172" s="1" t="s">
        <v>460</v>
      </c>
      <c r="H172" s="2" t="s">
        <v>459</v>
      </c>
      <c r="I172" s="2">
        <v>1003</v>
      </c>
      <c r="J172" s="2">
        <v>1</v>
      </c>
      <c r="K172" s="2">
        <v>316020404</v>
      </c>
      <c r="L172" s="2" t="s">
        <v>458</v>
      </c>
      <c r="M172" s="1" t="s">
        <v>64</v>
      </c>
      <c r="N172" s="4">
        <v>30.768419999999999</v>
      </c>
      <c r="O172" s="4">
        <v>-87.980009999999993</v>
      </c>
      <c r="P172" s="4">
        <v>30.768626319999999</v>
      </c>
      <c r="Q172" s="4">
        <v>-87.980553939999993</v>
      </c>
      <c r="R172" s="2">
        <v>4</v>
      </c>
      <c r="S172" s="2">
        <v>75</v>
      </c>
      <c r="T172" s="2" t="s">
        <v>63</v>
      </c>
      <c r="U172" s="2" t="s">
        <v>251</v>
      </c>
      <c r="V172" s="1" t="s">
        <v>250</v>
      </c>
      <c r="W172" s="2" t="s">
        <v>44</v>
      </c>
      <c r="X172" s="2" t="s">
        <v>46</v>
      </c>
      <c r="Y172" s="2" t="s">
        <v>45</v>
      </c>
      <c r="Z172" s="2" t="s">
        <v>44</v>
      </c>
      <c r="AA172" s="2" t="s">
        <v>43</v>
      </c>
      <c r="AB172" s="2" t="s">
        <v>42</v>
      </c>
      <c r="AC172" s="2" t="s">
        <v>41</v>
      </c>
      <c r="AD172" s="2">
        <v>259</v>
      </c>
      <c r="AE172" s="1" t="s">
        <v>60</v>
      </c>
      <c r="AF172" s="2" t="s">
        <v>39</v>
      </c>
      <c r="AG172" s="2" t="s">
        <v>38</v>
      </c>
      <c r="AH172" s="2" t="s">
        <v>59</v>
      </c>
      <c r="AI172" s="2" t="s">
        <v>71</v>
      </c>
      <c r="AJ172" s="1" t="s">
        <v>120</v>
      </c>
      <c r="AK172" s="2" t="s">
        <v>70</v>
      </c>
      <c r="AL172" s="2" t="s">
        <v>35</v>
      </c>
      <c r="AP172" s="2" t="s">
        <v>1</v>
      </c>
      <c r="AS172" s="1" t="s">
        <v>1</v>
      </c>
      <c r="AU172" s="2" t="s">
        <v>0</v>
      </c>
      <c r="AV172" s="5">
        <v>437.90899999999999</v>
      </c>
      <c r="AW172" s="1">
        <v>103</v>
      </c>
      <c r="AX172" s="6">
        <v>416.8295</v>
      </c>
      <c r="AY172" s="6">
        <v>108.65600000000001</v>
      </c>
      <c r="AZ172" s="6">
        <v>91.231999999999999</v>
      </c>
      <c r="BA172" s="7">
        <v>81.459199999999996</v>
      </c>
      <c r="BB172" s="7">
        <v>70.095200000000006</v>
      </c>
      <c r="BC172" s="7">
        <v>42.389000000000003</v>
      </c>
    </row>
    <row r="173" spans="1:55">
      <c r="A173" s="2">
        <v>5060</v>
      </c>
      <c r="B173" s="2" t="s">
        <v>467</v>
      </c>
      <c r="C173" s="2" t="s">
        <v>24</v>
      </c>
      <c r="D173" s="2">
        <v>1</v>
      </c>
      <c r="E173" s="3">
        <v>40675</v>
      </c>
      <c r="F173" s="2" t="s">
        <v>461</v>
      </c>
      <c r="G173" s="1" t="s">
        <v>460</v>
      </c>
      <c r="H173" s="2" t="s">
        <v>459</v>
      </c>
      <c r="I173" s="2">
        <v>1003</v>
      </c>
      <c r="J173" s="2">
        <v>1</v>
      </c>
      <c r="K173" s="2">
        <v>316020402</v>
      </c>
      <c r="L173" s="2" t="s">
        <v>466</v>
      </c>
      <c r="M173" s="1" t="s">
        <v>64</v>
      </c>
      <c r="N173" s="4">
        <v>30.94791107</v>
      </c>
      <c r="O173" s="4">
        <v>-87.895753080000006</v>
      </c>
      <c r="P173" s="4">
        <v>30.94791107</v>
      </c>
      <c r="Q173" s="4">
        <v>-87.895753080000006</v>
      </c>
      <c r="R173" s="2">
        <v>4</v>
      </c>
      <c r="S173" s="2">
        <v>75</v>
      </c>
      <c r="T173" s="2" t="s">
        <v>63</v>
      </c>
      <c r="U173" s="2" t="s">
        <v>465</v>
      </c>
      <c r="V173" s="1" t="s">
        <v>124</v>
      </c>
      <c r="W173" s="2" t="s">
        <v>44</v>
      </c>
      <c r="X173" s="2" t="s">
        <v>46</v>
      </c>
      <c r="Y173" s="2" t="s">
        <v>45</v>
      </c>
      <c r="Z173" s="2" t="s">
        <v>44</v>
      </c>
      <c r="AA173" s="2" t="s">
        <v>43</v>
      </c>
      <c r="AB173" s="2" t="s">
        <v>123</v>
      </c>
      <c r="AC173" s="2" t="s">
        <v>122</v>
      </c>
      <c r="AD173" s="2">
        <v>234</v>
      </c>
      <c r="AE173" s="1" t="s">
        <v>63</v>
      </c>
      <c r="AF173" s="2" t="s">
        <v>39</v>
      </c>
      <c r="AG173" s="2" t="s">
        <v>38</v>
      </c>
      <c r="AH173" s="2" t="s">
        <v>121</v>
      </c>
      <c r="AI173" s="2" t="s">
        <v>464</v>
      </c>
      <c r="AJ173" s="1" t="s">
        <v>120</v>
      </c>
      <c r="AK173" s="2" t="s">
        <v>443</v>
      </c>
      <c r="AL173" s="2" t="s">
        <v>35</v>
      </c>
      <c r="AP173" s="2" t="s">
        <v>1</v>
      </c>
      <c r="AS173" s="1" t="s">
        <v>1</v>
      </c>
      <c r="AT173" s="1" t="s">
        <v>1</v>
      </c>
      <c r="AU173" s="2">
        <v>275.3</v>
      </c>
      <c r="AV173" s="5">
        <v>94.2958</v>
      </c>
      <c r="AW173" s="1">
        <v>30</v>
      </c>
      <c r="AX173" s="6" t="s">
        <v>0</v>
      </c>
      <c r="AY173" s="6" t="s">
        <v>0</v>
      </c>
      <c r="AZ173" s="6" t="s">
        <v>0</v>
      </c>
      <c r="BA173" s="7" t="s">
        <v>0</v>
      </c>
      <c r="BB173" s="7" t="s">
        <v>0</v>
      </c>
      <c r="BC173" s="7" t="s">
        <v>0</v>
      </c>
    </row>
    <row r="174" spans="1:55">
      <c r="A174" s="2">
        <v>5061</v>
      </c>
      <c r="B174" s="2" t="s">
        <v>463</v>
      </c>
      <c r="C174" s="2" t="s">
        <v>24</v>
      </c>
      <c r="D174" s="2">
        <v>1</v>
      </c>
      <c r="E174" s="3">
        <v>40814</v>
      </c>
      <c r="F174" s="2" t="s">
        <v>461</v>
      </c>
      <c r="G174" s="1" t="s">
        <v>460</v>
      </c>
      <c r="H174" s="2" t="s">
        <v>459</v>
      </c>
      <c r="I174" s="2">
        <v>1003</v>
      </c>
      <c r="J174" s="2">
        <v>1</v>
      </c>
      <c r="K174" s="2">
        <v>316020404</v>
      </c>
      <c r="L174" s="2" t="s">
        <v>458</v>
      </c>
      <c r="M174" s="1" t="s">
        <v>64</v>
      </c>
      <c r="N174" s="4">
        <v>30.79703787</v>
      </c>
      <c r="O174" s="4">
        <v>-87.962016079999998</v>
      </c>
      <c r="P174" s="4">
        <v>30.79703787</v>
      </c>
      <c r="Q174" s="4">
        <v>-87.962016079999998</v>
      </c>
      <c r="R174" s="2">
        <v>4</v>
      </c>
      <c r="S174" s="2">
        <v>75</v>
      </c>
      <c r="T174" s="2" t="s">
        <v>63</v>
      </c>
      <c r="U174" s="2" t="s">
        <v>251</v>
      </c>
      <c r="V174" s="1" t="s">
        <v>250</v>
      </c>
      <c r="W174" s="2" t="s">
        <v>44</v>
      </c>
      <c r="X174" s="2" t="s">
        <v>46</v>
      </c>
      <c r="Y174" s="2" t="s">
        <v>45</v>
      </c>
      <c r="Z174" s="2" t="s">
        <v>44</v>
      </c>
      <c r="AA174" s="2" t="s">
        <v>43</v>
      </c>
      <c r="AB174" s="2" t="s">
        <v>42</v>
      </c>
      <c r="AC174" s="2" t="s">
        <v>41</v>
      </c>
      <c r="AD174" s="2">
        <v>259</v>
      </c>
      <c r="AE174" s="1" t="s">
        <v>60</v>
      </c>
      <c r="AF174" s="2" t="s">
        <v>39</v>
      </c>
      <c r="AG174" s="2" t="s">
        <v>38</v>
      </c>
      <c r="AH174" s="2" t="s">
        <v>59</v>
      </c>
      <c r="AI174" s="2" t="s">
        <v>71</v>
      </c>
      <c r="AJ174" s="1" t="s">
        <v>120</v>
      </c>
      <c r="AK174" s="2" t="s">
        <v>70</v>
      </c>
      <c r="AL174" s="2" t="s">
        <v>35</v>
      </c>
      <c r="AP174" s="2" t="s">
        <v>1</v>
      </c>
      <c r="AS174" s="1" t="s">
        <v>1</v>
      </c>
      <c r="AU174" s="2" t="s">
        <v>0</v>
      </c>
      <c r="AV174" s="5">
        <v>645.85220000000004</v>
      </c>
      <c r="AW174" s="1">
        <v>88</v>
      </c>
      <c r="AX174" s="6" t="s">
        <v>0</v>
      </c>
      <c r="AY174" s="6">
        <v>329.62900000000002</v>
      </c>
      <c r="AZ174" s="6">
        <v>194.52260000000001</v>
      </c>
      <c r="BA174" s="7">
        <v>136.38759999999999</v>
      </c>
      <c r="BB174" s="7">
        <v>62.449199999999998</v>
      </c>
      <c r="BC174" s="7">
        <v>28.471499999999999</v>
      </c>
    </row>
    <row r="175" spans="1:55">
      <c r="A175" s="2">
        <v>5062</v>
      </c>
      <c r="B175" s="2" t="s">
        <v>462</v>
      </c>
      <c r="C175" s="2" t="s">
        <v>24</v>
      </c>
      <c r="D175" s="2">
        <v>1</v>
      </c>
      <c r="E175" s="3">
        <v>40815</v>
      </c>
      <c r="F175" s="2" t="s">
        <v>461</v>
      </c>
      <c r="G175" s="1" t="s">
        <v>460</v>
      </c>
      <c r="H175" s="2" t="s">
        <v>459</v>
      </c>
      <c r="I175" s="2">
        <v>1003</v>
      </c>
      <c r="J175" s="2">
        <v>1</v>
      </c>
      <c r="K175" s="2">
        <v>316020404</v>
      </c>
      <c r="L175" s="2" t="s">
        <v>458</v>
      </c>
      <c r="M175" s="1" t="s">
        <v>64</v>
      </c>
      <c r="N175" s="4">
        <v>30.798028540000001</v>
      </c>
      <c r="O175" s="4">
        <v>-87.964678570000004</v>
      </c>
      <c r="P175" s="4">
        <v>30.798028540000001</v>
      </c>
      <c r="Q175" s="4">
        <v>-87.964678570000004</v>
      </c>
      <c r="R175" s="2">
        <v>4</v>
      </c>
      <c r="S175" s="2">
        <v>75</v>
      </c>
      <c r="T175" s="2" t="s">
        <v>63</v>
      </c>
      <c r="U175" s="2" t="s">
        <v>251</v>
      </c>
      <c r="V175" s="1" t="s">
        <v>250</v>
      </c>
      <c r="W175" s="2" t="s">
        <v>44</v>
      </c>
      <c r="X175" s="2" t="s">
        <v>46</v>
      </c>
      <c r="Y175" s="2" t="s">
        <v>45</v>
      </c>
      <c r="Z175" s="2" t="s">
        <v>44</v>
      </c>
      <c r="AA175" s="2" t="s">
        <v>43</v>
      </c>
      <c r="AB175" s="2" t="s">
        <v>42</v>
      </c>
      <c r="AC175" s="2" t="s">
        <v>41</v>
      </c>
      <c r="AD175" s="2">
        <v>259</v>
      </c>
      <c r="AE175" s="1" t="s">
        <v>60</v>
      </c>
      <c r="AF175" s="2" t="s">
        <v>39</v>
      </c>
      <c r="AG175" s="2" t="s">
        <v>38</v>
      </c>
      <c r="AH175" s="2" t="s">
        <v>59</v>
      </c>
      <c r="AI175" s="2" t="s">
        <v>5</v>
      </c>
      <c r="AJ175" s="1" t="s">
        <v>120</v>
      </c>
      <c r="AK175" s="2" t="s">
        <v>4</v>
      </c>
      <c r="AL175" s="2" t="s">
        <v>35</v>
      </c>
      <c r="AP175" s="2" t="s">
        <v>1</v>
      </c>
      <c r="AS175" s="1" t="s">
        <v>1</v>
      </c>
      <c r="AT175" s="1" t="s">
        <v>1</v>
      </c>
      <c r="AU175" s="2">
        <v>7211</v>
      </c>
      <c r="AV175" s="5">
        <v>605.06119999999999</v>
      </c>
      <c r="AW175" s="1">
        <v>77</v>
      </c>
      <c r="AX175" s="6" t="s">
        <v>0</v>
      </c>
      <c r="AY175" s="6" t="s">
        <v>0</v>
      </c>
      <c r="AZ175" s="6" t="s">
        <v>0</v>
      </c>
      <c r="BA175" s="7" t="s">
        <v>0</v>
      </c>
      <c r="BB175" s="7">
        <v>91.84</v>
      </c>
      <c r="BC175" s="7">
        <v>45.92</v>
      </c>
    </row>
    <row r="176" spans="1:55">
      <c r="A176" s="2">
        <v>5098</v>
      </c>
      <c r="B176" s="2" t="s">
        <v>457</v>
      </c>
      <c r="C176" s="2" t="s">
        <v>24</v>
      </c>
      <c r="D176" s="2">
        <v>1</v>
      </c>
      <c r="E176" s="3">
        <v>40687</v>
      </c>
      <c r="F176" s="2" t="s">
        <v>255</v>
      </c>
      <c r="G176" s="1" t="s">
        <v>254</v>
      </c>
      <c r="H176" s="2" t="s">
        <v>253</v>
      </c>
      <c r="I176" s="2">
        <v>28047</v>
      </c>
      <c r="J176" s="2">
        <v>28</v>
      </c>
      <c r="K176" s="2">
        <v>317000908</v>
      </c>
      <c r="L176" s="2" t="s">
        <v>252</v>
      </c>
      <c r="M176" s="1" t="s">
        <v>64</v>
      </c>
      <c r="N176" s="4">
        <v>30.37253218</v>
      </c>
      <c r="O176" s="4">
        <v>-88.835128470000001</v>
      </c>
      <c r="P176" s="4">
        <v>30.37253218</v>
      </c>
      <c r="Q176" s="4">
        <v>-88.835128470000001</v>
      </c>
      <c r="R176" s="2">
        <v>4</v>
      </c>
      <c r="S176" s="2">
        <v>75</v>
      </c>
      <c r="T176" s="2" t="s">
        <v>63</v>
      </c>
      <c r="U176" s="2" t="s">
        <v>251</v>
      </c>
      <c r="V176" s="1" t="s">
        <v>250</v>
      </c>
      <c r="W176" s="2" t="s">
        <v>44</v>
      </c>
      <c r="X176" s="2" t="s">
        <v>46</v>
      </c>
      <c r="Y176" s="2" t="s">
        <v>45</v>
      </c>
      <c r="Z176" s="2" t="s">
        <v>44</v>
      </c>
      <c r="AA176" s="2" t="s">
        <v>43</v>
      </c>
      <c r="AB176" s="2" t="s">
        <v>42</v>
      </c>
      <c r="AC176" s="2" t="s">
        <v>41</v>
      </c>
      <c r="AD176" s="2">
        <v>259</v>
      </c>
      <c r="AE176" s="1" t="s">
        <v>60</v>
      </c>
      <c r="AF176" s="2" t="s">
        <v>39</v>
      </c>
      <c r="AG176" s="2" t="s">
        <v>38</v>
      </c>
      <c r="AH176" s="2" t="s">
        <v>59</v>
      </c>
      <c r="AI176" s="2" t="s">
        <v>5</v>
      </c>
      <c r="AJ176" s="1" t="s">
        <v>1</v>
      </c>
      <c r="AK176" s="2" t="s">
        <v>4</v>
      </c>
      <c r="AL176" s="2" t="s">
        <v>86</v>
      </c>
      <c r="AR176" s="1" t="s">
        <v>2</v>
      </c>
      <c r="AS176" s="1" t="s">
        <v>1</v>
      </c>
      <c r="AT176" s="1" t="s">
        <v>1</v>
      </c>
      <c r="AU176" s="2">
        <v>29710</v>
      </c>
      <c r="AV176" s="5">
        <v>146.0394</v>
      </c>
      <c r="AW176" s="1">
        <v>117</v>
      </c>
      <c r="AX176" s="6" t="s">
        <v>0</v>
      </c>
      <c r="AY176" s="6" t="s">
        <v>0</v>
      </c>
      <c r="AZ176" s="6" t="s">
        <v>0</v>
      </c>
      <c r="BA176" s="7" t="s">
        <v>0</v>
      </c>
      <c r="BB176" s="7" t="s">
        <v>0</v>
      </c>
      <c r="BC176" s="7" t="s">
        <v>0</v>
      </c>
    </row>
    <row r="177" spans="1:55">
      <c r="A177" s="2">
        <v>5100</v>
      </c>
      <c r="B177" s="2" t="s">
        <v>456</v>
      </c>
      <c r="C177" s="2" t="s">
        <v>24</v>
      </c>
      <c r="D177" s="2">
        <v>1</v>
      </c>
      <c r="E177" s="3">
        <v>40670</v>
      </c>
      <c r="F177" s="2" t="s">
        <v>255</v>
      </c>
      <c r="G177" s="1" t="s">
        <v>254</v>
      </c>
      <c r="H177" s="2" t="s">
        <v>182</v>
      </c>
      <c r="I177" s="2">
        <v>28059</v>
      </c>
      <c r="J177" s="2">
        <v>28</v>
      </c>
      <c r="K177" s="2">
        <v>317000603</v>
      </c>
      <c r="L177" s="2" t="s">
        <v>455</v>
      </c>
      <c r="M177" s="1" t="s">
        <v>64</v>
      </c>
      <c r="N177" s="4">
        <v>30.4194</v>
      </c>
      <c r="O177" s="4">
        <v>-88.561329999999998</v>
      </c>
      <c r="P177" s="4">
        <v>30.419029259999999</v>
      </c>
      <c r="Q177" s="4">
        <v>-88.561295860000001</v>
      </c>
      <c r="R177" s="2">
        <v>4</v>
      </c>
      <c r="S177" s="2">
        <v>75</v>
      </c>
      <c r="T177" s="2" t="s">
        <v>63</v>
      </c>
      <c r="U177" s="2" t="s">
        <v>251</v>
      </c>
      <c r="V177" s="1" t="s">
        <v>250</v>
      </c>
      <c r="W177" s="2" t="s">
        <v>44</v>
      </c>
      <c r="X177" s="2" t="s">
        <v>46</v>
      </c>
      <c r="Y177" s="2" t="s">
        <v>45</v>
      </c>
      <c r="Z177" s="2" t="s">
        <v>44</v>
      </c>
      <c r="AA177" s="2" t="s">
        <v>43</v>
      </c>
      <c r="AB177" s="2" t="s">
        <v>42</v>
      </c>
      <c r="AC177" s="2" t="s">
        <v>41</v>
      </c>
      <c r="AD177" s="2">
        <v>259</v>
      </c>
      <c r="AE177" s="1" t="s">
        <v>60</v>
      </c>
      <c r="AF177" s="2" t="s">
        <v>39</v>
      </c>
      <c r="AG177" s="2" t="s">
        <v>38</v>
      </c>
      <c r="AH177" s="2" t="s">
        <v>59</v>
      </c>
      <c r="AI177" s="2" t="s">
        <v>5</v>
      </c>
      <c r="AJ177" s="1" t="s">
        <v>145</v>
      </c>
      <c r="AK177" s="2" t="s">
        <v>4</v>
      </c>
      <c r="AL177" s="2" t="s">
        <v>35</v>
      </c>
      <c r="AN177" s="1" t="s">
        <v>144</v>
      </c>
      <c r="AS177" s="1" t="s">
        <v>1</v>
      </c>
      <c r="AT177" s="1" t="s">
        <v>1</v>
      </c>
      <c r="AU177" s="2">
        <v>5187</v>
      </c>
      <c r="AV177" s="5">
        <v>739.15800000000002</v>
      </c>
      <c r="AW177" s="1">
        <v>120</v>
      </c>
      <c r="AX177" s="6">
        <v>631.66600000000005</v>
      </c>
      <c r="AY177" s="6">
        <v>362.93599999999998</v>
      </c>
      <c r="AZ177" s="6">
        <v>228.52799999999999</v>
      </c>
      <c r="BA177" s="7">
        <v>152.352</v>
      </c>
      <c r="BB177" s="7">
        <v>76.176000000000002</v>
      </c>
      <c r="BC177" s="7">
        <v>38.088000000000001</v>
      </c>
    </row>
    <row r="178" spans="1:55">
      <c r="A178" s="2">
        <v>5111</v>
      </c>
      <c r="B178" s="2" t="s">
        <v>454</v>
      </c>
      <c r="C178" s="2" t="s">
        <v>24</v>
      </c>
      <c r="D178" s="2">
        <v>1</v>
      </c>
      <c r="E178" s="3">
        <v>40689</v>
      </c>
      <c r="F178" s="2" t="s">
        <v>294</v>
      </c>
      <c r="G178" s="1" t="s">
        <v>293</v>
      </c>
      <c r="H178" s="2" t="s">
        <v>453</v>
      </c>
      <c r="I178" s="2">
        <v>22075</v>
      </c>
      <c r="J178" s="2">
        <v>22</v>
      </c>
      <c r="K178" s="2">
        <v>809020305</v>
      </c>
      <c r="L178" s="2" t="s">
        <v>452</v>
      </c>
      <c r="M178" s="1" t="s">
        <v>290</v>
      </c>
      <c r="N178" s="4">
        <v>29.63270597</v>
      </c>
      <c r="O178" s="4">
        <v>-89.784406410000003</v>
      </c>
      <c r="P178" s="4">
        <v>29.63270597</v>
      </c>
      <c r="Q178" s="4">
        <v>-89.784406410000003</v>
      </c>
      <c r="R178" s="2">
        <v>6</v>
      </c>
      <c r="S178" s="2">
        <v>73</v>
      </c>
      <c r="T178" s="2" t="s">
        <v>289</v>
      </c>
      <c r="U178" s="2" t="s">
        <v>288</v>
      </c>
      <c r="V178" s="1" t="s">
        <v>287</v>
      </c>
      <c r="W178" s="2" t="s">
        <v>44</v>
      </c>
      <c r="X178" s="2" t="s">
        <v>46</v>
      </c>
      <c r="Y178" s="2" t="s">
        <v>45</v>
      </c>
      <c r="Z178" s="2" t="s">
        <v>44</v>
      </c>
      <c r="AA178" s="2" t="s">
        <v>43</v>
      </c>
      <c r="AB178" s="2" t="s">
        <v>42</v>
      </c>
      <c r="AC178" s="2" t="s">
        <v>41</v>
      </c>
      <c r="AD178" s="2">
        <v>258</v>
      </c>
      <c r="AE178" s="1" t="s">
        <v>260</v>
      </c>
      <c r="AF178" s="2" t="s">
        <v>39</v>
      </c>
      <c r="AG178" s="2" t="s">
        <v>38</v>
      </c>
      <c r="AH178" s="2" t="s">
        <v>259</v>
      </c>
      <c r="AI178" s="2" t="s">
        <v>5</v>
      </c>
      <c r="AJ178" s="1" t="s">
        <v>1</v>
      </c>
      <c r="AK178" s="2" t="s">
        <v>4</v>
      </c>
      <c r="AL178" s="2" t="s">
        <v>86</v>
      </c>
      <c r="AS178" s="1" t="s">
        <v>1</v>
      </c>
      <c r="AT178" s="1" t="s">
        <v>1</v>
      </c>
      <c r="AU178" s="2">
        <v>7677</v>
      </c>
      <c r="AV178" s="5">
        <v>149.1842</v>
      </c>
      <c r="AW178" s="1">
        <v>83</v>
      </c>
      <c r="AX178" s="6" t="s">
        <v>0</v>
      </c>
      <c r="AY178" s="6" t="s">
        <v>0</v>
      </c>
      <c r="AZ178" s="6" t="s">
        <v>0</v>
      </c>
      <c r="BA178" s="7" t="s">
        <v>0</v>
      </c>
      <c r="BB178" s="7" t="s">
        <v>0</v>
      </c>
      <c r="BC178" s="7" t="s">
        <v>0</v>
      </c>
    </row>
    <row r="179" spans="1:55">
      <c r="A179" s="2">
        <v>5115</v>
      </c>
      <c r="B179" s="2" t="s">
        <v>451</v>
      </c>
      <c r="C179" s="2" t="s">
        <v>24</v>
      </c>
      <c r="D179" s="2">
        <v>1</v>
      </c>
      <c r="E179" s="3">
        <v>40666</v>
      </c>
      <c r="F179" s="2" t="s">
        <v>294</v>
      </c>
      <c r="G179" s="1" t="s">
        <v>293</v>
      </c>
      <c r="H179" s="2" t="s">
        <v>193</v>
      </c>
      <c r="I179" s="2">
        <v>22023</v>
      </c>
      <c r="J179" s="2">
        <v>22</v>
      </c>
      <c r="K179" s="2">
        <v>808020606</v>
      </c>
      <c r="L179" s="2" t="s">
        <v>450</v>
      </c>
      <c r="M179" s="1" t="s">
        <v>290</v>
      </c>
      <c r="N179" s="4">
        <v>29.774550000000001</v>
      </c>
      <c r="O179" s="4">
        <v>-93.532550000000001</v>
      </c>
      <c r="P179" s="4">
        <v>29.774548679999999</v>
      </c>
      <c r="Q179" s="4">
        <v>-93.532549470000006</v>
      </c>
      <c r="R179" s="2">
        <v>6</v>
      </c>
      <c r="S179" s="2">
        <v>34</v>
      </c>
      <c r="T179" s="2" t="s">
        <v>152</v>
      </c>
      <c r="U179" s="2" t="s">
        <v>151</v>
      </c>
      <c r="V179" s="1" t="s">
        <v>150</v>
      </c>
      <c r="W179" s="2" t="s">
        <v>44</v>
      </c>
      <c r="X179" s="2" t="s">
        <v>46</v>
      </c>
      <c r="Y179" s="2" t="s">
        <v>45</v>
      </c>
      <c r="Z179" s="2" t="s">
        <v>44</v>
      </c>
      <c r="AA179" s="2" t="s">
        <v>43</v>
      </c>
      <c r="AB179" s="2" t="s">
        <v>42</v>
      </c>
      <c r="AC179" s="2" t="s">
        <v>41</v>
      </c>
      <c r="AD179" s="2">
        <v>258</v>
      </c>
      <c r="AE179" s="1" t="s">
        <v>260</v>
      </c>
      <c r="AF179" s="2" t="s">
        <v>39</v>
      </c>
      <c r="AG179" s="2" t="s">
        <v>38</v>
      </c>
      <c r="AH179" s="2" t="s">
        <v>259</v>
      </c>
      <c r="AI179" s="2" t="s">
        <v>5</v>
      </c>
      <c r="AJ179" s="1" t="s">
        <v>145</v>
      </c>
      <c r="AK179" s="2" t="s">
        <v>4</v>
      </c>
      <c r="AL179" s="2" t="s">
        <v>86</v>
      </c>
      <c r="AN179" s="1" t="s">
        <v>296</v>
      </c>
      <c r="AS179" s="1" t="s">
        <v>1</v>
      </c>
      <c r="AU179" s="2" t="s">
        <v>0</v>
      </c>
      <c r="AV179" s="5">
        <v>331.37639999999999</v>
      </c>
      <c r="AW179" s="1">
        <v>125</v>
      </c>
      <c r="AX179" s="6">
        <v>243.91139999999999</v>
      </c>
      <c r="AY179" s="6">
        <v>92.187399999999997</v>
      </c>
      <c r="AZ179" s="6">
        <v>54.587400000000002</v>
      </c>
      <c r="BA179" s="7">
        <v>25.0474</v>
      </c>
      <c r="BB179" s="7">
        <v>3.2480000000000002</v>
      </c>
      <c r="BC179" s="7">
        <v>1.6240000000000001</v>
      </c>
    </row>
    <row r="180" spans="1:55">
      <c r="A180" s="2">
        <v>5119</v>
      </c>
      <c r="B180" s="2" t="s">
        <v>449</v>
      </c>
      <c r="C180" s="2" t="s">
        <v>24</v>
      </c>
      <c r="D180" s="2">
        <v>1</v>
      </c>
      <c r="E180" s="3">
        <v>40717</v>
      </c>
      <c r="F180" s="2" t="s">
        <v>231</v>
      </c>
      <c r="G180" s="1" t="s">
        <v>230</v>
      </c>
      <c r="H180" s="2" t="s">
        <v>229</v>
      </c>
      <c r="I180" s="2">
        <v>37095</v>
      </c>
      <c r="J180" s="2">
        <v>37</v>
      </c>
      <c r="K180" s="2">
        <v>302010502</v>
      </c>
      <c r="L180" s="2" t="s">
        <v>448</v>
      </c>
      <c r="M180" s="1" t="s">
        <v>64</v>
      </c>
      <c r="N180" s="4">
        <v>35.164991999999998</v>
      </c>
      <c r="O180" s="4">
        <v>-75.829953000000003</v>
      </c>
      <c r="P180" s="4">
        <v>35.164192139999997</v>
      </c>
      <c r="Q180" s="4">
        <v>-75.829716619999999</v>
      </c>
      <c r="R180" s="2">
        <v>4</v>
      </c>
      <c r="S180" s="2">
        <v>63</v>
      </c>
      <c r="T180" s="2" t="s">
        <v>49</v>
      </c>
      <c r="U180" s="2" t="s">
        <v>227</v>
      </c>
      <c r="V180" s="1" t="s">
        <v>226</v>
      </c>
      <c r="W180" s="2" t="s">
        <v>44</v>
      </c>
      <c r="X180" s="2" t="s">
        <v>46</v>
      </c>
      <c r="Y180" s="2" t="s">
        <v>45</v>
      </c>
      <c r="Z180" s="2" t="s">
        <v>44</v>
      </c>
      <c r="AA180" s="2" t="s">
        <v>43</v>
      </c>
      <c r="AB180" s="2" t="s">
        <v>42</v>
      </c>
      <c r="AC180" s="2" t="s">
        <v>41</v>
      </c>
      <c r="AD180" s="2">
        <v>262</v>
      </c>
      <c r="AE180" s="1" t="s">
        <v>133</v>
      </c>
      <c r="AF180" s="2" t="s">
        <v>39</v>
      </c>
      <c r="AG180" s="2" t="s">
        <v>38</v>
      </c>
      <c r="AH180" s="2" t="s">
        <v>132</v>
      </c>
      <c r="AI180" s="2" t="s">
        <v>5</v>
      </c>
      <c r="AJ180" s="1" t="s">
        <v>1</v>
      </c>
      <c r="AK180" s="2" t="s">
        <v>4</v>
      </c>
      <c r="AL180" s="2" t="s">
        <v>35</v>
      </c>
      <c r="AR180" s="1" t="s">
        <v>2</v>
      </c>
      <c r="AS180" s="1" t="s">
        <v>1</v>
      </c>
      <c r="AT180" s="1" t="s">
        <v>103</v>
      </c>
      <c r="AU180" s="2" t="s">
        <v>0</v>
      </c>
      <c r="AV180" s="5">
        <v>47.478400000000001</v>
      </c>
      <c r="AW180" s="1">
        <v>92</v>
      </c>
      <c r="AX180" s="6" t="s">
        <v>0</v>
      </c>
      <c r="AY180" s="6">
        <v>30.779199999999999</v>
      </c>
      <c r="AZ180" s="6">
        <v>22.827200000000001</v>
      </c>
      <c r="BA180" s="7">
        <v>17.735199999999999</v>
      </c>
      <c r="BB180" s="7">
        <v>8.0256000000000007</v>
      </c>
      <c r="BC180" s="7">
        <v>3.6579999999999999</v>
      </c>
    </row>
    <row r="181" spans="1:55">
      <c r="A181" s="2">
        <v>5125</v>
      </c>
      <c r="B181" s="2" t="s">
        <v>447</v>
      </c>
      <c r="C181" s="2" t="s">
        <v>24</v>
      </c>
      <c r="D181" s="2">
        <v>1</v>
      </c>
      <c r="E181" s="3">
        <v>40737</v>
      </c>
      <c r="F181" s="2" t="s">
        <v>375</v>
      </c>
      <c r="G181" s="1" t="s">
        <v>374</v>
      </c>
      <c r="H181" s="2" t="s">
        <v>234</v>
      </c>
      <c r="I181" s="2">
        <v>45013</v>
      </c>
      <c r="J181" s="2">
        <v>45</v>
      </c>
      <c r="K181" s="2">
        <v>305021001</v>
      </c>
      <c r="L181" s="2" t="s">
        <v>446</v>
      </c>
      <c r="M181" s="1" t="s">
        <v>64</v>
      </c>
      <c r="N181" s="4">
        <v>32.365850000000002</v>
      </c>
      <c r="O181" s="4">
        <v>-80.54571</v>
      </c>
      <c r="P181" s="4">
        <v>32.365466759999997</v>
      </c>
      <c r="Q181" s="4">
        <v>-80.545249850000005</v>
      </c>
      <c r="R181" s="2">
        <v>4</v>
      </c>
      <c r="S181" s="2">
        <v>75</v>
      </c>
      <c r="T181" s="2" t="s">
        <v>63</v>
      </c>
      <c r="U181" s="2" t="s">
        <v>303</v>
      </c>
      <c r="V181" s="1" t="s">
        <v>302</v>
      </c>
      <c r="W181" s="2" t="s">
        <v>44</v>
      </c>
      <c r="X181" s="2" t="s">
        <v>46</v>
      </c>
      <c r="Y181" s="2" t="s">
        <v>45</v>
      </c>
      <c r="Z181" s="2" t="s">
        <v>44</v>
      </c>
      <c r="AA181" s="2" t="s">
        <v>43</v>
      </c>
      <c r="AB181" s="2" t="s">
        <v>42</v>
      </c>
      <c r="AC181" s="2" t="s">
        <v>41</v>
      </c>
      <c r="AD181" s="2">
        <v>262</v>
      </c>
      <c r="AE181" s="1" t="s">
        <v>133</v>
      </c>
      <c r="AF181" s="2" t="s">
        <v>39</v>
      </c>
      <c r="AG181" s="2" t="s">
        <v>38</v>
      </c>
      <c r="AH181" s="2" t="s">
        <v>132</v>
      </c>
      <c r="AI181" s="2" t="s">
        <v>5</v>
      </c>
      <c r="AJ181" s="1" t="s">
        <v>1</v>
      </c>
      <c r="AK181" s="2" t="s">
        <v>4</v>
      </c>
      <c r="AL181" s="2" t="s">
        <v>86</v>
      </c>
      <c r="AR181" s="1" t="s">
        <v>2</v>
      </c>
      <c r="AS181" s="1" t="s">
        <v>1</v>
      </c>
      <c r="AU181" s="2" t="s">
        <v>0</v>
      </c>
      <c r="AV181" s="5">
        <v>37.576500000000003</v>
      </c>
      <c r="AW181" s="1">
        <v>65</v>
      </c>
      <c r="AX181" s="6" t="s">
        <v>0</v>
      </c>
      <c r="AY181" s="6">
        <v>28.905000000000001</v>
      </c>
      <c r="AZ181" s="6">
        <v>17.343</v>
      </c>
      <c r="BA181" s="7">
        <v>11.561999999999999</v>
      </c>
      <c r="BB181" s="7">
        <v>5.7809999999999997</v>
      </c>
      <c r="BC181" s="7">
        <v>2.8904999999999998</v>
      </c>
    </row>
    <row r="182" spans="1:55">
      <c r="A182" s="2">
        <v>5126</v>
      </c>
      <c r="B182" s="2" t="s">
        <v>445</v>
      </c>
      <c r="C182" s="2" t="s">
        <v>24</v>
      </c>
      <c r="D182" s="2">
        <v>1</v>
      </c>
      <c r="E182" s="3">
        <v>40736</v>
      </c>
      <c r="F182" s="2" t="s">
        <v>375</v>
      </c>
      <c r="G182" s="1" t="s">
        <v>374</v>
      </c>
      <c r="H182" s="2" t="s">
        <v>373</v>
      </c>
      <c r="I182" s="2">
        <v>45019</v>
      </c>
      <c r="J182" s="2">
        <v>45</v>
      </c>
      <c r="K182" s="2">
        <v>305020604</v>
      </c>
      <c r="L182" s="2" t="s">
        <v>432</v>
      </c>
      <c r="M182" s="1" t="s">
        <v>64</v>
      </c>
      <c r="N182" s="4">
        <v>32.661993600000002</v>
      </c>
      <c r="O182" s="4">
        <v>-80.288139060000006</v>
      </c>
      <c r="P182" s="4">
        <v>32.661993600000002</v>
      </c>
      <c r="Q182" s="4">
        <v>-80.288139060000006</v>
      </c>
      <c r="R182" s="2">
        <v>4</v>
      </c>
      <c r="S182" s="2">
        <v>75</v>
      </c>
      <c r="T182" s="2" t="s">
        <v>63</v>
      </c>
      <c r="U182" s="2" t="s">
        <v>303</v>
      </c>
      <c r="V182" s="1" t="s">
        <v>302</v>
      </c>
      <c r="W182" s="2" t="s">
        <v>44</v>
      </c>
      <c r="X182" s="2" t="s">
        <v>46</v>
      </c>
      <c r="Y182" s="2" t="s">
        <v>45</v>
      </c>
      <c r="Z182" s="2" t="s">
        <v>44</v>
      </c>
      <c r="AA182" s="2" t="s">
        <v>43</v>
      </c>
      <c r="AB182" s="2" t="s">
        <v>42</v>
      </c>
      <c r="AC182" s="2" t="s">
        <v>41</v>
      </c>
      <c r="AD182" s="2">
        <v>262</v>
      </c>
      <c r="AE182" s="1" t="s">
        <v>133</v>
      </c>
      <c r="AF182" s="2" t="s">
        <v>39</v>
      </c>
      <c r="AG182" s="2" t="s">
        <v>38</v>
      </c>
      <c r="AH182" s="2" t="s">
        <v>132</v>
      </c>
      <c r="AI182" s="2" t="s">
        <v>444</v>
      </c>
      <c r="AJ182" s="1" t="s">
        <v>145</v>
      </c>
      <c r="AK182" s="2" t="s">
        <v>443</v>
      </c>
      <c r="AL182" s="2" t="s">
        <v>35</v>
      </c>
      <c r="AN182" s="1" t="s">
        <v>296</v>
      </c>
      <c r="AS182" s="1" t="s">
        <v>1</v>
      </c>
      <c r="AU182" s="2" t="s">
        <v>0</v>
      </c>
      <c r="AV182" s="5">
        <v>72.485200000000006</v>
      </c>
      <c r="AW182" s="1">
        <v>100</v>
      </c>
      <c r="AX182" s="6">
        <v>72.485200000000006</v>
      </c>
      <c r="AY182" s="6">
        <v>51.205199999999998</v>
      </c>
      <c r="AZ182" s="6">
        <v>41.003399999999999</v>
      </c>
      <c r="BA182" s="7">
        <v>34.333399999999997</v>
      </c>
      <c r="BB182" s="7">
        <v>18.332999999999998</v>
      </c>
      <c r="BC182" s="7">
        <v>9.1664999999999992</v>
      </c>
    </row>
    <row r="183" spans="1:55">
      <c r="A183" s="2">
        <v>5128</v>
      </c>
      <c r="B183" s="2" t="s">
        <v>442</v>
      </c>
      <c r="C183" s="2" t="s">
        <v>24</v>
      </c>
      <c r="D183" s="2">
        <v>1</v>
      </c>
      <c r="E183" s="3">
        <v>40716</v>
      </c>
      <c r="F183" s="2" t="s">
        <v>375</v>
      </c>
      <c r="G183" s="1" t="s">
        <v>374</v>
      </c>
      <c r="H183" s="2" t="s">
        <v>373</v>
      </c>
      <c r="I183" s="2">
        <v>45019</v>
      </c>
      <c r="J183" s="2">
        <v>45</v>
      </c>
      <c r="K183" s="2">
        <v>305020604</v>
      </c>
      <c r="L183" s="2" t="s">
        <v>432</v>
      </c>
      <c r="M183" s="1" t="s">
        <v>64</v>
      </c>
      <c r="N183" s="4">
        <v>32.645060389999998</v>
      </c>
      <c r="O183" s="4">
        <v>-80.275312549999995</v>
      </c>
      <c r="P183" s="4">
        <v>32.645060389999998</v>
      </c>
      <c r="Q183" s="4">
        <v>-80.275312549999995</v>
      </c>
      <c r="R183" s="2">
        <v>4</v>
      </c>
      <c r="S183" s="2">
        <v>75</v>
      </c>
      <c r="T183" s="2" t="s">
        <v>63</v>
      </c>
      <c r="U183" s="2" t="s">
        <v>303</v>
      </c>
      <c r="V183" s="1" t="s">
        <v>302</v>
      </c>
      <c r="W183" s="2" t="s">
        <v>44</v>
      </c>
      <c r="X183" s="2" t="s">
        <v>46</v>
      </c>
      <c r="Y183" s="2" t="s">
        <v>45</v>
      </c>
      <c r="Z183" s="2" t="s">
        <v>44</v>
      </c>
      <c r="AA183" s="2" t="s">
        <v>43</v>
      </c>
      <c r="AB183" s="2" t="s">
        <v>42</v>
      </c>
      <c r="AC183" s="2" t="s">
        <v>41</v>
      </c>
      <c r="AD183" s="2">
        <v>262</v>
      </c>
      <c r="AE183" s="1" t="s">
        <v>133</v>
      </c>
      <c r="AF183" s="2" t="s">
        <v>39</v>
      </c>
      <c r="AG183" s="2" t="s">
        <v>38</v>
      </c>
      <c r="AH183" s="2" t="s">
        <v>132</v>
      </c>
      <c r="AI183" s="2" t="s">
        <v>5</v>
      </c>
      <c r="AJ183" s="1" t="s">
        <v>1</v>
      </c>
      <c r="AK183" s="2" t="s">
        <v>4</v>
      </c>
      <c r="AL183" s="2" t="s">
        <v>86</v>
      </c>
      <c r="AR183" s="1" t="s">
        <v>2</v>
      </c>
      <c r="AS183" s="1" t="s">
        <v>1</v>
      </c>
      <c r="AT183" s="1" t="s">
        <v>1</v>
      </c>
      <c r="AU183" s="2" t="s">
        <v>0</v>
      </c>
      <c r="AV183" s="5">
        <v>97.389600000000002</v>
      </c>
      <c r="AW183" s="1">
        <v>68</v>
      </c>
      <c r="AX183" s="6" t="s">
        <v>0</v>
      </c>
      <c r="AY183" s="6">
        <v>71.61</v>
      </c>
      <c r="AZ183" s="6">
        <v>42.966000000000001</v>
      </c>
      <c r="BA183" s="7">
        <v>28.643999999999998</v>
      </c>
      <c r="BB183" s="7">
        <v>14.321999999999999</v>
      </c>
      <c r="BC183" s="7">
        <v>7.1609999999999996</v>
      </c>
    </row>
    <row r="184" spans="1:55">
      <c r="A184" s="2">
        <v>5129</v>
      </c>
      <c r="B184" s="2" t="s">
        <v>441</v>
      </c>
      <c r="C184" s="2" t="s">
        <v>24</v>
      </c>
      <c r="D184" s="2">
        <v>1</v>
      </c>
      <c r="E184" s="3">
        <v>40686</v>
      </c>
      <c r="F184" s="2" t="s">
        <v>375</v>
      </c>
      <c r="G184" s="1" t="s">
        <v>374</v>
      </c>
      <c r="H184" s="2" t="s">
        <v>440</v>
      </c>
      <c r="I184" s="2">
        <v>45051</v>
      </c>
      <c r="J184" s="2">
        <v>45</v>
      </c>
      <c r="K184" s="2">
        <v>304020803</v>
      </c>
      <c r="L184" s="2" t="s">
        <v>439</v>
      </c>
      <c r="M184" s="1" t="s">
        <v>64</v>
      </c>
      <c r="N184" s="4">
        <v>33.865141260000001</v>
      </c>
      <c r="O184" s="4">
        <v>-78.558753280000005</v>
      </c>
      <c r="P184" s="4">
        <v>33.865141260000001</v>
      </c>
      <c r="Q184" s="4">
        <v>-78.558753280000005</v>
      </c>
      <c r="R184" s="2">
        <v>4</v>
      </c>
      <c r="S184" s="2">
        <v>63</v>
      </c>
      <c r="T184" s="2" t="s">
        <v>49</v>
      </c>
      <c r="U184" s="2" t="s">
        <v>227</v>
      </c>
      <c r="V184" s="1" t="s">
        <v>226</v>
      </c>
      <c r="W184" s="2" t="s">
        <v>44</v>
      </c>
      <c r="X184" s="2" t="s">
        <v>46</v>
      </c>
      <c r="Y184" s="2" t="s">
        <v>45</v>
      </c>
      <c r="Z184" s="2" t="s">
        <v>44</v>
      </c>
      <c r="AA184" s="2" t="s">
        <v>43</v>
      </c>
      <c r="AB184" s="2" t="s">
        <v>42</v>
      </c>
      <c r="AC184" s="2" t="s">
        <v>41</v>
      </c>
      <c r="AD184" s="2">
        <v>262</v>
      </c>
      <c r="AE184" s="1" t="s">
        <v>133</v>
      </c>
      <c r="AF184" s="2" t="s">
        <v>39</v>
      </c>
      <c r="AG184" s="2" t="s">
        <v>38</v>
      </c>
      <c r="AH184" s="2" t="s">
        <v>132</v>
      </c>
      <c r="AI184" s="2" t="s">
        <v>71</v>
      </c>
      <c r="AJ184" s="1" t="s">
        <v>106</v>
      </c>
      <c r="AK184" s="2" t="s">
        <v>70</v>
      </c>
      <c r="AL184" s="2" t="s">
        <v>3</v>
      </c>
      <c r="AM184" s="2" t="s">
        <v>199</v>
      </c>
      <c r="AS184" s="1" t="s">
        <v>110</v>
      </c>
      <c r="AT184" s="1" t="s">
        <v>103</v>
      </c>
      <c r="AU184" s="2" t="s">
        <v>0</v>
      </c>
      <c r="AV184" s="5">
        <v>100.7424</v>
      </c>
      <c r="AW184" s="1">
        <v>54</v>
      </c>
      <c r="AX184" s="6" t="s">
        <v>0</v>
      </c>
      <c r="AY184" s="6" t="s">
        <v>0</v>
      </c>
      <c r="AZ184" s="6" t="s">
        <v>0</v>
      </c>
      <c r="BA184" s="7" t="s">
        <v>0</v>
      </c>
      <c r="BB184" s="7" t="s">
        <v>0</v>
      </c>
      <c r="BC184" s="7" t="s">
        <v>0</v>
      </c>
    </row>
    <row r="185" spans="1:55">
      <c r="A185" s="2">
        <v>5130</v>
      </c>
      <c r="B185" s="2" t="s">
        <v>438</v>
      </c>
      <c r="C185" s="2" t="s">
        <v>24</v>
      </c>
      <c r="D185" s="2">
        <v>1</v>
      </c>
      <c r="E185" s="3">
        <v>40723</v>
      </c>
      <c r="F185" s="2" t="s">
        <v>375</v>
      </c>
      <c r="G185" s="1" t="s">
        <v>374</v>
      </c>
      <c r="H185" s="2" t="s">
        <v>437</v>
      </c>
      <c r="I185" s="2">
        <v>45029</v>
      </c>
      <c r="J185" s="2">
        <v>45</v>
      </c>
      <c r="K185" s="2">
        <v>305020710</v>
      </c>
      <c r="L185" s="2" t="s">
        <v>436</v>
      </c>
      <c r="M185" s="1" t="s">
        <v>64</v>
      </c>
      <c r="N185" s="4">
        <v>32.524750310000002</v>
      </c>
      <c r="O185" s="4">
        <v>-80.465771439999997</v>
      </c>
      <c r="P185" s="4">
        <v>32.524750310000002</v>
      </c>
      <c r="Q185" s="4">
        <v>-80.465771439999997</v>
      </c>
      <c r="R185" s="2">
        <v>4</v>
      </c>
      <c r="S185" s="2">
        <v>75</v>
      </c>
      <c r="T185" s="2" t="s">
        <v>63</v>
      </c>
      <c r="U185" s="2" t="s">
        <v>303</v>
      </c>
      <c r="V185" s="1" t="s">
        <v>302</v>
      </c>
      <c r="W185" s="2" t="s">
        <v>44</v>
      </c>
      <c r="X185" s="2" t="s">
        <v>46</v>
      </c>
      <c r="Y185" s="2" t="s">
        <v>45</v>
      </c>
      <c r="Z185" s="2" t="s">
        <v>44</v>
      </c>
      <c r="AA185" s="2" t="s">
        <v>43</v>
      </c>
      <c r="AB185" s="2" t="s">
        <v>42</v>
      </c>
      <c r="AC185" s="2" t="s">
        <v>41</v>
      </c>
      <c r="AD185" s="2">
        <v>262</v>
      </c>
      <c r="AE185" s="1" t="s">
        <v>133</v>
      </c>
      <c r="AF185" s="2" t="s">
        <v>39</v>
      </c>
      <c r="AG185" s="2" t="s">
        <v>38</v>
      </c>
      <c r="AH185" s="2" t="s">
        <v>132</v>
      </c>
      <c r="AI185" s="2" t="s">
        <v>5</v>
      </c>
      <c r="AJ185" s="1" t="s">
        <v>1</v>
      </c>
      <c r="AK185" s="2" t="s">
        <v>4</v>
      </c>
      <c r="AL185" s="2" t="s">
        <v>86</v>
      </c>
      <c r="AR185" s="1" t="s">
        <v>2</v>
      </c>
      <c r="AS185" s="1" t="s">
        <v>1</v>
      </c>
      <c r="AU185" s="2" t="s">
        <v>0</v>
      </c>
      <c r="AV185" s="5">
        <v>67.3596</v>
      </c>
      <c r="AW185" s="1">
        <v>66</v>
      </c>
      <c r="AX185" s="6" t="s">
        <v>0</v>
      </c>
      <c r="AY185" s="6">
        <v>51.03</v>
      </c>
      <c r="AZ185" s="6">
        <v>30.617999999999999</v>
      </c>
      <c r="BA185" s="7">
        <v>20.411999999999999</v>
      </c>
      <c r="BB185" s="7">
        <v>10.206</v>
      </c>
      <c r="BC185" s="7">
        <v>5.1029999999999998</v>
      </c>
    </row>
    <row r="186" spans="1:55">
      <c r="A186" s="2">
        <v>5131</v>
      </c>
      <c r="B186" s="2" t="s">
        <v>435</v>
      </c>
      <c r="C186" s="2" t="s">
        <v>24</v>
      </c>
      <c r="D186" s="2">
        <v>1</v>
      </c>
      <c r="E186" s="3">
        <v>40730</v>
      </c>
      <c r="F186" s="2" t="s">
        <v>375</v>
      </c>
      <c r="G186" s="1" t="s">
        <v>374</v>
      </c>
      <c r="H186" s="2" t="s">
        <v>373</v>
      </c>
      <c r="I186" s="2">
        <v>45019</v>
      </c>
      <c r="J186" s="2">
        <v>45</v>
      </c>
      <c r="K186" s="2">
        <v>305020901</v>
      </c>
      <c r="L186" s="2" t="s">
        <v>434</v>
      </c>
      <c r="M186" s="1" t="s">
        <v>64</v>
      </c>
      <c r="N186" s="4">
        <v>33.010482430000003</v>
      </c>
      <c r="O186" s="4">
        <v>-79.376284170000005</v>
      </c>
      <c r="P186" s="4">
        <v>33.010482430000003</v>
      </c>
      <c r="Q186" s="4">
        <v>-79.376284170000005</v>
      </c>
      <c r="R186" s="2">
        <v>4</v>
      </c>
      <c r="S186" s="2">
        <v>75</v>
      </c>
      <c r="T186" s="2" t="s">
        <v>63</v>
      </c>
      <c r="U186" s="2" t="s">
        <v>303</v>
      </c>
      <c r="V186" s="1" t="s">
        <v>302</v>
      </c>
      <c r="W186" s="2" t="s">
        <v>44</v>
      </c>
      <c r="X186" s="2" t="s">
        <v>46</v>
      </c>
      <c r="Y186" s="2" t="s">
        <v>45</v>
      </c>
      <c r="Z186" s="2" t="s">
        <v>44</v>
      </c>
      <c r="AA186" s="2" t="s">
        <v>43</v>
      </c>
      <c r="AB186" s="2" t="s">
        <v>42</v>
      </c>
      <c r="AC186" s="2" t="s">
        <v>41</v>
      </c>
      <c r="AD186" s="2">
        <v>262</v>
      </c>
      <c r="AE186" s="1" t="s">
        <v>133</v>
      </c>
      <c r="AF186" s="2" t="s">
        <v>39</v>
      </c>
      <c r="AG186" s="2" t="s">
        <v>38</v>
      </c>
      <c r="AH186" s="2" t="s">
        <v>132</v>
      </c>
      <c r="AI186" s="2" t="s">
        <v>5</v>
      </c>
      <c r="AJ186" s="1" t="s">
        <v>1</v>
      </c>
      <c r="AK186" s="2" t="s">
        <v>4</v>
      </c>
      <c r="AL186" s="2" t="s">
        <v>86</v>
      </c>
      <c r="AR186" s="1" t="s">
        <v>2</v>
      </c>
      <c r="AS186" s="1" t="s">
        <v>1</v>
      </c>
      <c r="AU186" s="2" t="s">
        <v>0</v>
      </c>
      <c r="AV186" s="5">
        <v>95.065600000000003</v>
      </c>
      <c r="AW186" s="1">
        <v>60</v>
      </c>
      <c r="AX186" s="6" t="s">
        <v>0</v>
      </c>
      <c r="AY186" s="6">
        <v>79.0916</v>
      </c>
      <c r="AZ186" s="6">
        <v>47.143599999999999</v>
      </c>
      <c r="BA186" s="7">
        <v>31.391999999999999</v>
      </c>
      <c r="BB186" s="7">
        <v>15.696</v>
      </c>
      <c r="BC186" s="7">
        <v>7.8479999999999999</v>
      </c>
    </row>
    <row r="187" spans="1:55">
      <c r="A187" s="2">
        <v>5142</v>
      </c>
      <c r="B187" s="2" t="s">
        <v>433</v>
      </c>
      <c r="C187" s="2" t="s">
        <v>24</v>
      </c>
      <c r="D187" s="2">
        <v>1</v>
      </c>
      <c r="E187" s="3">
        <v>40721</v>
      </c>
      <c r="F187" s="2" t="s">
        <v>375</v>
      </c>
      <c r="G187" s="1" t="s">
        <v>374</v>
      </c>
      <c r="H187" s="2" t="s">
        <v>373</v>
      </c>
      <c r="I187" s="2">
        <v>45019</v>
      </c>
      <c r="J187" s="2">
        <v>45</v>
      </c>
      <c r="K187" s="2">
        <v>305020604</v>
      </c>
      <c r="L187" s="2" t="s">
        <v>432</v>
      </c>
      <c r="M187" s="1" t="s">
        <v>64</v>
      </c>
      <c r="N187" s="4">
        <v>32.643572319999997</v>
      </c>
      <c r="O187" s="4">
        <v>-80.283643240000004</v>
      </c>
      <c r="P187" s="4">
        <v>32.643572319999997</v>
      </c>
      <c r="Q187" s="4">
        <v>-80.283643240000004</v>
      </c>
      <c r="R187" s="2">
        <v>4</v>
      </c>
      <c r="S187" s="2">
        <v>75</v>
      </c>
      <c r="T187" s="2" t="s">
        <v>63</v>
      </c>
      <c r="U187" s="2" t="s">
        <v>303</v>
      </c>
      <c r="V187" s="1" t="s">
        <v>302</v>
      </c>
      <c r="W187" s="2" t="s">
        <v>44</v>
      </c>
      <c r="X187" s="2" t="s">
        <v>46</v>
      </c>
      <c r="Y187" s="2" t="s">
        <v>45</v>
      </c>
      <c r="Z187" s="2" t="s">
        <v>44</v>
      </c>
      <c r="AA187" s="2" t="s">
        <v>43</v>
      </c>
      <c r="AB187" s="2" t="s">
        <v>42</v>
      </c>
      <c r="AC187" s="2" t="s">
        <v>41</v>
      </c>
      <c r="AD187" s="2">
        <v>262</v>
      </c>
      <c r="AE187" s="1" t="s">
        <v>133</v>
      </c>
      <c r="AF187" s="2" t="s">
        <v>39</v>
      </c>
      <c r="AG187" s="2" t="s">
        <v>38</v>
      </c>
      <c r="AH187" s="2" t="s">
        <v>132</v>
      </c>
      <c r="AI187" s="2" t="s">
        <v>5</v>
      </c>
      <c r="AJ187" s="1" t="s">
        <v>1</v>
      </c>
      <c r="AK187" s="2" t="s">
        <v>4</v>
      </c>
      <c r="AL187" s="2" t="s">
        <v>86</v>
      </c>
      <c r="AR187" s="1" t="s">
        <v>2</v>
      </c>
      <c r="AS187" s="1" t="s">
        <v>1</v>
      </c>
      <c r="AU187" s="2" t="s">
        <v>0</v>
      </c>
      <c r="AV187" s="5">
        <v>61.332000000000001</v>
      </c>
      <c r="AW187" s="1">
        <v>84</v>
      </c>
      <c r="AX187" s="6" t="s">
        <v>0</v>
      </c>
      <c r="AY187" s="6">
        <v>39.299999999999997</v>
      </c>
      <c r="AZ187" s="6">
        <v>26.34</v>
      </c>
      <c r="BA187" s="7">
        <v>18.96</v>
      </c>
      <c r="BB187" s="7">
        <v>9.48</v>
      </c>
      <c r="BC187" s="7">
        <v>4.74</v>
      </c>
    </row>
    <row r="188" spans="1:55">
      <c r="A188" s="2">
        <v>5147</v>
      </c>
      <c r="B188" s="2" t="s">
        <v>431</v>
      </c>
      <c r="C188" s="2" t="s">
        <v>24</v>
      </c>
      <c r="D188" s="2">
        <v>1</v>
      </c>
      <c r="E188" s="3">
        <v>40688</v>
      </c>
      <c r="F188" s="2" t="s">
        <v>231</v>
      </c>
      <c r="G188" s="1" t="s">
        <v>230</v>
      </c>
      <c r="H188" s="2" t="s">
        <v>247</v>
      </c>
      <c r="I188" s="2">
        <v>37031</v>
      </c>
      <c r="J188" s="2">
        <v>37</v>
      </c>
      <c r="K188" s="2">
        <v>302020407</v>
      </c>
      <c r="L188" s="2" t="s">
        <v>430</v>
      </c>
      <c r="M188" s="1" t="s">
        <v>64</v>
      </c>
      <c r="N188" s="4">
        <v>34.993117099999999</v>
      </c>
      <c r="O188" s="4">
        <v>-76.549169309999996</v>
      </c>
      <c r="P188" s="4">
        <v>34.993117099999999</v>
      </c>
      <c r="Q188" s="4">
        <v>-76.549169309999996</v>
      </c>
      <c r="R188" s="2">
        <v>4</v>
      </c>
      <c r="S188" s="2">
        <v>63</v>
      </c>
      <c r="T188" s="2" t="s">
        <v>49</v>
      </c>
      <c r="U188" s="2" t="s">
        <v>227</v>
      </c>
      <c r="V188" s="1" t="s">
        <v>226</v>
      </c>
      <c r="W188" s="2" t="s">
        <v>44</v>
      </c>
      <c r="X188" s="2" t="s">
        <v>46</v>
      </c>
      <c r="Y188" s="2" t="s">
        <v>45</v>
      </c>
      <c r="Z188" s="2" t="s">
        <v>44</v>
      </c>
      <c r="AA188" s="2" t="s">
        <v>43</v>
      </c>
      <c r="AB188" s="2" t="s">
        <v>42</v>
      </c>
      <c r="AC188" s="2" t="s">
        <v>41</v>
      </c>
      <c r="AD188" s="2">
        <v>262</v>
      </c>
      <c r="AE188" s="1" t="s">
        <v>133</v>
      </c>
      <c r="AF188" s="2" t="s">
        <v>39</v>
      </c>
      <c r="AG188" s="2" t="s">
        <v>38</v>
      </c>
      <c r="AH188" s="2" t="s">
        <v>132</v>
      </c>
      <c r="AI188" s="2" t="s">
        <v>5</v>
      </c>
      <c r="AJ188" s="1" t="s">
        <v>1</v>
      </c>
      <c r="AK188" s="2" t="s">
        <v>4</v>
      </c>
      <c r="AL188" s="2" t="s">
        <v>35</v>
      </c>
      <c r="AR188" s="1" t="s">
        <v>2</v>
      </c>
      <c r="AS188" s="1" t="s">
        <v>1</v>
      </c>
      <c r="AU188" s="2" t="s">
        <v>0</v>
      </c>
      <c r="AV188" s="5">
        <v>162.72399999999999</v>
      </c>
      <c r="AW188" s="1">
        <v>83</v>
      </c>
      <c r="AX188" s="6" t="s">
        <v>0</v>
      </c>
      <c r="AY188" s="6">
        <v>121.14400000000001</v>
      </c>
      <c r="AZ188" s="6">
        <v>92.31</v>
      </c>
      <c r="BA188" s="7">
        <v>61.54</v>
      </c>
      <c r="BB188" s="7">
        <v>30.77</v>
      </c>
      <c r="BC188" s="7">
        <v>15.385</v>
      </c>
    </row>
    <row r="189" spans="1:55">
      <c r="A189" s="2">
        <v>5149</v>
      </c>
      <c r="B189" s="2" t="s">
        <v>429</v>
      </c>
      <c r="C189" s="2" t="s">
        <v>24</v>
      </c>
      <c r="D189" s="2">
        <v>1</v>
      </c>
      <c r="E189" s="3">
        <v>40681</v>
      </c>
      <c r="F189" s="2" t="s">
        <v>231</v>
      </c>
      <c r="G189" s="1" t="s">
        <v>230</v>
      </c>
      <c r="H189" s="2" t="s">
        <v>229</v>
      </c>
      <c r="I189" s="2">
        <v>37095</v>
      </c>
      <c r="J189" s="2">
        <v>37</v>
      </c>
      <c r="K189" s="2">
        <v>302010501</v>
      </c>
      <c r="L189" s="2" t="s">
        <v>228</v>
      </c>
      <c r="M189" s="1" t="s">
        <v>64</v>
      </c>
      <c r="N189" s="4">
        <v>35.379134720000003</v>
      </c>
      <c r="O189" s="4">
        <v>-76.303742189999994</v>
      </c>
      <c r="P189" s="4">
        <v>35.379134720000003</v>
      </c>
      <c r="Q189" s="4">
        <v>-76.303742189999994</v>
      </c>
      <c r="R189" s="2">
        <v>4</v>
      </c>
      <c r="S189" s="2">
        <v>63</v>
      </c>
      <c r="T189" s="2" t="s">
        <v>49</v>
      </c>
      <c r="U189" s="2" t="s">
        <v>227</v>
      </c>
      <c r="V189" s="1" t="s">
        <v>226</v>
      </c>
      <c r="W189" s="2" t="s">
        <v>44</v>
      </c>
      <c r="X189" s="2" t="s">
        <v>46</v>
      </c>
      <c r="Y189" s="2" t="s">
        <v>45</v>
      </c>
      <c r="Z189" s="2" t="s">
        <v>44</v>
      </c>
      <c r="AA189" s="2" t="s">
        <v>43</v>
      </c>
      <c r="AB189" s="2" t="s">
        <v>42</v>
      </c>
      <c r="AC189" s="2" t="s">
        <v>41</v>
      </c>
      <c r="AD189" s="2">
        <v>262</v>
      </c>
      <c r="AE189" s="1" t="s">
        <v>133</v>
      </c>
      <c r="AF189" s="2" t="s">
        <v>39</v>
      </c>
      <c r="AG189" s="2" t="s">
        <v>38</v>
      </c>
      <c r="AH189" s="2" t="s">
        <v>132</v>
      </c>
      <c r="AI189" s="2" t="s">
        <v>5</v>
      </c>
      <c r="AJ189" s="1" t="s">
        <v>1</v>
      </c>
      <c r="AK189" s="2" t="s">
        <v>4</v>
      </c>
      <c r="AL189" s="2" t="s">
        <v>3</v>
      </c>
      <c r="AR189" s="1" t="s">
        <v>2</v>
      </c>
      <c r="AS189" s="1" t="s">
        <v>1</v>
      </c>
      <c r="AT189" s="1" t="s">
        <v>1</v>
      </c>
      <c r="AU189" s="2">
        <v>27120</v>
      </c>
      <c r="AV189" s="5">
        <v>320.53500000000003</v>
      </c>
      <c r="AW189" s="1">
        <v>50</v>
      </c>
      <c r="AX189" s="6" t="s">
        <v>0</v>
      </c>
      <c r="AY189" s="6" t="s">
        <v>0</v>
      </c>
      <c r="AZ189" s="6" t="s">
        <v>0</v>
      </c>
      <c r="BA189" s="7" t="s">
        <v>0</v>
      </c>
      <c r="BB189" s="7" t="s">
        <v>0</v>
      </c>
      <c r="BC189" s="7" t="s">
        <v>0</v>
      </c>
    </row>
    <row r="190" spans="1:55">
      <c r="A190" s="2">
        <v>5155</v>
      </c>
      <c r="B190" s="2" t="s">
        <v>428</v>
      </c>
      <c r="C190" s="2" t="s">
        <v>24</v>
      </c>
      <c r="D190" s="2">
        <v>1</v>
      </c>
      <c r="E190" s="3">
        <v>40785</v>
      </c>
      <c r="F190" s="2" t="s">
        <v>399</v>
      </c>
      <c r="G190" s="1" t="s">
        <v>398</v>
      </c>
      <c r="H190" s="2" t="s">
        <v>397</v>
      </c>
      <c r="I190" s="2">
        <v>34001</v>
      </c>
      <c r="J190" s="2">
        <v>34</v>
      </c>
      <c r="K190" s="2">
        <v>204030204</v>
      </c>
      <c r="L190" s="2" t="s">
        <v>396</v>
      </c>
      <c r="M190" s="1" t="s">
        <v>50</v>
      </c>
      <c r="N190" s="4">
        <v>39.351590999999999</v>
      </c>
      <c r="O190" s="4">
        <v>-74.537419</v>
      </c>
      <c r="P190" s="4">
        <v>39.351097430000003</v>
      </c>
      <c r="Q190" s="4">
        <v>-74.537686230000006</v>
      </c>
      <c r="R190" s="2">
        <v>2</v>
      </c>
      <c r="S190" s="2">
        <v>84</v>
      </c>
      <c r="T190" s="2" t="s">
        <v>395</v>
      </c>
      <c r="U190" s="2" t="s">
        <v>394</v>
      </c>
      <c r="V190" s="1" t="s">
        <v>393</v>
      </c>
      <c r="W190" s="2" t="s">
        <v>44</v>
      </c>
      <c r="X190" s="2" t="s">
        <v>46</v>
      </c>
      <c r="Y190" s="2" t="s">
        <v>45</v>
      </c>
      <c r="Z190" s="2" t="s">
        <v>44</v>
      </c>
      <c r="AA190" s="2" t="s">
        <v>43</v>
      </c>
      <c r="AB190" s="2" t="s">
        <v>42</v>
      </c>
      <c r="AC190" s="2" t="s">
        <v>41</v>
      </c>
      <c r="AD190" s="2">
        <v>264</v>
      </c>
      <c r="AE190" s="1" t="s">
        <v>40</v>
      </c>
      <c r="AF190" s="2" t="s">
        <v>39</v>
      </c>
      <c r="AG190" s="2" t="s">
        <v>38</v>
      </c>
      <c r="AH190" s="2" t="s">
        <v>37</v>
      </c>
      <c r="AI190" s="2" t="s">
        <v>5</v>
      </c>
      <c r="AJ190" s="1" t="s">
        <v>1</v>
      </c>
      <c r="AK190" s="2" t="s">
        <v>4</v>
      </c>
      <c r="AL190" s="2" t="s">
        <v>35</v>
      </c>
      <c r="AR190" s="1" t="s">
        <v>2</v>
      </c>
      <c r="AS190" s="1" t="s">
        <v>1</v>
      </c>
      <c r="AT190" s="1" t="s">
        <v>1</v>
      </c>
      <c r="AU190" s="2">
        <v>38360</v>
      </c>
      <c r="AV190" s="5">
        <v>77.590800000000002</v>
      </c>
      <c r="AW190" s="1">
        <v>65</v>
      </c>
      <c r="AX190" s="6" t="s">
        <v>0</v>
      </c>
      <c r="AY190" s="6">
        <v>64.780799999999999</v>
      </c>
      <c r="AZ190" s="6">
        <v>44.464399999999998</v>
      </c>
      <c r="BA190" s="7">
        <v>31.596</v>
      </c>
      <c r="BB190" s="7">
        <v>15.798</v>
      </c>
      <c r="BC190" s="7">
        <v>7.899</v>
      </c>
    </row>
    <row r="191" spans="1:55">
      <c r="A191" s="2">
        <v>5156</v>
      </c>
      <c r="B191" s="2" t="s">
        <v>427</v>
      </c>
      <c r="C191" s="2" t="s">
        <v>24</v>
      </c>
      <c r="D191" s="2">
        <v>1</v>
      </c>
      <c r="E191" s="3">
        <v>40813</v>
      </c>
      <c r="F191" s="2" t="s">
        <v>399</v>
      </c>
      <c r="G191" s="1" t="s">
        <v>398</v>
      </c>
      <c r="H191" s="2" t="s">
        <v>408</v>
      </c>
      <c r="I191" s="2">
        <v>34025</v>
      </c>
      <c r="J191" s="2">
        <v>34</v>
      </c>
      <c r="K191" s="2">
        <v>203010404</v>
      </c>
      <c r="L191" s="2" t="s">
        <v>407</v>
      </c>
      <c r="M191" s="1" t="s">
        <v>50</v>
      </c>
      <c r="N191" s="4">
        <v>40.431728999999997</v>
      </c>
      <c r="O191" s="4">
        <v>-73.992965999999996</v>
      </c>
      <c r="P191" s="4">
        <v>40.43198185</v>
      </c>
      <c r="Q191" s="4">
        <v>-73.992640719999997</v>
      </c>
      <c r="R191" s="2">
        <v>2</v>
      </c>
      <c r="S191" s="2">
        <v>84</v>
      </c>
      <c r="T191" s="2" t="s">
        <v>395</v>
      </c>
      <c r="U191" s="2" t="s">
        <v>394</v>
      </c>
      <c r="V191" s="1" t="s">
        <v>393</v>
      </c>
      <c r="W191" s="2" t="s">
        <v>44</v>
      </c>
      <c r="X191" s="2" t="s">
        <v>46</v>
      </c>
      <c r="Y191" s="2" t="s">
        <v>45</v>
      </c>
      <c r="Z191" s="2" t="s">
        <v>44</v>
      </c>
      <c r="AA191" s="2" t="s">
        <v>43</v>
      </c>
      <c r="AB191" s="2" t="s">
        <v>406</v>
      </c>
      <c r="AC191" s="2" t="s">
        <v>405</v>
      </c>
      <c r="AD191" s="2">
        <v>254</v>
      </c>
      <c r="AE191" s="1" t="s">
        <v>404</v>
      </c>
      <c r="AF191" s="2" t="s">
        <v>39</v>
      </c>
      <c r="AG191" s="2" t="s">
        <v>38</v>
      </c>
      <c r="AH191" s="2" t="s">
        <v>403</v>
      </c>
      <c r="AI191" s="2" t="s">
        <v>5</v>
      </c>
      <c r="AJ191" s="1" t="s">
        <v>1</v>
      </c>
      <c r="AK191" s="2" t="s">
        <v>4</v>
      </c>
      <c r="AL191" s="2" t="s">
        <v>3</v>
      </c>
      <c r="AR191" s="1" t="s">
        <v>2</v>
      </c>
      <c r="AS191" s="1" t="s">
        <v>1</v>
      </c>
      <c r="AT191" s="1" t="s">
        <v>1</v>
      </c>
      <c r="AU191" s="2">
        <v>28150</v>
      </c>
      <c r="AV191" s="5">
        <v>84.247</v>
      </c>
      <c r="AW191" s="1">
        <v>125</v>
      </c>
      <c r="AX191" s="6">
        <v>79.736999999999995</v>
      </c>
      <c r="AY191" s="6">
        <v>69.076800000000006</v>
      </c>
      <c r="AZ191" s="6">
        <v>49.066800000000001</v>
      </c>
      <c r="BA191" s="7">
        <v>32.420999999999999</v>
      </c>
      <c r="BB191" s="7">
        <v>15.512</v>
      </c>
      <c r="BC191" s="7">
        <v>7.7560000000000002</v>
      </c>
    </row>
    <row r="192" spans="1:55">
      <c r="A192" s="2">
        <v>5160</v>
      </c>
      <c r="B192" s="2" t="s">
        <v>426</v>
      </c>
      <c r="C192" s="2" t="s">
        <v>24</v>
      </c>
      <c r="D192" s="2">
        <v>1</v>
      </c>
      <c r="E192" s="3">
        <v>40757</v>
      </c>
      <c r="F192" s="2" t="s">
        <v>399</v>
      </c>
      <c r="G192" s="1" t="s">
        <v>398</v>
      </c>
      <c r="H192" s="2" t="s">
        <v>415</v>
      </c>
      <c r="I192" s="2">
        <v>34029</v>
      </c>
      <c r="J192" s="2">
        <v>34</v>
      </c>
      <c r="K192" s="2">
        <v>204030107</v>
      </c>
      <c r="L192" s="2" t="s">
        <v>418</v>
      </c>
      <c r="M192" s="1" t="s">
        <v>50</v>
      </c>
      <c r="N192" s="4">
        <v>39.508904000000001</v>
      </c>
      <c r="O192" s="4">
        <v>-74.322838000000004</v>
      </c>
      <c r="P192" s="4">
        <v>39.508743369999998</v>
      </c>
      <c r="Q192" s="4">
        <v>-74.322921870000002</v>
      </c>
      <c r="R192" s="2">
        <v>2</v>
      </c>
      <c r="S192" s="2">
        <v>84</v>
      </c>
      <c r="T192" s="2" t="s">
        <v>395</v>
      </c>
      <c r="U192" s="2" t="s">
        <v>394</v>
      </c>
      <c r="V192" s="1" t="s">
        <v>393</v>
      </c>
      <c r="W192" s="2" t="s">
        <v>44</v>
      </c>
      <c r="X192" s="2" t="s">
        <v>46</v>
      </c>
      <c r="Y192" s="2" t="s">
        <v>45</v>
      </c>
      <c r="Z192" s="2" t="s">
        <v>44</v>
      </c>
      <c r="AA192" s="2" t="s">
        <v>43</v>
      </c>
      <c r="AB192" s="2" t="s">
        <v>42</v>
      </c>
      <c r="AC192" s="2" t="s">
        <v>41</v>
      </c>
      <c r="AD192" s="2">
        <v>264</v>
      </c>
      <c r="AE192" s="1" t="s">
        <v>40</v>
      </c>
      <c r="AF192" s="2" t="s">
        <v>39</v>
      </c>
      <c r="AG192" s="2" t="s">
        <v>38</v>
      </c>
      <c r="AH192" s="2" t="s">
        <v>37</v>
      </c>
      <c r="AI192" s="2" t="s">
        <v>5</v>
      </c>
      <c r="AJ192" s="1" t="s">
        <v>1</v>
      </c>
      <c r="AK192" s="2" t="s">
        <v>4</v>
      </c>
      <c r="AL192" s="2" t="s">
        <v>35</v>
      </c>
      <c r="AR192" s="1" t="s">
        <v>2</v>
      </c>
      <c r="AS192" s="1" t="s">
        <v>1</v>
      </c>
      <c r="AT192" s="1" t="s">
        <v>1</v>
      </c>
      <c r="AU192" s="2">
        <v>47960</v>
      </c>
      <c r="AV192" s="5">
        <v>359.2824</v>
      </c>
      <c r="AW192" s="1">
        <v>75</v>
      </c>
      <c r="AX192" s="6" t="s">
        <v>0</v>
      </c>
      <c r="AY192" s="6">
        <v>327.56389999999999</v>
      </c>
      <c r="AZ192" s="6">
        <v>216.88640000000001</v>
      </c>
      <c r="BA192" s="7">
        <v>174.08240000000001</v>
      </c>
      <c r="BB192" s="7">
        <v>106</v>
      </c>
      <c r="BC192" s="7">
        <v>53</v>
      </c>
    </row>
    <row r="193" spans="1:55">
      <c r="A193" s="2">
        <v>5161</v>
      </c>
      <c r="B193" s="2" t="s">
        <v>425</v>
      </c>
      <c r="C193" s="2" t="s">
        <v>24</v>
      </c>
      <c r="D193" s="2">
        <v>1</v>
      </c>
      <c r="E193" s="3">
        <v>40764</v>
      </c>
      <c r="F193" s="2" t="s">
        <v>399</v>
      </c>
      <c r="G193" s="1" t="s">
        <v>398</v>
      </c>
      <c r="H193" s="2" t="s">
        <v>397</v>
      </c>
      <c r="I193" s="2">
        <v>34001</v>
      </c>
      <c r="J193" s="2">
        <v>34</v>
      </c>
      <c r="K193" s="2">
        <v>204030203</v>
      </c>
      <c r="L193" s="2" t="s">
        <v>410</v>
      </c>
      <c r="M193" s="1" t="s">
        <v>50</v>
      </c>
      <c r="N193" s="4">
        <v>39.299263000000003</v>
      </c>
      <c r="O193" s="4">
        <v>-74.705949000000004</v>
      </c>
      <c r="P193" s="4">
        <v>39.299790860000002</v>
      </c>
      <c r="Q193" s="4">
        <v>-74.705995920000007</v>
      </c>
      <c r="R193" s="2">
        <v>2</v>
      </c>
      <c r="S193" s="2">
        <v>84</v>
      </c>
      <c r="T193" s="2" t="s">
        <v>395</v>
      </c>
      <c r="U193" s="2" t="s">
        <v>394</v>
      </c>
      <c r="V193" s="1" t="s">
        <v>393</v>
      </c>
      <c r="W193" s="2" t="s">
        <v>44</v>
      </c>
      <c r="X193" s="2" t="s">
        <v>46</v>
      </c>
      <c r="Y193" s="2" t="s">
        <v>45</v>
      </c>
      <c r="Z193" s="2" t="s">
        <v>44</v>
      </c>
      <c r="AA193" s="2" t="s">
        <v>43</v>
      </c>
      <c r="AB193" s="2" t="s">
        <v>42</v>
      </c>
      <c r="AC193" s="2" t="s">
        <v>41</v>
      </c>
      <c r="AD193" s="2">
        <v>264</v>
      </c>
      <c r="AE193" s="1" t="s">
        <v>40</v>
      </c>
      <c r="AF193" s="2" t="s">
        <v>39</v>
      </c>
      <c r="AG193" s="2" t="s">
        <v>38</v>
      </c>
      <c r="AH193" s="2" t="s">
        <v>37</v>
      </c>
      <c r="AI193" s="2" t="s">
        <v>5</v>
      </c>
      <c r="AJ193" s="1" t="s">
        <v>1</v>
      </c>
      <c r="AK193" s="2" t="s">
        <v>4</v>
      </c>
      <c r="AL193" s="2" t="s">
        <v>3</v>
      </c>
      <c r="AR193" s="1" t="s">
        <v>2</v>
      </c>
      <c r="AS193" s="1" t="s">
        <v>1</v>
      </c>
      <c r="AT193" s="1" t="s">
        <v>1</v>
      </c>
      <c r="AU193" s="2">
        <v>26980</v>
      </c>
      <c r="AV193" s="5">
        <v>281.24639999999999</v>
      </c>
      <c r="AW193" s="1">
        <v>52</v>
      </c>
      <c r="AX193" s="6" t="s">
        <v>0</v>
      </c>
      <c r="AY193" s="6">
        <v>271.005</v>
      </c>
      <c r="AZ193" s="6">
        <v>168.59100000000001</v>
      </c>
      <c r="BA193" s="7">
        <v>114.39</v>
      </c>
      <c r="BB193" s="7">
        <v>57.195</v>
      </c>
      <c r="BC193" s="7">
        <v>28.5975</v>
      </c>
    </row>
    <row r="194" spans="1:55">
      <c r="A194" s="2">
        <v>5162</v>
      </c>
      <c r="B194" s="2" t="s">
        <v>424</v>
      </c>
      <c r="C194" s="2" t="s">
        <v>24</v>
      </c>
      <c r="D194" s="2">
        <v>1</v>
      </c>
      <c r="E194" s="3">
        <v>40812</v>
      </c>
      <c r="F194" s="2" t="s">
        <v>399</v>
      </c>
      <c r="G194" s="1" t="s">
        <v>398</v>
      </c>
      <c r="H194" s="2" t="s">
        <v>408</v>
      </c>
      <c r="I194" s="2">
        <v>34025</v>
      </c>
      <c r="J194" s="2">
        <v>34</v>
      </c>
      <c r="K194" s="2">
        <v>203010404</v>
      </c>
      <c r="L194" s="2" t="s">
        <v>407</v>
      </c>
      <c r="M194" s="1" t="s">
        <v>50</v>
      </c>
      <c r="N194" s="4">
        <v>40.430863000000002</v>
      </c>
      <c r="O194" s="4">
        <v>-73.992768999999996</v>
      </c>
      <c r="P194" s="4">
        <v>40.431524349999997</v>
      </c>
      <c r="Q194" s="4">
        <v>-73.992677380000003</v>
      </c>
      <c r="R194" s="2">
        <v>2</v>
      </c>
      <c r="S194" s="2">
        <v>84</v>
      </c>
      <c r="T194" s="2" t="s">
        <v>395</v>
      </c>
      <c r="U194" s="2" t="s">
        <v>394</v>
      </c>
      <c r="V194" s="1" t="s">
        <v>393</v>
      </c>
      <c r="W194" s="2" t="s">
        <v>44</v>
      </c>
      <c r="X194" s="2" t="s">
        <v>46</v>
      </c>
      <c r="Y194" s="2" t="s">
        <v>45</v>
      </c>
      <c r="Z194" s="2" t="s">
        <v>44</v>
      </c>
      <c r="AA194" s="2" t="s">
        <v>43</v>
      </c>
      <c r="AB194" s="2" t="s">
        <v>406</v>
      </c>
      <c r="AC194" s="2" t="s">
        <v>405</v>
      </c>
      <c r="AD194" s="2">
        <v>254</v>
      </c>
      <c r="AE194" s="1" t="s">
        <v>404</v>
      </c>
      <c r="AF194" s="2" t="s">
        <v>39</v>
      </c>
      <c r="AG194" s="2" t="s">
        <v>38</v>
      </c>
      <c r="AH194" s="2" t="s">
        <v>403</v>
      </c>
      <c r="AI194" s="2" t="s">
        <v>5</v>
      </c>
      <c r="AJ194" s="1" t="s">
        <v>1</v>
      </c>
      <c r="AK194" s="2" t="s">
        <v>4</v>
      </c>
      <c r="AL194" s="2" t="s">
        <v>3</v>
      </c>
      <c r="AR194" s="1" t="s">
        <v>2</v>
      </c>
      <c r="AS194" s="1" t="s">
        <v>1</v>
      </c>
      <c r="AT194" s="1" t="s">
        <v>1</v>
      </c>
      <c r="AU194" s="2">
        <v>28300</v>
      </c>
      <c r="AV194" s="5">
        <v>377.07479999999998</v>
      </c>
      <c r="AW194" s="1">
        <v>125</v>
      </c>
      <c r="AX194" s="6">
        <v>365.4298</v>
      </c>
      <c r="AY194" s="6">
        <v>280.48079999999999</v>
      </c>
      <c r="AZ194" s="6">
        <v>198.62479999999999</v>
      </c>
      <c r="BA194" s="7">
        <v>134.16</v>
      </c>
      <c r="BB194" s="7">
        <v>67.08</v>
      </c>
      <c r="BC194" s="7">
        <v>33.54</v>
      </c>
    </row>
    <row r="195" spans="1:55">
      <c r="A195" s="2">
        <v>5163</v>
      </c>
      <c r="B195" s="2" t="s">
        <v>423</v>
      </c>
      <c r="C195" s="2" t="s">
        <v>24</v>
      </c>
      <c r="D195" s="2">
        <v>1</v>
      </c>
      <c r="E195" s="3">
        <v>40814</v>
      </c>
      <c r="F195" s="2" t="s">
        <v>399</v>
      </c>
      <c r="G195" s="1" t="s">
        <v>398</v>
      </c>
      <c r="H195" s="2" t="s">
        <v>408</v>
      </c>
      <c r="I195" s="2">
        <v>34025</v>
      </c>
      <c r="J195" s="2">
        <v>34</v>
      </c>
      <c r="K195" s="2">
        <v>203010404</v>
      </c>
      <c r="L195" s="2" t="s">
        <v>407</v>
      </c>
      <c r="M195" s="1" t="s">
        <v>50</v>
      </c>
      <c r="N195" s="4">
        <v>40.432552000000001</v>
      </c>
      <c r="O195" s="4">
        <v>-73.991612000000003</v>
      </c>
      <c r="P195" s="4">
        <v>40.432270430000003</v>
      </c>
      <c r="Q195" s="4">
        <v>-73.991722569999993</v>
      </c>
      <c r="R195" s="2">
        <v>2</v>
      </c>
      <c r="S195" s="2">
        <v>84</v>
      </c>
      <c r="T195" s="2" t="s">
        <v>395</v>
      </c>
      <c r="U195" s="2" t="s">
        <v>394</v>
      </c>
      <c r="V195" s="1" t="s">
        <v>393</v>
      </c>
      <c r="W195" s="2" t="s">
        <v>44</v>
      </c>
      <c r="X195" s="2" t="s">
        <v>46</v>
      </c>
      <c r="Y195" s="2" t="s">
        <v>45</v>
      </c>
      <c r="Z195" s="2" t="s">
        <v>44</v>
      </c>
      <c r="AA195" s="2" t="s">
        <v>43</v>
      </c>
      <c r="AB195" s="2" t="s">
        <v>406</v>
      </c>
      <c r="AC195" s="2" t="s">
        <v>405</v>
      </c>
      <c r="AD195" s="2">
        <v>254</v>
      </c>
      <c r="AE195" s="1" t="s">
        <v>404</v>
      </c>
      <c r="AF195" s="2" t="s">
        <v>39</v>
      </c>
      <c r="AG195" s="2" t="s">
        <v>38</v>
      </c>
      <c r="AH195" s="2" t="s">
        <v>403</v>
      </c>
      <c r="AI195" s="2" t="s">
        <v>5</v>
      </c>
      <c r="AJ195" s="1" t="s">
        <v>1</v>
      </c>
      <c r="AK195" s="2" t="s">
        <v>4</v>
      </c>
      <c r="AL195" s="2" t="s">
        <v>3</v>
      </c>
      <c r="AR195" s="1" t="s">
        <v>2</v>
      </c>
      <c r="AS195" s="1" t="s">
        <v>1</v>
      </c>
      <c r="AT195" s="1" t="s">
        <v>1</v>
      </c>
      <c r="AU195" s="2">
        <v>27800</v>
      </c>
      <c r="AV195" s="5">
        <v>66.602599999999995</v>
      </c>
      <c r="AW195" s="1">
        <v>107</v>
      </c>
      <c r="AX195" s="6" t="s">
        <v>0</v>
      </c>
      <c r="AY195" s="6" t="s">
        <v>0</v>
      </c>
      <c r="AZ195" s="6" t="s">
        <v>0</v>
      </c>
      <c r="BA195" s="7" t="s">
        <v>0</v>
      </c>
      <c r="BB195" s="7">
        <v>27.82</v>
      </c>
      <c r="BC195" s="7">
        <v>13.91</v>
      </c>
    </row>
    <row r="196" spans="1:55">
      <c r="A196" s="2">
        <v>5164</v>
      </c>
      <c r="B196" s="2" t="s">
        <v>422</v>
      </c>
      <c r="C196" s="2" t="s">
        <v>24</v>
      </c>
      <c r="D196" s="2">
        <v>1</v>
      </c>
      <c r="E196" s="3">
        <v>40773</v>
      </c>
      <c r="F196" s="2" t="s">
        <v>399</v>
      </c>
      <c r="G196" s="1" t="s">
        <v>398</v>
      </c>
      <c r="H196" s="2" t="s">
        <v>397</v>
      </c>
      <c r="I196" s="2">
        <v>34001</v>
      </c>
      <c r="J196" s="2">
        <v>34</v>
      </c>
      <c r="K196" s="2">
        <v>204030204</v>
      </c>
      <c r="L196" s="2" t="s">
        <v>396</v>
      </c>
      <c r="M196" s="1" t="s">
        <v>50</v>
      </c>
      <c r="N196" s="4">
        <v>39.347510999999997</v>
      </c>
      <c r="O196" s="4">
        <v>-74.490457000000006</v>
      </c>
      <c r="P196" s="4">
        <v>39.34671067</v>
      </c>
      <c r="Q196" s="4">
        <v>-74.490780959999995</v>
      </c>
      <c r="R196" s="2">
        <v>2</v>
      </c>
      <c r="S196" s="2">
        <v>84</v>
      </c>
      <c r="T196" s="2" t="s">
        <v>395</v>
      </c>
      <c r="U196" s="2" t="s">
        <v>394</v>
      </c>
      <c r="V196" s="1" t="s">
        <v>393</v>
      </c>
      <c r="W196" s="2" t="s">
        <v>44</v>
      </c>
      <c r="X196" s="2" t="s">
        <v>46</v>
      </c>
      <c r="Y196" s="2" t="s">
        <v>45</v>
      </c>
      <c r="Z196" s="2" t="s">
        <v>44</v>
      </c>
      <c r="AA196" s="2" t="s">
        <v>43</v>
      </c>
      <c r="AB196" s="2" t="s">
        <v>42</v>
      </c>
      <c r="AC196" s="2" t="s">
        <v>41</v>
      </c>
      <c r="AD196" s="2">
        <v>264</v>
      </c>
      <c r="AE196" s="1" t="s">
        <v>40</v>
      </c>
      <c r="AF196" s="2" t="s">
        <v>39</v>
      </c>
      <c r="AG196" s="2" t="s">
        <v>38</v>
      </c>
      <c r="AH196" s="2" t="s">
        <v>37</v>
      </c>
      <c r="AI196" s="2" t="s">
        <v>5</v>
      </c>
      <c r="AJ196" s="1" t="s">
        <v>1</v>
      </c>
      <c r="AK196" s="2" t="s">
        <v>4</v>
      </c>
      <c r="AL196" s="2" t="s">
        <v>35</v>
      </c>
      <c r="AR196" s="1" t="s">
        <v>2</v>
      </c>
      <c r="AS196" s="1" t="s">
        <v>1</v>
      </c>
      <c r="AT196" s="1" t="s">
        <v>1</v>
      </c>
      <c r="AU196" s="2">
        <v>44110</v>
      </c>
      <c r="AV196" s="5">
        <v>229.18430000000001</v>
      </c>
      <c r="AW196" s="1">
        <v>65</v>
      </c>
      <c r="AX196" s="6" t="s">
        <v>0</v>
      </c>
      <c r="AY196" s="6">
        <v>166.8218</v>
      </c>
      <c r="AZ196" s="6">
        <v>93.820800000000006</v>
      </c>
      <c r="BA196" s="7">
        <v>69.160799999999995</v>
      </c>
      <c r="BB196" s="7">
        <v>38.832000000000001</v>
      </c>
      <c r="BC196" s="7">
        <v>19.416</v>
      </c>
    </row>
    <row r="197" spans="1:55">
      <c r="A197" s="2">
        <v>5165</v>
      </c>
      <c r="B197" s="2" t="s">
        <v>421</v>
      </c>
      <c r="C197" s="2" t="s">
        <v>24</v>
      </c>
      <c r="D197" s="2">
        <v>1</v>
      </c>
      <c r="E197" s="3">
        <v>40766</v>
      </c>
      <c r="F197" s="2" t="s">
        <v>399</v>
      </c>
      <c r="G197" s="1" t="s">
        <v>398</v>
      </c>
      <c r="H197" s="2" t="s">
        <v>397</v>
      </c>
      <c r="I197" s="2">
        <v>34001</v>
      </c>
      <c r="J197" s="2">
        <v>34</v>
      </c>
      <c r="K197" s="2">
        <v>204030202</v>
      </c>
      <c r="L197" s="2" t="s">
        <v>420</v>
      </c>
      <c r="M197" s="1" t="s">
        <v>50</v>
      </c>
      <c r="N197" s="4">
        <v>39.308132999999998</v>
      </c>
      <c r="O197" s="4">
        <v>-74.725283000000005</v>
      </c>
      <c r="P197" s="4">
        <v>39.308168960000003</v>
      </c>
      <c r="Q197" s="4">
        <v>-74.72408222</v>
      </c>
      <c r="R197" s="2">
        <v>2</v>
      </c>
      <c r="S197" s="2">
        <v>84</v>
      </c>
      <c r="T197" s="2" t="s">
        <v>395</v>
      </c>
      <c r="U197" s="2" t="s">
        <v>394</v>
      </c>
      <c r="V197" s="1" t="s">
        <v>393</v>
      </c>
      <c r="W197" s="2" t="s">
        <v>44</v>
      </c>
      <c r="X197" s="2" t="s">
        <v>46</v>
      </c>
      <c r="Y197" s="2" t="s">
        <v>45</v>
      </c>
      <c r="Z197" s="2" t="s">
        <v>44</v>
      </c>
      <c r="AA197" s="2" t="s">
        <v>43</v>
      </c>
      <c r="AB197" s="2" t="s">
        <v>42</v>
      </c>
      <c r="AC197" s="2" t="s">
        <v>41</v>
      </c>
      <c r="AD197" s="2">
        <v>264</v>
      </c>
      <c r="AE197" s="1" t="s">
        <v>40</v>
      </c>
      <c r="AF197" s="2" t="s">
        <v>39</v>
      </c>
      <c r="AG197" s="2" t="s">
        <v>38</v>
      </c>
      <c r="AH197" s="2" t="s">
        <v>37</v>
      </c>
      <c r="AI197" s="2" t="s">
        <v>5</v>
      </c>
      <c r="AJ197" s="1" t="s">
        <v>1</v>
      </c>
      <c r="AK197" s="2" t="s">
        <v>4</v>
      </c>
      <c r="AL197" s="2" t="s">
        <v>3</v>
      </c>
      <c r="AR197" s="1" t="s">
        <v>2</v>
      </c>
      <c r="AS197" s="1" t="s">
        <v>1</v>
      </c>
      <c r="AT197" s="1" t="s">
        <v>1</v>
      </c>
      <c r="AU197" s="2">
        <v>31100</v>
      </c>
      <c r="AV197" s="5">
        <v>284.62700000000001</v>
      </c>
      <c r="AW197" s="1">
        <v>63</v>
      </c>
      <c r="AX197" s="6" t="s">
        <v>0</v>
      </c>
      <c r="AY197" s="6">
        <v>229.48099999999999</v>
      </c>
      <c r="AZ197" s="6">
        <v>142.15799999999999</v>
      </c>
      <c r="BA197" s="7">
        <v>94.772000000000006</v>
      </c>
      <c r="BB197" s="7">
        <v>47.386000000000003</v>
      </c>
      <c r="BC197" s="7">
        <v>23.693000000000001</v>
      </c>
    </row>
    <row r="198" spans="1:55">
      <c r="A198" s="2">
        <v>5166</v>
      </c>
      <c r="B198" s="2" t="s">
        <v>419</v>
      </c>
      <c r="C198" s="2" t="s">
        <v>24</v>
      </c>
      <c r="D198" s="2">
        <v>1</v>
      </c>
      <c r="E198" s="3">
        <v>40758</v>
      </c>
      <c r="F198" s="2" t="s">
        <v>399</v>
      </c>
      <c r="G198" s="1" t="s">
        <v>398</v>
      </c>
      <c r="H198" s="2" t="s">
        <v>415</v>
      </c>
      <c r="I198" s="2">
        <v>34029</v>
      </c>
      <c r="J198" s="2">
        <v>34</v>
      </c>
      <c r="K198" s="2">
        <v>204030107</v>
      </c>
      <c r="L198" s="2" t="s">
        <v>418</v>
      </c>
      <c r="M198" s="1" t="s">
        <v>50</v>
      </c>
      <c r="N198" s="4">
        <v>39.559697999999997</v>
      </c>
      <c r="O198" s="4">
        <v>-74.304209999999998</v>
      </c>
      <c r="P198" s="4">
        <v>39.55922116</v>
      </c>
      <c r="Q198" s="4">
        <v>-74.304038759999997</v>
      </c>
      <c r="R198" s="2">
        <v>2</v>
      </c>
      <c r="S198" s="2">
        <v>84</v>
      </c>
      <c r="T198" s="2" t="s">
        <v>395</v>
      </c>
      <c r="U198" s="2" t="s">
        <v>394</v>
      </c>
      <c r="V198" s="1" t="s">
        <v>393</v>
      </c>
      <c r="W198" s="2" t="s">
        <v>44</v>
      </c>
      <c r="X198" s="2" t="s">
        <v>46</v>
      </c>
      <c r="Y198" s="2" t="s">
        <v>45</v>
      </c>
      <c r="Z198" s="2" t="s">
        <v>44</v>
      </c>
      <c r="AA198" s="2" t="s">
        <v>43</v>
      </c>
      <c r="AB198" s="2" t="s">
        <v>42</v>
      </c>
      <c r="AC198" s="2" t="s">
        <v>41</v>
      </c>
      <c r="AD198" s="2">
        <v>264</v>
      </c>
      <c r="AE198" s="1" t="s">
        <v>40</v>
      </c>
      <c r="AF198" s="2" t="s">
        <v>39</v>
      </c>
      <c r="AG198" s="2" t="s">
        <v>38</v>
      </c>
      <c r="AH198" s="2" t="s">
        <v>37</v>
      </c>
      <c r="AI198" s="2" t="s">
        <v>5</v>
      </c>
      <c r="AJ198" s="1" t="s">
        <v>1</v>
      </c>
      <c r="AK198" s="2" t="s">
        <v>4</v>
      </c>
      <c r="AL198" s="2" t="s">
        <v>35</v>
      </c>
      <c r="AR198" s="1" t="s">
        <v>2</v>
      </c>
      <c r="AS198" s="1" t="s">
        <v>1</v>
      </c>
      <c r="AU198" s="2" t="s">
        <v>0</v>
      </c>
      <c r="AV198" s="5">
        <v>220.86609999999999</v>
      </c>
      <c r="AW198" s="1">
        <v>65</v>
      </c>
      <c r="AX198" s="6" t="s">
        <v>0</v>
      </c>
      <c r="AY198" s="6">
        <v>172.62</v>
      </c>
      <c r="AZ198" s="6">
        <v>103.572</v>
      </c>
      <c r="BA198" s="7">
        <v>69.048000000000002</v>
      </c>
      <c r="BB198" s="7">
        <v>34.524000000000001</v>
      </c>
      <c r="BC198" s="7">
        <v>17.262</v>
      </c>
    </row>
    <row r="199" spans="1:55">
      <c r="A199" s="2">
        <v>5167</v>
      </c>
      <c r="B199" s="2" t="s">
        <v>417</v>
      </c>
      <c r="C199" s="2" t="s">
        <v>24</v>
      </c>
      <c r="D199" s="2">
        <v>1</v>
      </c>
      <c r="E199" s="3">
        <v>40800</v>
      </c>
      <c r="F199" s="2" t="s">
        <v>399</v>
      </c>
      <c r="G199" s="1" t="s">
        <v>398</v>
      </c>
      <c r="H199" s="2" t="s">
        <v>408</v>
      </c>
      <c r="I199" s="2">
        <v>34025</v>
      </c>
      <c r="J199" s="2">
        <v>34</v>
      </c>
      <c r="K199" s="2">
        <v>203010404</v>
      </c>
      <c r="L199" s="2" t="s">
        <v>407</v>
      </c>
      <c r="M199" s="1" t="s">
        <v>50</v>
      </c>
      <c r="N199" s="4">
        <v>40.430233999999999</v>
      </c>
      <c r="O199" s="4">
        <v>-73.990500999999995</v>
      </c>
      <c r="P199" s="4">
        <v>40.430132049999997</v>
      </c>
      <c r="Q199" s="4">
        <v>-73.990951929999994</v>
      </c>
      <c r="R199" s="2">
        <v>2</v>
      </c>
      <c r="S199" s="2">
        <v>84</v>
      </c>
      <c r="T199" s="2" t="s">
        <v>395</v>
      </c>
      <c r="U199" s="2" t="s">
        <v>394</v>
      </c>
      <c r="V199" s="1" t="s">
        <v>393</v>
      </c>
      <c r="W199" s="2" t="s">
        <v>44</v>
      </c>
      <c r="X199" s="2" t="s">
        <v>46</v>
      </c>
      <c r="Y199" s="2" t="s">
        <v>45</v>
      </c>
      <c r="Z199" s="2" t="s">
        <v>44</v>
      </c>
      <c r="AA199" s="2" t="s">
        <v>43</v>
      </c>
      <c r="AB199" s="2" t="s">
        <v>406</v>
      </c>
      <c r="AC199" s="2" t="s">
        <v>405</v>
      </c>
      <c r="AD199" s="2">
        <v>254</v>
      </c>
      <c r="AE199" s="1" t="s">
        <v>404</v>
      </c>
      <c r="AF199" s="2" t="s">
        <v>39</v>
      </c>
      <c r="AG199" s="2" t="s">
        <v>38</v>
      </c>
      <c r="AH199" s="2" t="s">
        <v>403</v>
      </c>
      <c r="AI199" s="2" t="s">
        <v>5</v>
      </c>
      <c r="AJ199" s="1" t="s">
        <v>1</v>
      </c>
      <c r="AK199" s="2" t="s">
        <v>4</v>
      </c>
      <c r="AL199" s="2" t="s">
        <v>3</v>
      </c>
      <c r="AR199" s="1" t="s">
        <v>2</v>
      </c>
      <c r="AS199" s="1" t="s">
        <v>1</v>
      </c>
      <c r="AT199" s="1" t="s">
        <v>1</v>
      </c>
      <c r="AU199" s="2">
        <v>19250</v>
      </c>
      <c r="AV199" s="5">
        <v>101.87560000000001</v>
      </c>
      <c r="AW199" s="1">
        <v>87</v>
      </c>
      <c r="AX199" s="6" t="s">
        <v>0</v>
      </c>
      <c r="AY199" s="6">
        <v>92.965999999999994</v>
      </c>
      <c r="AZ199" s="6">
        <v>84.1828</v>
      </c>
      <c r="BA199" s="7">
        <v>71.171999999999997</v>
      </c>
      <c r="BB199" s="7">
        <v>35.585999999999999</v>
      </c>
      <c r="BC199" s="7">
        <v>17.792999999999999</v>
      </c>
    </row>
    <row r="200" spans="1:55">
      <c r="A200" s="2">
        <v>5168</v>
      </c>
      <c r="B200" s="2" t="s">
        <v>416</v>
      </c>
      <c r="C200" s="2" t="s">
        <v>24</v>
      </c>
      <c r="D200" s="2">
        <v>1</v>
      </c>
      <c r="E200" s="3">
        <v>40786</v>
      </c>
      <c r="F200" s="2" t="s">
        <v>399</v>
      </c>
      <c r="G200" s="1" t="s">
        <v>398</v>
      </c>
      <c r="H200" s="2" t="s">
        <v>415</v>
      </c>
      <c r="I200" s="2">
        <v>34029</v>
      </c>
      <c r="J200" s="2">
        <v>34</v>
      </c>
      <c r="K200" s="2">
        <v>204030104</v>
      </c>
      <c r="L200" s="2" t="s">
        <v>414</v>
      </c>
      <c r="M200" s="1" t="s">
        <v>50</v>
      </c>
      <c r="N200" s="4">
        <v>39.856104999999999</v>
      </c>
      <c r="O200" s="4">
        <v>-74.146072000000004</v>
      </c>
      <c r="P200" s="4">
        <v>39.856421130000001</v>
      </c>
      <c r="Q200" s="4">
        <v>-74.146810889999998</v>
      </c>
      <c r="R200" s="2">
        <v>2</v>
      </c>
      <c r="S200" s="2">
        <v>84</v>
      </c>
      <c r="T200" s="2" t="s">
        <v>395</v>
      </c>
      <c r="U200" s="2" t="s">
        <v>394</v>
      </c>
      <c r="V200" s="1" t="s">
        <v>393</v>
      </c>
      <c r="W200" s="2" t="s">
        <v>44</v>
      </c>
      <c r="X200" s="2" t="s">
        <v>46</v>
      </c>
      <c r="Y200" s="2" t="s">
        <v>45</v>
      </c>
      <c r="Z200" s="2" t="s">
        <v>44</v>
      </c>
      <c r="AA200" s="2" t="s">
        <v>43</v>
      </c>
      <c r="AB200" s="2" t="s">
        <v>42</v>
      </c>
      <c r="AC200" s="2" t="s">
        <v>41</v>
      </c>
      <c r="AD200" s="2">
        <v>264</v>
      </c>
      <c r="AE200" s="1" t="s">
        <v>40</v>
      </c>
      <c r="AF200" s="2" t="s">
        <v>39</v>
      </c>
      <c r="AG200" s="2" t="s">
        <v>38</v>
      </c>
      <c r="AH200" s="2" t="s">
        <v>37</v>
      </c>
      <c r="AI200" s="2" t="s">
        <v>5</v>
      </c>
      <c r="AJ200" s="1" t="s">
        <v>1</v>
      </c>
      <c r="AK200" s="2" t="s">
        <v>4</v>
      </c>
      <c r="AL200" s="2" t="s">
        <v>3</v>
      </c>
      <c r="AR200" s="1" t="s">
        <v>2</v>
      </c>
      <c r="AS200" s="1" t="s">
        <v>1</v>
      </c>
      <c r="AT200" s="1" t="s">
        <v>1</v>
      </c>
      <c r="AU200" s="2">
        <v>23850</v>
      </c>
      <c r="AV200" s="5">
        <v>109.4799</v>
      </c>
      <c r="AW200" s="1">
        <v>35</v>
      </c>
      <c r="AX200" s="6" t="s">
        <v>0</v>
      </c>
      <c r="AY200" s="6" t="s">
        <v>0</v>
      </c>
      <c r="AZ200" s="6" t="s">
        <v>0</v>
      </c>
      <c r="BA200" s="7" t="s">
        <v>0</v>
      </c>
      <c r="BB200" s="7">
        <v>43.034999999999997</v>
      </c>
      <c r="BC200" s="7">
        <v>21.517499999999998</v>
      </c>
    </row>
    <row r="201" spans="1:55">
      <c r="A201" s="2">
        <v>5169</v>
      </c>
      <c r="B201" s="2" t="s">
        <v>413</v>
      </c>
      <c r="C201" s="2" t="s">
        <v>24</v>
      </c>
      <c r="D201" s="2">
        <v>1</v>
      </c>
      <c r="E201" s="3">
        <v>40752</v>
      </c>
      <c r="F201" s="2" t="s">
        <v>399</v>
      </c>
      <c r="G201" s="1" t="s">
        <v>398</v>
      </c>
      <c r="H201" s="2" t="s">
        <v>397</v>
      </c>
      <c r="I201" s="2">
        <v>34001</v>
      </c>
      <c r="J201" s="2">
        <v>34</v>
      </c>
      <c r="K201" s="2">
        <v>204030204</v>
      </c>
      <c r="L201" s="2" t="s">
        <v>396</v>
      </c>
      <c r="M201" s="1" t="s">
        <v>50</v>
      </c>
      <c r="N201" s="4">
        <v>39.351849999999999</v>
      </c>
      <c r="O201" s="4">
        <v>-74.541535999999994</v>
      </c>
      <c r="P201" s="4">
        <v>39.351607059999999</v>
      </c>
      <c r="Q201" s="4">
        <v>-74.540949389999994</v>
      </c>
      <c r="R201" s="2">
        <v>2</v>
      </c>
      <c r="S201" s="2">
        <v>84</v>
      </c>
      <c r="T201" s="2" t="s">
        <v>395</v>
      </c>
      <c r="U201" s="2" t="s">
        <v>394</v>
      </c>
      <c r="V201" s="1" t="s">
        <v>393</v>
      </c>
      <c r="W201" s="2" t="s">
        <v>44</v>
      </c>
      <c r="X201" s="2" t="s">
        <v>46</v>
      </c>
      <c r="Y201" s="2" t="s">
        <v>45</v>
      </c>
      <c r="Z201" s="2" t="s">
        <v>44</v>
      </c>
      <c r="AA201" s="2" t="s">
        <v>43</v>
      </c>
      <c r="AB201" s="2" t="s">
        <v>42</v>
      </c>
      <c r="AC201" s="2" t="s">
        <v>41</v>
      </c>
      <c r="AD201" s="2">
        <v>264</v>
      </c>
      <c r="AE201" s="1" t="s">
        <v>40</v>
      </c>
      <c r="AF201" s="2" t="s">
        <v>39</v>
      </c>
      <c r="AG201" s="2" t="s">
        <v>38</v>
      </c>
      <c r="AH201" s="2" t="s">
        <v>37</v>
      </c>
      <c r="AI201" s="2" t="s">
        <v>5</v>
      </c>
      <c r="AJ201" s="1" t="s">
        <v>1</v>
      </c>
      <c r="AK201" s="2" t="s">
        <v>4</v>
      </c>
      <c r="AL201" s="2" t="s">
        <v>35</v>
      </c>
      <c r="AR201" s="1" t="s">
        <v>2</v>
      </c>
      <c r="AS201" s="1" t="s">
        <v>1</v>
      </c>
      <c r="AT201" s="1" t="s">
        <v>1</v>
      </c>
      <c r="AU201" s="2">
        <v>50000</v>
      </c>
      <c r="AV201" s="5">
        <v>382.58940000000001</v>
      </c>
      <c r="AW201" s="1">
        <v>60</v>
      </c>
      <c r="AX201" s="6" t="s">
        <v>0</v>
      </c>
      <c r="AY201" s="6">
        <v>321.5154</v>
      </c>
      <c r="AZ201" s="6">
        <v>204.37559999999999</v>
      </c>
      <c r="BA201" s="7">
        <v>146.24760000000001</v>
      </c>
      <c r="BB201" s="7">
        <v>74.790000000000006</v>
      </c>
      <c r="BC201" s="7">
        <v>37.395000000000003</v>
      </c>
    </row>
    <row r="202" spans="1:55">
      <c r="A202" s="2">
        <v>5170</v>
      </c>
      <c r="B202" s="2" t="s">
        <v>412</v>
      </c>
      <c r="C202" s="2" t="s">
        <v>24</v>
      </c>
      <c r="D202" s="2">
        <v>1</v>
      </c>
      <c r="E202" s="3">
        <v>40765</v>
      </c>
      <c r="F202" s="2" t="s">
        <v>399</v>
      </c>
      <c r="G202" s="1" t="s">
        <v>398</v>
      </c>
      <c r="H202" s="2" t="s">
        <v>411</v>
      </c>
      <c r="I202" s="2">
        <v>34009</v>
      </c>
      <c r="J202" s="2">
        <v>34</v>
      </c>
      <c r="K202" s="2">
        <v>204030203</v>
      </c>
      <c r="L202" s="2" t="s">
        <v>410</v>
      </c>
      <c r="M202" s="1" t="s">
        <v>50</v>
      </c>
      <c r="N202" s="4">
        <v>39.290056</v>
      </c>
      <c r="O202" s="4">
        <v>-74.707110999999998</v>
      </c>
      <c r="P202" s="4">
        <v>39.2908343</v>
      </c>
      <c r="Q202" s="4">
        <v>-74.707134350000004</v>
      </c>
      <c r="R202" s="2">
        <v>2</v>
      </c>
      <c r="S202" s="2">
        <v>84</v>
      </c>
      <c r="T202" s="2" t="s">
        <v>395</v>
      </c>
      <c r="U202" s="2" t="s">
        <v>394</v>
      </c>
      <c r="V202" s="1" t="s">
        <v>393</v>
      </c>
      <c r="W202" s="2" t="s">
        <v>44</v>
      </c>
      <c r="X202" s="2" t="s">
        <v>46</v>
      </c>
      <c r="Y202" s="2" t="s">
        <v>45</v>
      </c>
      <c r="Z202" s="2" t="s">
        <v>44</v>
      </c>
      <c r="AA202" s="2" t="s">
        <v>43</v>
      </c>
      <c r="AB202" s="2" t="s">
        <v>42</v>
      </c>
      <c r="AC202" s="2" t="s">
        <v>41</v>
      </c>
      <c r="AD202" s="2">
        <v>264</v>
      </c>
      <c r="AE202" s="1" t="s">
        <v>40</v>
      </c>
      <c r="AF202" s="2" t="s">
        <v>39</v>
      </c>
      <c r="AG202" s="2" t="s">
        <v>38</v>
      </c>
      <c r="AH202" s="2" t="s">
        <v>37</v>
      </c>
      <c r="AI202" s="2" t="s">
        <v>5</v>
      </c>
      <c r="AJ202" s="1" t="s">
        <v>1</v>
      </c>
      <c r="AK202" s="2" t="s">
        <v>4</v>
      </c>
      <c r="AL202" s="2" t="s">
        <v>3</v>
      </c>
      <c r="AR202" s="1" t="s">
        <v>2</v>
      </c>
      <c r="AS202" s="1" t="s">
        <v>1</v>
      </c>
      <c r="AT202" s="1" t="s">
        <v>1</v>
      </c>
      <c r="AU202" s="2">
        <v>28440</v>
      </c>
      <c r="AV202" s="5">
        <v>300.6737</v>
      </c>
      <c r="AW202" s="1">
        <v>66</v>
      </c>
      <c r="AX202" s="6" t="s">
        <v>0</v>
      </c>
      <c r="AY202" s="6">
        <v>237.8193</v>
      </c>
      <c r="AZ202" s="6">
        <v>151.41900000000001</v>
      </c>
      <c r="BA202" s="7">
        <v>100.946</v>
      </c>
      <c r="BB202" s="7">
        <v>50.472999999999999</v>
      </c>
      <c r="BC202" s="7">
        <v>25.236499999999999</v>
      </c>
    </row>
    <row r="203" spans="1:55">
      <c r="A203" s="2">
        <v>5172</v>
      </c>
      <c r="B203" s="2" t="s">
        <v>409</v>
      </c>
      <c r="C203" s="2" t="s">
        <v>24</v>
      </c>
      <c r="D203" s="2">
        <v>1</v>
      </c>
      <c r="E203" s="3">
        <v>40709</v>
      </c>
      <c r="F203" s="2" t="s">
        <v>399</v>
      </c>
      <c r="G203" s="1" t="s">
        <v>398</v>
      </c>
      <c r="H203" s="2" t="s">
        <v>408</v>
      </c>
      <c r="I203" s="2">
        <v>34025</v>
      </c>
      <c r="J203" s="2">
        <v>34</v>
      </c>
      <c r="K203" s="2">
        <v>203010404</v>
      </c>
      <c r="L203" s="2" t="s">
        <v>407</v>
      </c>
      <c r="M203" s="1" t="s">
        <v>50</v>
      </c>
      <c r="N203" s="4">
        <v>40.439149999999998</v>
      </c>
      <c r="O203" s="4">
        <v>-74.102725000000007</v>
      </c>
      <c r="P203" s="4">
        <v>40.438870629999997</v>
      </c>
      <c r="Q203" s="4">
        <v>-74.102651800000004</v>
      </c>
      <c r="R203" s="2">
        <v>2</v>
      </c>
      <c r="S203" s="2">
        <v>84</v>
      </c>
      <c r="T203" s="2" t="s">
        <v>395</v>
      </c>
      <c r="U203" s="2" t="s">
        <v>394</v>
      </c>
      <c r="V203" s="1" t="s">
        <v>393</v>
      </c>
      <c r="W203" s="2" t="s">
        <v>44</v>
      </c>
      <c r="X203" s="2" t="s">
        <v>46</v>
      </c>
      <c r="Y203" s="2" t="s">
        <v>45</v>
      </c>
      <c r="Z203" s="2" t="s">
        <v>44</v>
      </c>
      <c r="AA203" s="2" t="s">
        <v>43</v>
      </c>
      <c r="AB203" s="2" t="s">
        <v>406</v>
      </c>
      <c r="AC203" s="2" t="s">
        <v>405</v>
      </c>
      <c r="AD203" s="2">
        <v>254</v>
      </c>
      <c r="AE203" s="1" t="s">
        <v>404</v>
      </c>
      <c r="AF203" s="2" t="s">
        <v>39</v>
      </c>
      <c r="AG203" s="2" t="s">
        <v>38</v>
      </c>
      <c r="AH203" s="2" t="s">
        <v>403</v>
      </c>
      <c r="AI203" s="2" t="s">
        <v>5</v>
      </c>
      <c r="AJ203" s="1" t="s">
        <v>1</v>
      </c>
      <c r="AK203" s="2" t="s">
        <v>4</v>
      </c>
      <c r="AL203" s="2" t="s">
        <v>3</v>
      </c>
      <c r="AR203" s="1" t="s">
        <v>2</v>
      </c>
      <c r="AS203" s="1" t="s">
        <v>1</v>
      </c>
      <c r="AT203" s="1" t="s">
        <v>1</v>
      </c>
      <c r="AU203" s="2">
        <v>32600</v>
      </c>
      <c r="AV203" s="5">
        <v>358.68299999999999</v>
      </c>
      <c r="AW203" s="1">
        <v>86</v>
      </c>
      <c r="AX203" s="6" t="s">
        <v>0</v>
      </c>
      <c r="AY203" s="6">
        <v>344.8374</v>
      </c>
      <c r="AZ203" s="6">
        <v>252.40799999999999</v>
      </c>
      <c r="BA203" s="7">
        <v>171.52799999999999</v>
      </c>
      <c r="BB203" s="7">
        <v>89.76</v>
      </c>
      <c r="BC203" s="7">
        <v>44.88</v>
      </c>
    </row>
    <row r="204" spans="1:55">
      <c r="A204" s="2">
        <v>5206</v>
      </c>
      <c r="B204" s="2" t="s">
        <v>402</v>
      </c>
      <c r="C204" s="2" t="s">
        <v>24</v>
      </c>
      <c r="D204" s="2">
        <v>1</v>
      </c>
      <c r="E204" s="3">
        <v>40714</v>
      </c>
      <c r="F204" s="2" t="s">
        <v>375</v>
      </c>
      <c r="G204" s="1" t="s">
        <v>374</v>
      </c>
      <c r="H204" s="2" t="s">
        <v>234</v>
      </c>
      <c r="I204" s="2">
        <v>45013</v>
      </c>
      <c r="J204" s="2">
        <v>45</v>
      </c>
      <c r="K204" s="2">
        <v>305020805</v>
      </c>
      <c r="L204" s="2" t="s">
        <v>401</v>
      </c>
      <c r="M204" s="1" t="s">
        <v>64</v>
      </c>
      <c r="N204" s="4">
        <v>32.397269999999999</v>
      </c>
      <c r="O204" s="4">
        <v>-80.63937</v>
      </c>
      <c r="P204" s="4">
        <v>32.397460879999997</v>
      </c>
      <c r="Q204" s="4">
        <v>-80.638931409999998</v>
      </c>
      <c r="R204" s="2">
        <v>4</v>
      </c>
      <c r="S204" s="2">
        <v>75</v>
      </c>
      <c r="T204" s="2" t="s">
        <v>63</v>
      </c>
      <c r="U204" s="2" t="s">
        <v>303</v>
      </c>
      <c r="V204" s="1" t="s">
        <v>302</v>
      </c>
      <c r="W204" s="2" t="s">
        <v>44</v>
      </c>
      <c r="X204" s="2" t="s">
        <v>46</v>
      </c>
      <c r="Y204" s="2" t="s">
        <v>45</v>
      </c>
      <c r="Z204" s="2" t="s">
        <v>44</v>
      </c>
      <c r="AA204" s="2" t="s">
        <v>43</v>
      </c>
      <c r="AB204" s="2" t="s">
        <v>42</v>
      </c>
      <c r="AC204" s="2" t="s">
        <v>41</v>
      </c>
      <c r="AD204" s="2">
        <v>262</v>
      </c>
      <c r="AE204" s="1" t="s">
        <v>133</v>
      </c>
      <c r="AF204" s="2" t="s">
        <v>39</v>
      </c>
      <c r="AG204" s="2" t="s">
        <v>38</v>
      </c>
      <c r="AH204" s="2" t="s">
        <v>132</v>
      </c>
      <c r="AI204" s="2" t="s">
        <v>5</v>
      </c>
      <c r="AJ204" s="1" t="s">
        <v>1</v>
      </c>
      <c r="AK204" s="2" t="s">
        <v>4</v>
      </c>
      <c r="AL204" s="2" t="s">
        <v>86</v>
      </c>
      <c r="AR204" s="1" t="s">
        <v>2</v>
      </c>
      <c r="AS204" s="1" t="s">
        <v>1</v>
      </c>
      <c r="AT204" s="1" t="s">
        <v>1</v>
      </c>
      <c r="AU204" s="2">
        <v>46510</v>
      </c>
      <c r="AV204" s="5">
        <v>13.395</v>
      </c>
      <c r="AW204" s="1">
        <v>50</v>
      </c>
      <c r="AX204" s="6" t="s">
        <v>0</v>
      </c>
      <c r="AY204" s="6">
        <v>13.395</v>
      </c>
      <c r="AZ204" s="6">
        <v>8.0370000000000008</v>
      </c>
      <c r="BA204" s="7">
        <v>5.3579999999999997</v>
      </c>
      <c r="BB204" s="7">
        <v>2.6789999999999998</v>
      </c>
      <c r="BC204" s="7">
        <v>1.3394999999999999</v>
      </c>
    </row>
    <row r="205" spans="1:55">
      <c r="A205" s="2">
        <v>5215</v>
      </c>
      <c r="B205" s="2" t="s">
        <v>400</v>
      </c>
      <c r="C205" s="2" t="s">
        <v>24</v>
      </c>
      <c r="D205" s="2">
        <v>1</v>
      </c>
      <c r="E205" s="3">
        <v>40751</v>
      </c>
      <c r="F205" s="2" t="s">
        <v>399</v>
      </c>
      <c r="G205" s="1" t="s">
        <v>398</v>
      </c>
      <c r="H205" s="2" t="s">
        <v>397</v>
      </c>
      <c r="I205" s="2">
        <v>34001</v>
      </c>
      <c r="J205" s="2">
        <v>34</v>
      </c>
      <c r="K205" s="2">
        <v>204030204</v>
      </c>
      <c r="L205" s="2" t="s">
        <v>396</v>
      </c>
      <c r="M205" s="1" t="s">
        <v>50</v>
      </c>
      <c r="N205" s="4">
        <v>39.386768000000004</v>
      </c>
      <c r="O205" s="4">
        <v>-74.476286000000002</v>
      </c>
      <c r="P205" s="4">
        <v>39.386337300000001</v>
      </c>
      <c r="Q205" s="4">
        <v>-74.476586769999997</v>
      </c>
      <c r="R205" s="2">
        <v>2</v>
      </c>
      <c r="S205" s="2">
        <v>84</v>
      </c>
      <c r="T205" s="2" t="s">
        <v>395</v>
      </c>
      <c r="U205" s="2" t="s">
        <v>394</v>
      </c>
      <c r="V205" s="1" t="s">
        <v>393</v>
      </c>
      <c r="W205" s="2" t="s">
        <v>44</v>
      </c>
      <c r="X205" s="2" t="s">
        <v>46</v>
      </c>
      <c r="Y205" s="2" t="s">
        <v>45</v>
      </c>
      <c r="Z205" s="2" t="s">
        <v>44</v>
      </c>
      <c r="AA205" s="2" t="s">
        <v>43</v>
      </c>
      <c r="AB205" s="2" t="s">
        <v>42</v>
      </c>
      <c r="AC205" s="2" t="s">
        <v>41</v>
      </c>
      <c r="AD205" s="2">
        <v>264</v>
      </c>
      <c r="AE205" s="1" t="s">
        <v>40</v>
      </c>
      <c r="AF205" s="2" t="s">
        <v>39</v>
      </c>
      <c r="AG205" s="2" t="s">
        <v>38</v>
      </c>
      <c r="AH205" s="2" t="s">
        <v>37</v>
      </c>
      <c r="AI205" s="2" t="s">
        <v>5</v>
      </c>
      <c r="AJ205" s="1" t="s">
        <v>1</v>
      </c>
      <c r="AK205" s="2" t="s">
        <v>4</v>
      </c>
      <c r="AL205" s="2" t="s">
        <v>35</v>
      </c>
      <c r="AR205" s="1" t="s">
        <v>2</v>
      </c>
      <c r="AS205" s="1" t="s">
        <v>1</v>
      </c>
      <c r="AT205" s="1" t="s">
        <v>1</v>
      </c>
      <c r="AU205" s="2">
        <v>54260</v>
      </c>
      <c r="AV205" s="5">
        <v>291.4067</v>
      </c>
      <c r="AW205" s="1">
        <v>85</v>
      </c>
      <c r="AX205" s="6" t="s">
        <v>0</v>
      </c>
      <c r="AY205" s="6">
        <v>222.69470000000001</v>
      </c>
      <c r="AZ205" s="6">
        <v>183.4307</v>
      </c>
      <c r="BA205" s="7">
        <v>125.15</v>
      </c>
      <c r="BB205" s="7">
        <v>62.575000000000003</v>
      </c>
      <c r="BC205" s="7">
        <v>31.287500000000001</v>
      </c>
    </row>
    <row r="206" spans="1:55">
      <c r="A206" s="2">
        <v>5216</v>
      </c>
      <c r="B206" s="2" t="s">
        <v>392</v>
      </c>
      <c r="C206" s="2" t="s">
        <v>24</v>
      </c>
      <c r="D206" s="2">
        <v>1</v>
      </c>
      <c r="E206" s="3">
        <v>40708</v>
      </c>
      <c r="F206" s="2" t="s">
        <v>375</v>
      </c>
      <c r="G206" s="1" t="s">
        <v>374</v>
      </c>
      <c r="H206" s="2" t="s">
        <v>373</v>
      </c>
      <c r="I206" s="2">
        <v>45019</v>
      </c>
      <c r="J206" s="2">
        <v>45</v>
      </c>
      <c r="K206" s="2">
        <v>305020902</v>
      </c>
      <c r="L206" s="2" t="s">
        <v>387</v>
      </c>
      <c r="M206" s="1" t="s">
        <v>64</v>
      </c>
      <c r="N206" s="4">
        <v>32.911917320000001</v>
      </c>
      <c r="O206" s="4">
        <v>-79.676335870000003</v>
      </c>
      <c r="P206" s="4">
        <v>32.911917320000001</v>
      </c>
      <c r="Q206" s="4">
        <v>-79.676335870000003</v>
      </c>
      <c r="R206" s="2">
        <v>4</v>
      </c>
      <c r="S206" s="2">
        <v>75</v>
      </c>
      <c r="T206" s="2" t="s">
        <v>63</v>
      </c>
      <c r="U206" s="2" t="s">
        <v>303</v>
      </c>
      <c r="V206" s="1" t="s">
        <v>302</v>
      </c>
      <c r="W206" s="2" t="s">
        <v>44</v>
      </c>
      <c r="X206" s="2" t="s">
        <v>46</v>
      </c>
      <c r="Y206" s="2" t="s">
        <v>45</v>
      </c>
      <c r="Z206" s="2" t="s">
        <v>44</v>
      </c>
      <c r="AA206" s="2" t="s">
        <v>43</v>
      </c>
      <c r="AB206" s="2" t="s">
        <v>42</v>
      </c>
      <c r="AC206" s="2" t="s">
        <v>41</v>
      </c>
      <c r="AD206" s="2">
        <v>262</v>
      </c>
      <c r="AE206" s="1" t="s">
        <v>133</v>
      </c>
      <c r="AF206" s="2" t="s">
        <v>39</v>
      </c>
      <c r="AG206" s="2" t="s">
        <v>38</v>
      </c>
      <c r="AH206" s="2" t="s">
        <v>132</v>
      </c>
      <c r="AI206" s="2" t="s">
        <v>5</v>
      </c>
      <c r="AJ206" s="1" t="s">
        <v>1</v>
      </c>
      <c r="AK206" s="2" t="s">
        <v>4</v>
      </c>
      <c r="AL206" s="2" t="s">
        <v>86</v>
      </c>
      <c r="AR206" s="1" t="s">
        <v>2</v>
      </c>
      <c r="AS206" s="1" t="s">
        <v>1</v>
      </c>
      <c r="AT206" s="1" t="s">
        <v>1</v>
      </c>
      <c r="AU206" s="2" t="s">
        <v>0</v>
      </c>
      <c r="AV206" s="5">
        <v>95.34</v>
      </c>
      <c r="AW206" s="1">
        <v>60</v>
      </c>
      <c r="AX206" s="6" t="s">
        <v>0</v>
      </c>
      <c r="AY206" s="6">
        <v>79.45</v>
      </c>
      <c r="AZ206" s="6">
        <v>47.67</v>
      </c>
      <c r="BA206" s="7">
        <v>31.78</v>
      </c>
      <c r="BB206" s="7">
        <v>15.89</v>
      </c>
      <c r="BC206" s="7">
        <v>7.9450000000000003</v>
      </c>
    </row>
    <row r="207" spans="1:55">
      <c r="A207" s="2">
        <v>5248</v>
      </c>
      <c r="B207" s="2" t="s">
        <v>391</v>
      </c>
      <c r="C207" s="2" t="s">
        <v>24</v>
      </c>
      <c r="D207" s="2">
        <v>1</v>
      </c>
      <c r="E207" s="3">
        <v>40708</v>
      </c>
      <c r="F207" s="2" t="s">
        <v>375</v>
      </c>
      <c r="G207" s="1" t="s">
        <v>374</v>
      </c>
      <c r="H207" s="2" t="s">
        <v>373</v>
      </c>
      <c r="I207" s="2">
        <v>45019</v>
      </c>
      <c r="J207" s="2">
        <v>45</v>
      </c>
      <c r="K207" s="2">
        <v>305020902</v>
      </c>
      <c r="L207" s="2" t="s">
        <v>387</v>
      </c>
      <c r="M207" s="1" t="s">
        <v>64</v>
      </c>
      <c r="N207" s="4">
        <v>32.819839999999999</v>
      </c>
      <c r="O207" s="4">
        <v>-79.735159999999993</v>
      </c>
      <c r="P207" s="4">
        <v>32.820372059999997</v>
      </c>
      <c r="Q207" s="4">
        <v>-79.735135279999994</v>
      </c>
      <c r="R207" s="2">
        <v>4</v>
      </c>
      <c r="S207" s="2">
        <v>75</v>
      </c>
      <c r="T207" s="2" t="s">
        <v>63</v>
      </c>
      <c r="U207" s="2" t="s">
        <v>303</v>
      </c>
      <c r="V207" s="1" t="s">
        <v>302</v>
      </c>
      <c r="W207" s="2" t="s">
        <v>44</v>
      </c>
      <c r="X207" s="2" t="s">
        <v>46</v>
      </c>
      <c r="Y207" s="2" t="s">
        <v>45</v>
      </c>
      <c r="Z207" s="2" t="s">
        <v>44</v>
      </c>
      <c r="AA207" s="2" t="s">
        <v>43</v>
      </c>
      <c r="AB207" s="2" t="s">
        <v>42</v>
      </c>
      <c r="AC207" s="2" t="s">
        <v>41</v>
      </c>
      <c r="AD207" s="2">
        <v>262</v>
      </c>
      <c r="AE207" s="1" t="s">
        <v>133</v>
      </c>
      <c r="AF207" s="2" t="s">
        <v>39</v>
      </c>
      <c r="AG207" s="2" t="s">
        <v>38</v>
      </c>
      <c r="AH207" s="2" t="s">
        <v>132</v>
      </c>
      <c r="AI207" s="2" t="s">
        <v>5</v>
      </c>
      <c r="AJ207" s="1" t="s">
        <v>1</v>
      </c>
      <c r="AK207" s="2" t="s">
        <v>4</v>
      </c>
      <c r="AL207" s="2" t="s">
        <v>86</v>
      </c>
      <c r="AR207" s="1" t="s">
        <v>2</v>
      </c>
      <c r="AS207" s="1" t="s">
        <v>1</v>
      </c>
      <c r="AT207" s="1" t="s">
        <v>1</v>
      </c>
      <c r="AU207" s="2" t="s">
        <v>0</v>
      </c>
      <c r="AV207" s="5">
        <v>74.52</v>
      </c>
      <c r="AW207" s="1">
        <v>60</v>
      </c>
      <c r="AX207" s="6" t="s">
        <v>0</v>
      </c>
      <c r="AY207" s="6">
        <v>62.1</v>
      </c>
      <c r="AZ207" s="6">
        <v>37.26</v>
      </c>
      <c r="BA207" s="7">
        <v>24.84</v>
      </c>
      <c r="BB207" s="7">
        <v>12.42</v>
      </c>
      <c r="BC207" s="7">
        <v>6.21</v>
      </c>
    </row>
    <row r="208" spans="1:55">
      <c r="A208" s="2">
        <v>5250</v>
      </c>
      <c r="B208" s="2" t="s">
        <v>390</v>
      </c>
      <c r="C208" s="2" t="s">
        <v>24</v>
      </c>
      <c r="D208" s="2">
        <v>1</v>
      </c>
      <c r="E208" s="3">
        <v>40709</v>
      </c>
      <c r="F208" s="2" t="s">
        <v>375</v>
      </c>
      <c r="G208" s="1" t="s">
        <v>374</v>
      </c>
      <c r="H208" s="2" t="s">
        <v>373</v>
      </c>
      <c r="I208" s="2">
        <v>45019</v>
      </c>
      <c r="J208" s="2">
        <v>45</v>
      </c>
      <c r="K208" s="2">
        <v>305020902</v>
      </c>
      <c r="L208" s="2" t="s">
        <v>387</v>
      </c>
      <c r="M208" s="1" t="s">
        <v>64</v>
      </c>
      <c r="N208" s="4">
        <v>32.893929460000003</v>
      </c>
      <c r="O208" s="4">
        <v>-79.685200719999997</v>
      </c>
      <c r="P208" s="4">
        <v>32.893929460000003</v>
      </c>
      <c r="Q208" s="4">
        <v>-79.685200719999997</v>
      </c>
      <c r="R208" s="2">
        <v>4</v>
      </c>
      <c r="S208" s="2">
        <v>75</v>
      </c>
      <c r="T208" s="2" t="s">
        <v>63</v>
      </c>
      <c r="U208" s="2" t="s">
        <v>303</v>
      </c>
      <c r="V208" s="1" t="s">
        <v>302</v>
      </c>
      <c r="W208" s="2" t="s">
        <v>44</v>
      </c>
      <c r="X208" s="2" t="s">
        <v>46</v>
      </c>
      <c r="Y208" s="2" t="s">
        <v>45</v>
      </c>
      <c r="Z208" s="2" t="s">
        <v>44</v>
      </c>
      <c r="AA208" s="2" t="s">
        <v>43</v>
      </c>
      <c r="AB208" s="2" t="s">
        <v>42</v>
      </c>
      <c r="AC208" s="2" t="s">
        <v>41</v>
      </c>
      <c r="AD208" s="2">
        <v>262</v>
      </c>
      <c r="AE208" s="1" t="s">
        <v>133</v>
      </c>
      <c r="AF208" s="2" t="s">
        <v>39</v>
      </c>
      <c r="AG208" s="2" t="s">
        <v>38</v>
      </c>
      <c r="AH208" s="2" t="s">
        <v>132</v>
      </c>
      <c r="AI208" s="2" t="s">
        <v>5</v>
      </c>
      <c r="AJ208" s="1" t="s">
        <v>1</v>
      </c>
      <c r="AK208" s="2" t="s">
        <v>4</v>
      </c>
      <c r="AL208" s="2" t="s">
        <v>86</v>
      </c>
      <c r="AR208" s="1" t="s">
        <v>2</v>
      </c>
      <c r="AS208" s="1" t="s">
        <v>1</v>
      </c>
      <c r="AT208" s="1" t="s">
        <v>1</v>
      </c>
      <c r="AU208" s="2">
        <v>53260</v>
      </c>
      <c r="AV208" s="5">
        <v>95.04</v>
      </c>
      <c r="AW208" s="1">
        <v>40</v>
      </c>
      <c r="AX208" s="6" t="s">
        <v>0</v>
      </c>
      <c r="AY208" s="6" t="s">
        <v>0</v>
      </c>
      <c r="AZ208" s="6">
        <v>71.28</v>
      </c>
      <c r="BA208" s="7">
        <v>47.52</v>
      </c>
      <c r="BB208" s="7">
        <v>23.76</v>
      </c>
      <c r="BC208" s="7">
        <v>11.88</v>
      </c>
    </row>
    <row r="209" spans="1:55">
      <c r="A209" s="2">
        <v>5262</v>
      </c>
      <c r="B209" s="2" t="s">
        <v>389</v>
      </c>
      <c r="C209" s="2" t="s">
        <v>24</v>
      </c>
      <c r="D209" s="2">
        <v>1</v>
      </c>
      <c r="E209" s="3">
        <v>40695</v>
      </c>
      <c r="F209" s="2" t="s">
        <v>375</v>
      </c>
      <c r="G209" s="1" t="s">
        <v>374</v>
      </c>
      <c r="H209" s="2" t="s">
        <v>373</v>
      </c>
      <c r="I209" s="2">
        <v>45019</v>
      </c>
      <c r="J209" s="2">
        <v>45</v>
      </c>
      <c r="K209" s="2">
        <v>305020902</v>
      </c>
      <c r="L209" s="2" t="s">
        <v>387</v>
      </c>
      <c r="M209" s="1" t="s">
        <v>64</v>
      </c>
      <c r="N209" s="4">
        <v>32.813020000000002</v>
      </c>
      <c r="O209" s="4">
        <v>-79.730159999999998</v>
      </c>
      <c r="P209" s="4">
        <v>32.812879870000003</v>
      </c>
      <c r="Q209" s="4">
        <v>-79.730396630000001</v>
      </c>
      <c r="R209" s="2">
        <v>4</v>
      </c>
      <c r="S209" s="2">
        <v>75</v>
      </c>
      <c r="T209" s="2" t="s">
        <v>63</v>
      </c>
      <c r="U209" s="2" t="s">
        <v>303</v>
      </c>
      <c r="V209" s="1" t="s">
        <v>302</v>
      </c>
      <c r="W209" s="2" t="s">
        <v>44</v>
      </c>
      <c r="X209" s="2" t="s">
        <v>46</v>
      </c>
      <c r="Y209" s="2" t="s">
        <v>45</v>
      </c>
      <c r="Z209" s="2" t="s">
        <v>44</v>
      </c>
      <c r="AA209" s="2" t="s">
        <v>43</v>
      </c>
      <c r="AB209" s="2" t="s">
        <v>42</v>
      </c>
      <c r="AC209" s="2" t="s">
        <v>41</v>
      </c>
      <c r="AD209" s="2">
        <v>262</v>
      </c>
      <c r="AE209" s="1" t="s">
        <v>133</v>
      </c>
      <c r="AF209" s="2" t="s">
        <v>39</v>
      </c>
      <c r="AG209" s="2" t="s">
        <v>38</v>
      </c>
      <c r="AH209" s="2" t="s">
        <v>132</v>
      </c>
      <c r="AI209" s="2" t="s">
        <v>71</v>
      </c>
      <c r="AJ209" s="1" t="s">
        <v>1</v>
      </c>
      <c r="AK209" s="2" t="s">
        <v>70</v>
      </c>
      <c r="AL209" s="2" t="s">
        <v>3</v>
      </c>
      <c r="AR209" s="1" t="s">
        <v>2</v>
      </c>
      <c r="AS209" s="1" t="s">
        <v>1</v>
      </c>
      <c r="AU209" s="2" t="s">
        <v>0</v>
      </c>
      <c r="AV209" s="5">
        <v>114.43680000000001</v>
      </c>
      <c r="AW209" s="1">
        <v>63</v>
      </c>
      <c r="AX209" s="6" t="s">
        <v>0</v>
      </c>
      <c r="AY209" s="6">
        <v>104.23439999999999</v>
      </c>
      <c r="AZ209" s="6">
        <v>88.538399999999996</v>
      </c>
      <c r="BA209" s="7">
        <v>63.84</v>
      </c>
      <c r="BB209" s="7">
        <v>31.92</v>
      </c>
      <c r="BC209" s="7">
        <v>15.96</v>
      </c>
    </row>
    <row r="210" spans="1:55">
      <c r="A210" s="2">
        <v>5269</v>
      </c>
      <c r="B210" s="2" t="s">
        <v>388</v>
      </c>
      <c r="C210" s="2" t="s">
        <v>24</v>
      </c>
      <c r="D210" s="2">
        <v>1</v>
      </c>
      <c r="E210" s="3">
        <v>40707</v>
      </c>
      <c r="F210" s="2" t="s">
        <v>375</v>
      </c>
      <c r="G210" s="1" t="s">
        <v>374</v>
      </c>
      <c r="H210" s="2" t="s">
        <v>373</v>
      </c>
      <c r="I210" s="2">
        <v>45019</v>
      </c>
      <c r="J210" s="2">
        <v>45</v>
      </c>
      <c r="K210" s="2">
        <v>305020902</v>
      </c>
      <c r="L210" s="2" t="s">
        <v>387</v>
      </c>
      <c r="M210" s="1" t="s">
        <v>64</v>
      </c>
      <c r="N210" s="4">
        <v>32.814059999999998</v>
      </c>
      <c r="O210" s="4">
        <v>-79.746769999999998</v>
      </c>
      <c r="P210" s="4">
        <v>32.813843560000002</v>
      </c>
      <c r="Q210" s="4">
        <v>-79.746701360000003</v>
      </c>
      <c r="R210" s="2">
        <v>4</v>
      </c>
      <c r="S210" s="2">
        <v>75</v>
      </c>
      <c r="T210" s="2" t="s">
        <v>63</v>
      </c>
      <c r="U210" s="2" t="s">
        <v>303</v>
      </c>
      <c r="V210" s="1" t="s">
        <v>302</v>
      </c>
      <c r="W210" s="2" t="s">
        <v>44</v>
      </c>
      <c r="X210" s="2" t="s">
        <v>46</v>
      </c>
      <c r="Y210" s="2" t="s">
        <v>45</v>
      </c>
      <c r="Z210" s="2" t="s">
        <v>44</v>
      </c>
      <c r="AA210" s="2" t="s">
        <v>43</v>
      </c>
      <c r="AB210" s="2" t="s">
        <v>42</v>
      </c>
      <c r="AC210" s="2" t="s">
        <v>41</v>
      </c>
      <c r="AD210" s="2">
        <v>262</v>
      </c>
      <c r="AE210" s="1" t="s">
        <v>133</v>
      </c>
      <c r="AF210" s="2" t="s">
        <v>39</v>
      </c>
      <c r="AG210" s="2" t="s">
        <v>38</v>
      </c>
      <c r="AH210" s="2" t="s">
        <v>132</v>
      </c>
      <c r="AI210" s="2" t="s">
        <v>5</v>
      </c>
      <c r="AJ210" s="1" t="s">
        <v>1</v>
      </c>
      <c r="AK210" s="2" t="s">
        <v>4</v>
      </c>
      <c r="AL210" s="2" t="s">
        <v>86</v>
      </c>
      <c r="AR210" s="1" t="s">
        <v>2</v>
      </c>
      <c r="AS210" s="1" t="s">
        <v>1</v>
      </c>
      <c r="AT210" s="1" t="s">
        <v>1</v>
      </c>
      <c r="AU210" s="2" t="s">
        <v>0</v>
      </c>
      <c r="AV210" s="5">
        <v>22.6968</v>
      </c>
      <c r="AW210" s="1">
        <v>60</v>
      </c>
      <c r="AX210" s="6" t="s">
        <v>0</v>
      </c>
      <c r="AY210" s="6">
        <v>19.924800000000001</v>
      </c>
      <c r="AZ210" s="6">
        <v>13.103999999999999</v>
      </c>
      <c r="BA210" s="7">
        <v>8.7360000000000007</v>
      </c>
      <c r="BB210" s="7">
        <v>4.3680000000000003</v>
      </c>
      <c r="BC210" s="7">
        <v>2.1840000000000002</v>
      </c>
    </row>
    <row r="211" spans="1:55">
      <c r="A211" s="2">
        <v>5276</v>
      </c>
      <c r="B211" s="2" t="s">
        <v>386</v>
      </c>
      <c r="C211" s="2" t="s">
        <v>196</v>
      </c>
      <c r="D211" s="2">
        <v>1</v>
      </c>
      <c r="E211" s="3">
        <v>40705</v>
      </c>
      <c r="F211" s="2" t="s">
        <v>307</v>
      </c>
      <c r="G211" s="1" t="s">
        <v>306</v>
      </c>
      <c r="H211" s="2" t="s">
        <v>313</v>
      </c>
      <c r="I211" s="2">
        <v>13039</v>
      </c>
      <c r="J211" s="2">
        <v>13</v>
      </c>
      <c r="K211" s="2">
        <v>307020304</v>
      </c>
      <c r="L211" s="2" t="s">
        <v>385</v>
      </c>
      <c r="M211" s="1" t="s">
        <v>64</v>
      </c>
      <c r="N211" s="4">
        <v>30.945399999999999</v>
      </c>
      <c r="O211" s="4">
        <v>-81.417199999999994</v>
      </c>
      <c r="P211" s="4">
        <v>30.945399999999999</v>
      </c>
      <c r="Q211" s="4">
        <v>-81.417199999999994</v>
      </c>
      <c r="R211" s="2">
        <v>4</v>
      </c>
      <c r="S211" s="2">
        <v>75</v>
      </c>
      <c r="T211" s="2" t="s">
        <v>63</v>
      </c>
      <c r="U211" s="2" t="s">
        <v>303</v>
      </c>
      <c r="V211" s="1" t="s">
        <v>302</v>
      </c>
      <c r="W211" s="2" t="s">
        <v>44</v>
      </c>
      <c r="X211" s="2" t="s">
        <v>46</v>
      </c>
      <c r="Y211" s="2" t="s">
        <v>45</v>
      </c>
      <c r="Z211" s="2" t="s">
        <v>44</v>
      </c>
      <c r="AA211" s="2" t="s">
        <v>43</v>
      </c>
      <c r="AB211" s="2" t="s">
        <v>42</v>
      </c>
      <c r="AC211" s="2" t="s">
        <v>41</v>
      </c>
      <c r="AD211" s="2">
        <v>262</v>
      </c>
      <c r="AE211" s="1" t="s">
        <v>133</v>
      </c>
      <c r="AF211" s="2" t="s">
        <v>39</v>
      </c>
      <c r="AG211" s="2" t="s">
        <v>38</v>
      </c>
      <c r="AH211" s="2" t="s">
        <v>132</v>
      </c>
      <c r="AI211" s="2" t="s">
        <v>71</v>
      </c>
      <c r="AJ211" s="1" t="s">
        <v>384</v>
      </c>
      <c r="AK211" s="2" t="s">
        <v>70</v>
      </c>
      <c r="AL211" s="2" t="s">
        <v>86</v>
      </c>
      <c r="AO211" s="2" t="s">
        <v>2</v>
      </c>
      <c r="AS211" s="1" t="s">
        <v>110</v>
      </c>
      <c r="AU211" s="2" t="s">
        <v>0</v>
      </c>
      <c r="AV211" s="5">
        <v>75.050399999999996</v>
      </c>
      <c r="AW211" s="1">
        <v>125</v>
      </c>
      <c r="AX211" s="6">
        <v>68.505399999999995</v>
      </c>
      <c r="AY211" s="6">
        <v>55.415399999999998</v>
      </c>
      <c r="AZ211" s="6">
        <v>35.505000000000003</v>
      </c>
      <c r="BA211" s="7">
        <v>24.254999999999999</v>
      </c>
      <c r="BB211" s="7">
        <v>12.6</v>
      </c>
      <c r="BC211" s="7">
        <v>6.3</v>
      </c>
    </row>
    <row r="212" spans="1:55">
      <c r="A212" s="2">
        <v>5281</v>
      </c>
      <c r="B212" s="2" t="s">
        <v>383</v>
      </c>
      <c r="C212" s="2" t="s">
        <v>24</v>
      </c>
      <c r="D212" s="2">
        <v>1</v>
      </c>
      <c r="E212" s="3">
        <v>40680</v>
      </c>
      <c r="F212" s="2" t="s">
        <v>231</v>
      </c>
      <c r="G212" s="1" t="s">
        <v>230</v>
      </c>
      <c r="H212" s="2" t="s">
        <v>229</v>
      </c>
      <c r="I212" s="2">
        <v>37095</v>
      </c>
      <c r="J212" s="2">
        <v>37</v>
      </c>
      <c r="K212" s="2">
        <v>302010501</v>
      </c>
      <c r="L212" s="2" t="s">
        <v>228</v>
      </c>
      <c r="M212" s="1" t="s">
        <v>64</v>
      </c>
      <c r="N212" s="4">
        <v>35.361178719999998</v>
      </c>
      <c r="O212" s="4">
        <v>-76.355729870000005</v>
      </c>
      <c r="P212" s="4">
        <v>35.361178719999998</v>
      </c>
      <c r="Q212" s="4">
        <v>-76.355729870000005</v>
      </c>
      <c r="R212" s="2">
        <v>4</v>
      </c>
      <c r="S212" s="2">
        <v>63</v>
      </c>
      <c r="T212" s="2" t="s">
        <v>49</v>
      </c>
      <c r="U212" s="2" t="s">
        <v>227</v>
      </c>
      <c r="V212" s="1" t="s">
        <v>226</v>
      </c>
      <c r="W212" s="2" t="s">
        <v>44</v>
      </c>
      <c r="X212" s="2" t="s">
        <v>46</v>
      </c>
      <c r="Y212" s="2" t="s">
        <v>45</v>
      </c>
      <c r="Z212" s="2" t="s">
        <v>44</v>
      </c>
      <c r="AA212" s="2" t="s">
        <v>43</v>
      </c>
      <c r="AB212" s="2" t="s">
        <v>42</v>
      </c>
      <c r="AC212" s="2" t="s">
        <v>41</v>
      </c>
      <c r="AD212" s="2">
        <v>262</v>
      </c>
      <c r="AE212" s="1" t="s">
        <v>133</v>
      </c>
      <c r="AF212" s="2" t="s">
        <v>39</v>
      </c>
      <c r="AG212" s="2" t="s">
        <v>38</v>
      </c>
      <c r="AH212" s="2" t="s">
        <v>132</v>
      </c>
      <c r="AI212" s="2" t="s">
        <v>5</v>
      </c>
      <c r="AJ212" s="1" t="s">
        <v>1</v>
      </c>
      <c r="AK212" s="2" t="s">
        <v>4</v>
      </c>
      <c r="AL212" s="2" t="s">
        <v>86</v>
      </c>
      <c r="AR212" s="1" t="s">
        <v>2</v>
      </c>
      <c r="AS212" s="1" t="s">
        <v>1</v>
      </c>
      <c r="AT212" s="1" t="s">
        <v>1</v>
      </c>
      <c r="AU212" s="2" t="s">
        <v>0</v>
      </c>
      <c r="AV212" s="5">
        <v>623.15</v>
      </c>
      <c r="AW212" s="1">
        <v>125</v>
      </c>
      <c r="AX212" s="6">
        <v>498.52</v>
      </c>
      <c r="AY212" s="6">
        <v>249.26</v>
      </c>
      <c r="AZ212" s="6">
        <v>149.55600000000001</v>
      </c>
      <c r="BA212" s="7">
        <v>99.703999999999994</v>
      </c>
      <c r="BB212" s="7">
        <v>49.851999999999997</v>
      </c>
      <c r="BC212" s="7">
        <v>24.925999999999998</v>
      </c>
    </row>
    <row r="213" spans="1:55">
      <c r="A213" s="2">
        <v>5285</v>
      </c>
      <c r="B213" s="2" t="s">
        <v>382</v>
      </c>
      <c r="C213" s="2" t="s">
        <v>24</v>
      </c>
      <c r="D213" s="2">
        <v>1</v>
      </c>
      <c r="E213" s="3">
        <v>40716</v>
      </c>
      <c r="F213" s="2" t="s">
        <v>231</v>
      </c>
      <c r="G213" s="1" t="s">
        <v>230</v>
      </c>
      <c r="H213" s="2" t="s">
        <v>247</v>
      </c>
      <c r="I213" s="2">
        <v>37031</v>
      </c>
      <c r="J213" s="2">
        <v>37</v>
      </c>
      <c r="K213" s="2">
        <v>302010504</v>
      </c>
      <c r="L213" s="2" t="s">
        <v>381</v>
      </c>
      <c r="M213" s="1" t="s">
        <v>64</v>
      </c>
      <c r="N213" s="4">
        <v>34.927880000000002</v>
      </c>
      <c r="O213" s="4">
        <v>-76.300511999999998</v>
      </c>
      <c r="P213" s="4">
        <v>34.927431650000003</v>
      </c>
      <c r="Q213" s="4">
        <v>-76.300632919999998</v>
      </c>
      <c r="R213" s="2">
        <v>4</v>
      </c>
      <c r="S213" s="2">
        <v>63</v>
      </c>
      <c r="T213" s="2" t="s">
        <v>49</v>
      </c>
      <c r="U213" s="2" t="s">
        <v>227</v>
      </c>
      <c r="V213" s="1" t="s">
        <v>226</v>
      </c>
      <c r="W213" s="2" t="s">
        <v>44</v>
      </c>
      <c r="X213" s="2" t="s">
        <v>46</v>
      </c>
      <c r="Y213" s="2" t="s">
        <v>45</v>
      </c>
      <c r="Z213" s="2" t="s">
        <v>44</v>
      </c>
      <c r="AA213" s="2" t="s">
        <v>43</v>
      </c>
      <c r="AB213" s="2" t="s">
        <v>42</v>
      </c>
      <c r="AC213" s="2" t="s">
        <v>41</v>
      </c>
      <c r="AD213" s="2">
        <v>262</v>
      </c>
      <c r="AE213" s="1" t="s">
        <v>133</v>
      </c>
      <c r="AF213" s="2" t="s">
        <v>39</v>
      </c>
      <c r="AG213" s="2" t="s">
        <v>38</v>
      </c>
      <c r="AH213" s="2" t="s">
        <v>132</v>
      </c>
      <c r="AI213" s="2" t="s">
        <v>5</v>
      </c>
      <c r="AJ213" s="1" t="s">
        <v>1</v>
      </c>
      <c r="AK213" s="2" t="s">
        <v>4</v>
      </c>
      <c r="AL213" s="2" t="s">
        <v>86</v>
      </c>
      <c r="AR213" s="1" t="s">
        <v>2</v>
      </c>
      <c r="AS213" s="1" t="s">
        <v>1</v>
      </c>
      <c r="AT213" s="1" t="s">
        <v>1</v>
      </c>
      <c r="AU213" s="2">
        <v>17660</v>
      </c>
      <c r="AV213" s="5">
        <v>263.76839999999999</v>
      </c>
      <c r="AW213" s="1">
        <v>63</v>
      </c>
      <c r="AX213" s="6" t="s">
        <v>0</v>
      </c>
      <c r="AY213" s="6">
        <v>209.34</v>
      </c>
      <c r="AZ213" s="6">
        <v>125.604</v>
      </c>
      <c r="BA213" s="7">
        <v>83.736000000000004</v>
      </c>
      <c r="BB213" s="7">
        <v>41.868000000000002</v>
      </c>
      <c r="BC213" s="7">
        <v>20.934000000000001</v>
      </c>
    </row>
    <row r="214" spans="1:55">
      <c r="A214" s="2">
        <v>5290</v>
      </c>
      <c r="B214" s="2" t="s">
        <v>380</v>
      </c>
      <c r="C214" s="2" t="s">
        <v>24</v>
      </c>
      <c r="D214" s="2">
        <v>1</v>
      </c>
      <c r="E214" s="3">
        <v>40663</v>
      </c>
      <c r="F214" s="2" t="s">
        <v>255</v>
      </c>
      <c r="G214" s="1" t="s">
        <v>254</v>
      </c>
      <c r="H214" s="2" t="s">
        <v>262</v>
      </c>
      <c r="I214" s="2">
        <v>28045</v>
      </c>
      <c r="J214" s="2">
        <v>28</v>
      </c>
      <c r="K214" s="2">
        <v>317000914</v>
      </c>
      <c r="L214" s="2" t="s">
        <v>261</v>
      </c>
      <c r="M214" s="1" t="s">
        <v>64</v>
      </c>
      <c r="N214" s="4">
        <v>30.269467110000001</v>
      </c>
      <c r="O214" s="4">
        <v>-89.39634719</v>
      </c>
      <c r="P214" s="4">
        <v>30.269467110000001</v>
      </c>
      <c r="Q214" s="4">
        <v>-89.39634719</v>
      </c>
      <c r="R214" s="2">
        <v>4</v>
      </c>
      <c r="S214" s="2">
        <v>75</v>
      </c>
      <c r="T214" s="2" t="s">
        <v>63</v>
      </c>
      <c r="U214" s="2" t="s">
        <v>251</v>
      </c>
      <c r="V214" s="1" t="s">
        <v>250</v>
      </c>
      <c r="W214" s="2" t="s">
        <v>44</v>
      </c>
      <c r="X214" s="2" t="s">
        <v>46</v>
      </c>
      <c r="Y214" s="2" t="s">
        <v>45</v>
      </c>
      <c r="Z214" s="2" t="s">
        <v>44</v>
      </c>
      <c r="AA214" s="2" t="s">
        <v>43</v>
      </c>
      <c r="AB214" s="2" t="s">
        <v>42</v>
      </c>
      <c r="AC214" s="2" t="s">
        <v>41</v>
      </c>
      <c r="AD214" s="2">
        <v>258</v>
      </c>
      <c r="AE214" s="1" t="s">
        <v>260</v>
      </c>
      <c r="AF214" s="2" t="s">
        <v>39</v>
      </c>
      <c r="AG214" s="2" t="s">
        <v>38</v>
      </c>
      <c r="AH214" s="2" t="s">
        <v>259</v>
      </c>
      <c r="AI214" s="2" t="s">
        <v>5</v>
      </c>
      <c r="AJ214" s="1" t="s">
        <v>145</v>
      </c>
      <c r="AK214" s="2" t="s">
        <v>4</v>
      </c>
      <c r="AL214" s="2" t="s">
        <v>35</v>
      </c>
      <c r="AN214" s="1" t="s">
        <v>296</v>
      </c>
      <c r="AS214" s="1" t="s">
        <v>1</v>
      </c>
      <c r="AT214" s="1" t="s">
        <v>103</v>
      </c>
      <c r="AU214" s="2">
        <v>14890</v>
      </c>
      <c r="AV214" s="5">
        <v>688.94640000000004</v>
      </c>
      <c r="AW214" s="1">
        <v>114</v>
      </c>
      <c r="AX214" s="6" t="s">
        <v>0</v>
      </c>
      <c r="AY214" s="6" t="s">
        <v>0</v>
      </c>
      <c r="AZ214" s="6" t="s">
        <v>0</v>
      </c>
      <c r="BA214" s="7" t="s">
        <v>0</v>
      </c>
      <c r="BB214" s="7" t="s">
        <v>0</v>
      </c>
      <c r="BC214" s="7" t="s">
        <v>0</v>
      </c>
    </row>
    <row r="215" spans="1:55">
      <c r="A215" s="2">
        <v>5295</v>
      </c>
      <c r="B215" s="2" t="s">
        <v>379</v>
      </c>
      <c r="C215" s="2" t="s">
        <v>196</v>
      </c>
      <c r="D215" s="2">
        <v>1</v>
      </c>
      <c r="E215" s="3">
        <v>40711</v>
      </c>
      <c r="F215" s="2" t="s">
        <v>231</v>
      </c>
      <c r="G215" s="1" t="s">
        <v>230</v>
      </c>
      <c r="H215" s="2" t="s">
        <v>378</v>
      </c>
      <c r="I215" s="2">
        <v>37129</v>
      </c>
      <c r="J215" s="2">
        <v>37</v>
      </c>
      <c r="K215" s="2">
        <v>302030205</v>
      </c>
      <c r="L215" s="2" t="s">
        <v>377</v>
      </c>
      <c r="M215" s="1" t="s">
        <v>64</v>
      </c>
      <c r="N215" s="4">
        <v>34.141889999999997</v>
      </c>
      <c r="O215" s="4">
        <v>-77.852810000000005</v>
      </c>
      <c r="P215" s="4">
        <v>34.141889999999997</v>
      </c>
      <c r="Q215" s="4">
        <v>-77.852810000000005</v>
      </c>
      <c r="R215" s="2">
        <v>4</v>
      </c>
      <c r="S215" s="2">
        <v>63</v>
      </c>
      <c r="T215" s="2" t="s">
        <v>49</v>
      </c>
      <c r="U215" s="2" t="s">
        <v>227</v>
      </c>
      <c r="V215" s="1" t="s">
        <v>226</v>
      </c>
      <c r="W215" s="2" t="s">
        <v>44</v>
      </c>
      <c r="X215" s="2" t="s">
        <v>46</v>
      </c>
      <c r="Y215" s="2" t="s">
        <v>45</v>
      </c>
      <c r="Z215" s="2" t="s">
        <v>44</v>
      </c>
      <c r="AA215" s="2" t="s">
        <v>43</v>
      </c>
      <c r="AB215" s="2" t="s">
        <v>42</v>
      </c>
      <c r="AC215" s="2" t="s">
        <v>41</v>
      </c>
      <c r="AD215" s="2">
        <v>262</v>
      </c>
      <c r="AE215" s="1" t="s">
        <v>133</v>
      </c>
      <c r="AF215" s="2" t="s">
        <v>39</v>
      </c>
      <c r="AG215" s="2" t="s">
        <v>38</v>
      </c>
      <c r="AH215" s="2" t="s">
        <v>132</v>
      </c>
      <c r="AI215" s="2" t="s">
        <v>5</v>
      </c>
      <c r="AJ215" s="1" t="s">
        <v>1</v>
      </c>
      <c r="AK215" s="2" t="s">
        <v>4</v>
      </c>
      <c r="AL215" s="2" t="s">
        <v>86</v>
      </c>
      <c r="AR215" s="1" t="s">
        <v>2</v>
      </c>
      <c r="AS215" s="1" t="s">
        <v>1</v>
      </c>
      <c r="AT215" s="1" t="s">
        <v>1</v>
      </c>
      <c r="AU215" s="2">
        <v>52190</v>
      </c>
      <c r="AV215" s="5">
        <v>69.22</v>
      </c>
      <c r="AW215" s="1">
        <v>55</v>
      </c>
      <c r="AX215" s="6" t="s">
        <v>0</v>
      </c>
      <c r="AY215" s="6" t="s">
        <v>0</v>
      </c>
      <c r="AZ215" s="6" t="s">
        <v>0</v>
      </c>
      <c r="BA215" s="7" t="s">
        <v>0</v>
      </c>
      <c r="BB215" s="7" t="s">
        <v>0</v>
      </c>
      <c r="BC215" s="7" t="s">
        <v>0</v>
      </c>
    </row>
    <row r="216" spans="1:55">
      <c r="A216" s="2">
        <v>5340</v>
      </c>
      <c r="B216" s="2" t="s">
        <v>376</v>
      </c>
      <c r="C216" s="2" t="s">
        <v>24</v>
      </c>
      <c r="D216" s="2">
        <v>1</v>
      </c>
      <c r="E216" s="3">
        <v>40700</v>
      </c>
      <c r="F216" s="2" t="s">
        <v>375</v>
      </c>
      <c r="G216" s="1" t="s">
        <v>374</v>
      </c>
      <c r="H216" s="2" t="s">
        <v>373</v>
      </c>
      <c r="I216" s="2">
        <v>45019</v>
      </c>
      <c r="J216" s="2">
        <v>45</v>
      </c>
      <c r="K216" s="2">
        <v>305020202</v>
      </c>
      <c r="L216" s="2" t="s">
        <v>372</v>
      </c>
      <c r="M216" s="1" t="s">
        <v>64</v>
      </c>
      <c r="N216" s="4">
        <v>32.567169999999997</v>
      </c>
      <c r="O216" s="4">
        <v>-80.159480000000002</v>
      </c>
      <c r="P216" s="4">
        <v>32.567705109999999</v>
      </c>
      <c r="Q216" s="4">
        <v>-80.159515810000002</v>
      </c>
      <c r="R216" s="2">
        <v>4</v>
      </c>
      <c r="S216" s="2">
        <v>75</v>
      </c>
      <c r="T216" s="2" t="s">
        <v>63</v>
      </c>
      <c r="U216" s="2" t="s">
        <v>303</v>
      </c>
      <c r="V216" s="1" t="s">
        <v>302</v>
      </c>
      <c r="W216" s="2" t="s">
        <v>44</v>
      </c>
      <c r="X216" s="2" t="s">
        <v>46</v>
      </c>
      <c r="Y216" s="2" t="s">
        <v>45</v>
      </c>
      <c r="Z216" s="2" t="s">
        <v>44</v>
      </c>
      <c r="AA216" s="2" t="s">
        <v>43</v>
      </c>
      <c r="AB216" s="2" t="s">
        <v>42</v>
      </c>
      <c r="AC216" s="2" t="s">
        <v>41</v>
      </c>
      <c r="AD216" s="2">
        <v>262</v>
      </c>
      <c r="AE216" s="1" t="s">
        <v>133</v>
      </c>
      <c r="AF216" s="2" t="s">
        <v>39</v>
      </c>
      <c r="AG216" s="2" t="s">
        <v>38</v>
      </c>
      <c r="AH216" s="2" t="s">
        <v>132</v>
      </c>
      <c r="AI216" s="2" t="s">
        <v>71</v>
      </c>
      <c r="AJ216" s="1" t="s">
        <v>106</v>
      </c>
      <c r="AK216" s="2" t="s">
        <v>70</v>
      </c>
      <c r="AL216" s="2" t="s">
        <v>3</v>
      </c>
      <c r="AM216" s="2" t="s">
        <v>199</v>
      </c>
      <c r="AS216" s="1" t="s">
        <v>1</v>
      </c>
      <c r="AU216" s="2" t="s">
        <v>0</v>
      </c>
      <c r="AV216" s="5">
        <v>23.339200000000002</v>
      </c>
      <c r="AW216" s="1">
        <v>115</v>
      </c>
      <c r="AX216" s="6">
        <v>22.9222</v>
      </c>
      <c r="AY216" s="6">
        <v>21.5322</v>
      </c>
      <c r="AZ216" s="6">
        <v>18.403199999999998</v>
      </c>
      <c r="BA216" s="7">
        <v>12.979200000000001</v>
      </c>
      <c r="BB216" s="7">
        <v>7.2</v>
      </c>
      <c r="BC216" s="7">
        <v>3.6</v>
      </c>
    </row>
    <row r="217" spans="1:55">
      <c r="A217" s="2">
        <v>5353</v>
      </c>
      <c r="B217" s="2" t="s">
        <v>371</v>
      </c>
      <c r="C217" s="2" t="s">
        <v>24</v>
      </c>
      <c r="D217" s="2">
        <v>1</v>
      </c>
      <c r="E217" s="3">
        <v>40715</v>
      </c>
      <c r="F217" s="2" t="s">
        <v>23</v>
      </c>
      <c r="G217" s="1" t="s">
        <v>20</v>
      </c>
      <c r="H217" s="2" t="s">
        <v>370</v>
      </c>
      <c r="I217" s="2">
        <v>6041</v>
      </c>
      <c r="J217" s="2">
        <v>6</v>
      </c>
      <c r="K217" s="2">
        <v>1805000208</v>
      </c>
      <c r="L217" s="2" t="s">
        <v>21</v>
      </c>
      <c r="M217" s="1" t="s">
        <v>20</v>
      </c>
      <c r="N217" s="4">
        <v>38.007789629999998</v>
      </c>
      <c r="O217" s="4">
        <v>-122.4886372</v>
      </c>
      <c r="P217" s="4">
        <v>38.007789629999998</v>
      </c>
      <c r="Q217" s="4">
        <v>-122.4886372</v>
      </c>
      <c r="R217" s="2">
        <v>9</v>
      </c>
      <c r="S217" s="2">
        <v>6</v>
      </c>
      <c r="T217" s="2" t="s">
        <v>19</v>
      </c>
      <c r="U217" s="2" t="s">
        <v>369</v>
      </c>
      <c r="V217" s="1" t="s">
        <v>368</v>
      </c>
      <c r="W217" s="2" t="s">
        <v>16</v>
      </c>
      <c r="X217" s="2" t="s">
        <v>15</v>
      </c>
      <c r="Y217" s="2" t="s">
        <v>14</v>
      </c>
      <c r="Z217" s="2" t="s">
        <v>13</v>
      </c>
      <c r="AA217" s="2" t="s">
        <v>12</v>
      </c>
      <c r="AB217" s="2" t="s">
        <v>11</v>
      </c>
      <c r="AC217" s="2" t="s">
        <v>10</v>
      </c>
      <c r="AD217" s="2">
        <v>19</v>
      </c>
      <c r="AE217" s="1" t="s">
        <v>9</v>
      </c>
      <c r="AF217" s="2" t="s">
        <v>8</v>
      </c>
      <c r="AG217" s="2" t="s">
        <v>7</v>
      </c>
      <c r="AH217" s="2" t="s">
        <v>6</v>
      </c>
      <c r="AI217" s="2" t="s">
        <v>5</v>
      </c>
      <c r="AJ217" s="1" t="s">
        <v>1</v>
      </c>
      <c r="AK217" s="2" t="s">
        <v>4</v>
      </c>
      <c r="AL217" s="2" t="s">
        <v>3</v>
      </c>
      <c r="AR217" s="1" t="s">
        <v>2</v>
      </c>
      <c r="AS217" s="1" t="s">
        <v>1</v>
      </c>
      <c r="AU217" s="2" t="s">
        <v>0</v>
      </c>
      <c r="AV217" s="5">
        <v>272.20920000000001</v>
      </c>
      <c r="AW217" s="1">
        <v>125</v>
      </c>
      <c r="AX217" s="6">
        <v>216.91919999999999</v>
      </c>
      <c r="AY217" s="6">
        <v>106.33920000000001</v>
      </c>
      <c r="AZ217" s="6">
        <v>62.244</v>
      </c>
      <c r="BA217" s="7">
        <v>41.496000000000002</v>
      </c>
      <c r="BB217" s="7">
        <v>20.748000000000001</v>
      </c>
      <c r="BC217" s="7">
        <v>10.374000000000001</v>
      </c>
    </row>
    <row r="218" spans="1:55">
      <c r="A218" s="2">
        <v>5356</v>
      </c>
      <c r="B218" s="2" t="s">
        <v>367</v>
      </c>
      <c r="C218" s="2" t="s">
        <v>24</v>
      </c>
      <c r="D218" s="2">
        <v>1</v>
      </c>
      <c r="E218" s="3">
        <v>40746</v>
      </c>
      <c r="F218" s="2" t="s">
        <v>23</v>
      </c>
      <c r="G218" s="1" t="s">
        <v>20</v>
      </c>
      <c r="H218" s="2" t="s">
        <v>33</v>
      </c>
      <c r="I218" s="2">
        <v>6095</v>
      </c>
      <c r="J218" s="2">
        <v>6</v>
      </c>
      <c r="K218" s="2">
        <v>1805000104</v>
      </c>
      <c r="L218" s="2" t="s">
        <v>116</v>
      </c>
      <c r="M218" s="1" t="s">
        <v>20</v>
      </c>
      <c r="N218" s="4">
        <v>38.107799999999997</v>
      </c>
      <c r="O218" s="4">
        <v>-121.95464</v>
      </c>
      <c r="P218" s="4">
        <v>38.10732204</v>
      </c>
      <c r="Q218" s="4">
        <v>-121.95444070000001</v>
      </c>
      <c r="R218" s="2">
        <v>9</v>
      </c>
      <c r="S218" s="2">
        <v>7</v>
      </c>
      <c r="T218" s="2" t="s">
        <v>115</v>
      </c>
      <c r="U218" s="2" t="s">
        <v>114</v>
      </c>
      <c r="V218" s="1" t="s">
        <v>113</v>
      </c>
      <c r="W218" s="2" t="s">
        <v>16</v>
      </c>
      <c r="X218" s="2" t="s">
        <v>15</v>
      </c>
      <c r="Y218" s="2" t="s">
        <v>14</v>
      </c>
      <c r="Z218" s="2" t="s">
        <v>13</v>
      </c>
      <c r="AA218" s="2" t="s">
        <v>12</v>
      </c>
      <c r="AB218" s="2" t="s">
        <v>11</v>
      </c>
      <c r="AC218" s="2" t="s">
        <v>10</v>
      </c>
      <c r="AD218" s="2">
        <v>21</v>
      </c>
      <c r="AE218" s="1" t="s">
        <v>112</v>
      </c>
      <c r="AF218" s="2" t="s">
        <v>8</v>
      </c>
      <c r="AG218" s="2" t="s">
        <v>7</v>
      </c>
      <c r="AH218" s="2" t="s">
        <v>6</v>
      </c>
      <c r="AI218" s="2" t="s">
        <v>5</v>
      </c>
      <c r="AJ218" s="1" t="s">
        <v>1</v>
      </c>
      <c r="AK218" s="2" t="s">
        <v>4</v>
      </c>
      <c r="AL218" s="2" t="s">
        <v>3</v>
      </c>
      <c r="AR218" s="1" t="s">
        <v>111</v>
      </c>
      <c r="AS218" s="1" t="s">
        <v>1</v>
      </c>
      <c r="AU218" s="2" t="s">
        <v>0</v>
      </c>
      <c r="AV218" s="5">
        <v>648.15520000000004</v>
      </c>
      <c r="AW218" s="1">
        <v>124</v>
      </c>
      <c r="AX218" s="6" t="s">
        <v>0</v>
      </c>
      <c r="AY218" s="6" t="s">
        <v>0</v>
      </c>
      <c r="AZ218" s="6" t="s">
        <v>0</v>
      </c>
      <c r="BA218" s="7" t="s">
        <v>0</v>
      </c>
      <c r="BB218" s="7" t="s">
        <v>0</v>
      </c>
      <c r="BC218" s="7" t="s">
        <v>0</v>
      </c>
    </row>
    <row r="219" spans="1:55">
      <c r="A219" s="2">
        <v>5359</v>
      </c>
      <c r="B219" s="2" t="s">
        <v>366</v>
      </c>
      <c r="C219" s="2" t="s">
        <v>24</v>
      </c>
      <c r="D219" s="2">
        <v>1</v>
      </c>
      <c r="E219" s="3">
        <v>40734</v>
      </c>
      <c r="F219" s="2" t="s">
        <v>23</v>
      </c>
      <c r="G219" s="1" t="s">
        <v>20</v>
      </c>
      <c r="H219" s="2" t="s">
        <v>22</v>
      </c>
      <c r="I219" s="2">
        <v>6097</v>
      </c>
      <c r="J219" s="2">
        <v>6</v>
      </c>
      <c r="K219" s="2">
        <v>1805000208</v>
      </c>
      <c r="L219" s="2" t="s">
        <v>21</v>
      </c>
      <c r="M219" s="1" t="s">
        <v>20</v>
      </c>
      <c r="N219" s="4">
        <v>38.168410000000002</v>
      </c>
      <c r="O219" s="4">
        <v>-122.53364999999999</v>
      </c>
      <c r="P219" s="4">
        <v>38.168379010000002</v>
      </c>
      <c r="Q219" s="4">
        <v>-122.53346190000001</v>
      </c>
      <c r="R219" s="2">
        <v>9</v>
      </c>
      <c r="S219" s="2">
        <v>6</v>
      </c>
      <c r="T219" s="2" t="s">
        <v>19</v>
      </c>
      <c r="U219" s="2" t="s">
        <v>18</v>
      </c>
      <c r="V219" s="1" t="s">
        <v>17</v>
      </c>
      <c r="W219" s="2" t="s">
        <v>16</v>
      </c>
      <c r="X219" s="2" t="s">
        <v>15</v>
      </c>
      <c r="Y219" s="2" t="s">
        <v>14</v>
      </c>
      <c r="Z219" s="2" t="s">
        <v>13</v>
      </c>
      <c r="AA219" s="2" t="s">
        <v>12</v>
      </c>
      <c r="AB219" s="2" t="s">
        <v>11</v>
      </c>
      <c r="AC219" s="2" t="s">
        <v>10</v>
      </c>
      <c r="AD219" s="2">
        <v>19</v>
      </c>
      <c r="AE219" s="1" t="s">
        <v>9</v>
      </c>
      <c r="AF219" s="2" t="s">
        <v>8</v>
      </c>
      <c r="AG219" s="2" t="s">
        <v>7</v>
      </c>
      <c r="AH219" s="2" t="s">
        <v>6</v>
      </c>
      <c r="AI219" s="2" t="s">
        <v>5</v>
      </c>
      <c r="AJ219" s="1" t="s">
        <v>1</v>
      </c>
      <c r="AK219" s="2" t="s">
        <v>4</v>
      </c>
      <c r="AL219" s="2" t="s">
        <v>35</v>
      </c>
      <c r="AR219" s="1" t="s">
        <v>2</v>
      </c>
      <c r="AS219" s="1" t="s">
        <v>1</v>
      </c>
      <c r="AT219" s="1" t="s">
        <v>1</v>
      </c>
      <c r="AU219" s="2">
        <v>19740</v>
      </c>
      <c r="AV219" s="5">
        <v>179.04150000000001</v>
      </c>
      <c r="AW219" s="1">
        <v>125</v>
      </c>
      <c r="AX219" s="6">
        <v>139.399</v>
      </c>
      <c r="AY219" s="6">
        <v>69.718800000000002</v>
      </c>
      <c r="AZ219" s="6">
        <v>48.6768</v>
      </c>
      <c r="BA219" s="7">
        <v>36.6</v>
      </c>
      <c r="BB219" s="7">
        <v>18.3</v>
      </c>
      <c r="BC219" s="7">
        <v>9.15</v>
      </c>
    </row>
    <row r="220" spans="1:55">
      <c r="A220" s="2">
        <v>5362</v>
      </c>
      <c r="B220" s="2" t="s">
        <v>365</v>
      </c>
      <c r="C220" s="2" t="s">
        <v>24</v>
      </c>
      <c r="D220" s="2">
        <v>1</v>
      </c>
      <c r="E220" s="3">
        <v>40736</v>
      </c>
      <c r="F220" s="2" t="s">
        <v>23</v>
      </c>
      <c r="G220" s="1" t="s">
        <v>20</v>
      </c>
      <c r="H220" s="2" t="s">
        <v>22</v>
      </c>
      <c r="I220" s="2">
        <v>6097</v>
      </c>
      <c r="J220" s="2">
        <v>6</v>
      </c>
      <c r="K220" s="2">
        <v>1805000208</v>
      </c>
      <c r="L220" s="2" t="s">
        <v>21</v>
      </c>
      <c r="M220" s="1" t="s">
        <v>20</v>
      </c>
      <c r="N220" s="4">
        <v>38.165230000000001</v>
      </c>
      <c r="O220" s="4">
        <v>-122.54483999999999</v>
      </c>
      <c r="P220" s="4">
        <v>38.165389220000002</v>
      </c>
      <c r="Q220" s="4">
        <v>-122.545057</v>
      </c>
      <c r="R220" s="2">
        <v>9</v>
      </c>
      <c r="S220" s="2">
        <v>6</v>
      </c>
      <c r="T220" s="2" t="s">
        <v>19</v>
      </c>
      <c r="U220" s="2" t="s">
        <v>18</v>
      </c>
      <c r="V220" s="1" t="s">
        <v>17</v>
      </c>
      <c r="W220" s="2" t="s">
        <v>16</v>
      </c>
      <c r="X220" s="2" t="s">
        <v>15</v>
      </c>
      <c r="Y220" s="2" t="s">
        <v>14</v>
      </c>
      <c r="Z220" s="2" t="s">
        <v>13</v>
      </c>
      <c r="AA220" s="2" t="s">
        <v>12</v>
      </c>
      <c r="AB220" s="2" t="s">
        <v>11</v>
      </c>
      <c r="AC220" s="2" t="s">
        <v>10</v>
      </c>
      <c r="AD220" s="2">
        <v>19</v>
      </c>
      <c r="AE220" s="1" t="s">
        <v>9</v>
      </c>
      <c r="AF220" s="2" t="s">
        <v>8</v>
      </c>
      <c r="AG220" s="2" t="s">
        <v>7</v>
      </c>
      <c r="AH220" s="2" t="s">
        <v>6</v>
      </c>
      <c r="AI220" s="2" t="s">
        <v>5</v>
      </c>
      <c r="AJ220" s="1" t="s">
        <v>1</v>
      </c>
      <c r="AK220" s="2" t="s">
        <v>4</v>
      </c>
      <c r="AL220" s="2" t="s">
        <v>35</v>
      </c>
      <c r="AR220" s="1" t="s">
        <v>2</v>
      </c>
      <c r="AS220" s="1" t="s">
        <v>1</v>
      </c>
      <c r="AT220" s="1" t="s">
        <v>1</v>
      </c>
      <c r="AU220" s="2">
        <v>22440</v>
      </c>
      <c r="AV220" s="5">
        <v>244.37700000000001</v>
      </c>
      <c r="AW220" s="1">
        <v>100</v>
      </c>
      <c r="AX220" s="6">
        <v>244.37700000000001</v>
      </c>
      <c r="AY220" s="6">
        <v>117.117</v>
      </c>
      <c r="AZ220" s="6">
        <v>66.212999999999994</v>
      </c>
      <c r="BA220" s="7">
        <v>40.761000000000003</v>
      </c>
      <c r="BB220" s="7">
        <v>18.207000000000001</v>
      </c>
      <c r="BC220" s="7">
        <v>9.1035000000000004</v>
      </c>
    </row>
    <row r="221" spans="1:55">
      <c r="A221" s="2">
        <v>5364</v>
      </c>
      <c r="B221" s="2" t="s">
        <v>364</v>
      </c>
      <c r="C221" s="2" t="s">
        <v>24</v>
      </c>
      <c r="D221" s="2">
        <v>1</v>
      </c>
      <c r="E221" s="3">
        <v>40709</v>
      </c>
      <c r="F221" s="2" t="s">
        <v>23</v>
      </c>
      <c r="G221" s="1" t="s">
        <v>20</v>
      </c>
      <c r="H221" s="2" t="s">
        <v>33</v>
      </c>
      <c r="I221" s="2">
        <v>6095</v>
      </c>
      <c r="J221" s="2">
        <v>6</v>
      </c>
      <c r="K221" s="2">
        <v>1805000104</v>
      </c>
      <c r="L221" s="2" t="s">
        <v>116</v>
      </c>
      <c r="M221" s="1" t="s">
        <v>20</v>
      </c>
      <c r="N221" s="4">
        <v>38.111130000000003</v>
      </c>
      <c r="O221" s="4">
        <v>-121.96494</v>
      </c>
      <c r="P221" s="4">
        <v>38.111198250000001</v>
      </c>
      <c r="Q221" s="4">
        <v>-121.9650982</v>
      </c>
      <c r="R221" s="2">
        <v>9</v>
      </c>
      <c r="S221" s="2">
        <v>7</v>
      </c>
      <c r="T221" s="2" t="s">
        <v>115</v>
      </c>
      <c r="U221" s="2" t="s">
        <v>114</v>
      </c>
      <c r="V221" s="1" t="s">
        <v>113</v>
      </c>
      <c r="W221" s="2" t="s">
        <v>16</v>
      </c>
      <c r="X221" s="2" t="s">
        <v>15</v>
      </c>
      <c r="Y221" s="2" t="s">
        <v>14</v>
      </c>
      <c r="Z221" s="2" t="s">
        <v>13</v>
      </c>
      <c r="AA221" s="2" t="s">
        <v>12</v>
      </c>
      <c r="AB221" s="2" t="s">
        <v>11</v>
      </c>
      <c r="AC221" s="2" t="s">
        <v>10</v>
      </c>
      <c r="AD221" s="2">
        <v>21</v>
      </c>
      <c r="AE221" s="1" t="s">
        <v>112</v>
      </c>
      <c r="AF221" s="2" t="s">
        <v>8</v>
      </c>
      <c r="AG221" s="2" t="s">
        <v>7</v>
      </c>
      <c r="AH221" s="2" t="s">
        <v>6</v>
      </c>
      <c r="AI221" s="2" t="s">
        <v>5</v>
      </c>
      <c r="AJ221" s="1" t="s">
        <v>1</v>
      </c>
      <c r="AK221" s="2" t="s">
        <v>4</v>
      </c>
      <c r="AL221" s="2" t="s">
        <v>3</v>
      </c>
      <c r="AR221" s="1" t="s">
        <v>111</v>
      </c>
      <c r="AS221" s="1" t="s">
        <v>1</v>
      </c>
      <c r="AU221" s="2" t="s">
        <v>0</v>
      </c>
      <c r="AV221" s="5">
        <v>81.961600000000004</v>
      </c>
      <c r="AW221" s="1">
        <v>118</v>
      </c>
      <c r="AX221" s="6" t="s">
        <v>0</v>
      </c>
      <c r="AY221" s="6" t="s">
        <v>0</v>
      </c>
      <c r="AZ221" s="6" t="s">
        <v>0</v>
      </c>
      <c r="BA221" s="7" t="s">
        <v>0</v>
      </c>
      <c r="BB221" s="7" t="s">
        <v>0</v>
      </c>
      <c r="BC221" s="7" t="s">
        <v>0</v>
      </c>
    </row>
    <row r="222" spans="1:55">
      <c r="A222" s="2">
        <v>5372</v>
      </c>
      <c r="B222" s="2" t="s">
        <v>363</v>
      </c>
      <c r="C222" s="2" t="s">
        <v>24</v>
      </c>
      <c r="D222" s="2">
        <v>1</v>
      </c>
      <c r="E222" s="3">
        <v>40738</v>
      </c>
      <c r="F222" s="2" t="s">
        <v>351</v>
      </c>
      <c r="G222" s="1" t="s">
        <v>350</v>
      </c>
      <c r="H222" s="2" t="s">
        <v>360</v>
      </c>
      <c r="I222" s="2">
        <v>10003</v>
      </c>
      <c r="J222" s="2">
        <v>10</v>
      </c>
      <c r="K222" s="2">
        <v>204020701</v>
      </c>
      <c r="L222" s="2" t="s">
        <v>362</v>
      </c>
      <c r="M222" s="1" t="s">
        <v>50</v>
      </c>
      <c r="N222" s="4">
        <v>39.38175356</v>
      </c>
      <c r="O222" s="4">
        <v>-75.540177029999995</v>
      </c>
      <c r="P222" s="4">
        <v>39.38175356</v>
      </c>
      <c r="Q222" s="4">
        <v>-75.540177029999995</v>
      </c>
      <c r="R222" s="2">
        <v>3</v>
      </c>
      <c r="S222" s="2">
        <v>63</v>
      </c>
      <c r="T222" s="2" t="s">
        <v>49</v>
      </c>
      <c r="U222" s="2" t="s">
        <v>358</v>
      </c>
      <c r="V222" s="1" t="s">
        <v>357</v>
      </c>
      <c r="W222" s="2" t="s">
        <v>44</v>
      </c>
      <c r="X222" s="2" t="s">
        <v>46</v>
      </c>
      <c r="Y222" s="2" t="s">
        <v>45</v>
      </c>
      <c r="Z222" s="2" t="s">
        <v>44</v>
      </c>
      <c r="AA222" s="2" t="s">
        <v>43</v>
      </c>
      <c r="AB222" s="2" t="s">
        <v>42</v>
      </c>
      <c r="AC222" s="2" t="s">
        <v>41</v>
      </c>
      <c r="AD222" s="2">
        <v>263</v>
      </c>
      <c r="AE222" s="1" t="s">
        <v>356</v>
      </c>
      <c r="AF222" s="2" t="s">
        <v>39</v>
      </c>
      <c r="AG222" s="2" t="s">
        <v>38</v>
      </c>
      <c r="AH222" s="2" t="s">
        <v>355</v>
      </c>
      <c r="AI222" s="2" t="s">
        <v>5</v>
      </c>
      <c r="AJ222" s="1" t="s">
        <v>1</v>
      </c>
      <c r="AK222" s="2" t="s">
        <v>4</v>
      </c>
      <c r="AL222" s="2" t="s">
        <v>35</v>
      </c>
      <c r="AR222" s="1" t="s">
        <v>2</v>
      </c>
      <c r="AS222" s="1" t="s">
        <v>1</v>
      </c>
      <c r="AT222" s="1" t="s">
        <v>1</v>
      </c>
      <c r="AU222" s="2">
        <v>10810</v>
      </c>
      <c r="AV222" s="5">
        <v>342.39</v>
      </c>
      <c r="AW222" s="1">
        <v>125</v>
      </c>
      <c r="AX222" s="6">
        <v>255.39</v>
      </c>
      <c r="AY222" s="6">
        <v>100.4804</v>
      </c>
      <c r="AZ222" s="6">
        <v>58.1524</v>
      </c>
      <c r="BA222" s="7">
        <v>38.514000000000003</v>
      </c>
      <c r="BB222" s="7">
        <v>19.257000000000001</v>
      </c>
      <c r="BC222" s="7">
        <v>9.6285000000000007</v>
      </c>
    </row>
    <row r="223" spans="1:55">
      <c r="A223" s="2">
        <v>5373</v>
      </c>
      <c r="B223" s="2" t="s">
        <v>361</v>
      </c>
      <c r="C223" s="2" t="s">
        <v>24</v>
      </c>
      <c r="D223" s="2">
        <v>1</v>
      </c>
      <c r="E223" s="3">
        <v>40736</v>
      </c>
      <c r="F223" s="2" t="s">
        <v>351</v>
      </c>
      <c r="G223" s="1" t="s">
        <v>350</v>
      </c>
      <c r="H223" s="2" t="s">
        <v>360</v>
      </c>
      <c r="I223" s="2">
        <v>10003</v>
      </c>
      <c r="J223" s="2">
        <v>10</v>
      </c>
      <c r="K223" s="2">
        <v>204020508</v>
      </c>
      <c r="L223" s="2" t="s">
        <v>359</v>
      </c>
      <c r="M223" s="1" t="s">
        <v>50</v>
      </c>
      <c r="N223" s="4">
        <v>39.428134</v>
      </c>
      <c r="O223" s="4">
        <v>-75.573967999999994</v>
      </c>
      <c r="P223" s="4">
        <v>39.428452700000001</v>
      </c>
      <c r="Q223" s="4">
        <v>-75.573792030000007</v>
      </c>
      <c r="R223" s="2">
        <v>3</v>
      </c>
      <c r="S223" s="2">
        <v>63</v>
      </c>
      <c r="T223" s="2" t="s">
        <v>49</v>
      </c>
      <c r="U223" s="2" t="s">
        <v>358</v>
      </c>
      <c r="V223" s="1" t="s">
        <v>357</v>
      </c>
      <c r="W223" s="2" t="s">
        <v>44</v>
      </c>
      <c r="X223" s="2" t="s">
        <v>46</v>
      </c>
      <c r="Y223" s="2" t="s">
        <v>45</v>
      </c>
      <c r="Z223" s="2" t="s">
        <v>44</v>
      </c>
      <c r="AA223" s="2" t="s">
        <v>43</v>
      </c>
      <c r="AB223" s="2" t="s">
        <v>42</v>
      </c>
      <c r="AC223" s="2" t="s">
        <v>41</v>
      </c>
      <c r="AD223" s="2">
        <v>263</v>
      </c>
      <c r="AE223" s="1" t="s">
        <v>356</v>
      </c>
      <c r="AF223" s="2" t="s">
        <v>39</v>
      </c>
      <c r="AG223" s="2" t="s">
        <v>38</v>
      </c>
      <c r="AH223" s="2" t="s">
        <v>355</v>
      </c>
      <c r="AI223" s="2" t="s">
        <v>5</v>
      </c>
      <c r="AJ223" s="1" t="s">
        <v>1</v>
      </c>
      <c r="AK223" s="2" t="s">
        <v>4</v>
      </c>
      <c r="AL223" s="2" t="s">
        <v>35</v>
      </c>
      <c r="AR223" s="1" t="s">
        <v>2</v>
      </c>
      <c r="AS223" s="1" t="s">
        <v>1</v>
      </c>
      <c r="AT223" s="1" t="s">
        <v>1</v>
      </c>
      <c r="AU223" s="2">
        <v>8170</v>
      </c>
      <c r="AV223" s="5">
        <v>276.15339999999998</v>
      </c>
      <c r="AW223" s="1">
        <v>114</v>
      </c>
      <c r="AX223" s="6">
        <v>266.35340000000002</v>
      </c>
      <c r="AY223" s="6">
        <v>162.51400000000001</v>
      </c>
      <c r="AZ223" s="6">
        <v>84.457999999999998</v>
      </c>
      <c r="BA223" s="7">
        <v>54.34</v>
      </c>
      <c r="BB223" s="7">
        <v>24.222000000000001</v>
      </c>
      <c r="BC223" s="7">
        <v>12.111000000000001</v>
      </c>
    </row>
    <row r="224" spans="1:55">
      <c r="A224" s="2">
        <v>5375</v>
      </c>
      <c r="B224" s="2" t="s">
        <v>354</v>
      </c>
      <c r="C224" s="2" t="s">
        <v>24</v>
      </c>
      <c r="D224" s="2">
        <v>1</v>
      </c>
      <c r="E224" s="3">
        <v>40745</v>
      </c>
      <c r="F224" s="2" t="s">
        <v>351</v>
      </c>
      <c r="G224" s="1" t="s">
        <v>350</v>
      </c>
      <c r="H224" s="2" t="s">
        <v>349</v>
      </c>
      <c r="I224" s="2">
        <v>10005</v>
      </c>
      <c r="J224" s="2">
        <v>10</v>
      </c>
      <c r="K224" s="2">
        <v>204030301</v>
      </c>
      <c r="L224" s="2" t="s">
        <v>353</v>
      </c>
      <c r="M224" s="1" t="s">
        <v>50</v>
      </c>
      <c r="N224" s="4">
        <v>38.626300000000001</v>
      </c>
      <c r="O224" s="4">
        <v>-75.097189999999998</v>
      </c>
      <c r="P224" s="4">
        <v>38.626127050000001</v>
      </c>
      <c r="Q224" s="4">
        <v>-75.096756240000005</v>
      </c>
      <c r="R224" s="2">
        <v>3</v>
      </c>
      <c r="S224" s="2">
        <v>63</v>
      </c>
      <c r="T224" s="2" t="s">
        <v>49</v>
      </c>
      <c r="U224" s="2" t="s">
        <v>126</v>
      </c>
      <c r="V224" s="1" t="s">
        <v>125</v>
      </c>
      <c r="W224" s="2" t="s">
        <v>44</v>
      </c>
      <c r="X224" s="2" t="s">
        <v>46</v>
      </c>
      <c r="Y224" s="2" t="s">
        <v>45</v>
      </c>
      <c r="Z224" s="2" t="s">
        <v>44</v>
      </c>
      <c r="AA224" s="2" t="s">
        <v>43</v>
      </c>
      <c r="AB224" s="2" t="s">
        <v>42</v>
      </c>
      <c r="AC224" s="2" t="s">
        <v>41</v>
      </c>
      <c r="AD224" s="2">
        <v>264</v>
      </c>
      <c r="AE224" s="1" t="s">
        <v>40</v>
      </c>
      <c r="AF224" s="2" t="s">
        <v>39</v>
      </c>
      <c r="AG224" s="2" t="s">
        <v>38</v>
      </c>
      <c r="AH224" s="2" t="s">
        <v>37</v>
      </c>
      <c r="AI224" s="2" t="s">
        <v>5</v>
      </c>
      <c r="AJ224" s="1" t="s">
        <v>1</v>
      </c>
      <c r="AK224" s="2" t="s">
        <v>4</v>
      </c>
      <c r="AL224" s="2" t="s">
        <v>3</v>
      </c>
      <c r="AR224" s="1" t="s">
        <v>2</v>
      </c>
      <c r="AS224" s="1" t="s">
        <v>1</v>
      </c>
      <c r="AT224" s="1" t="s">
        <v>1</v>
      </c>
      <c r="AU224" s="2">
        <v>45280</v>
      </c>
      <c r="AV224" s="5">
        <v>174.1437</v>
      </c>
      <c r="AW224" s="1">
        <v>122</v>
      </c>
      <c r="AX224" s="6" t="s">
        <v>0</v>
      </c>
      <c r="AY224" s="6" t="s">
        <v>0</v>
      </c>
      <c r="AZ224" s="6" t="s">
        <v>0</v>
      </c>
      <c r="BA224" s="7" t="s">
        <v>0</v>
      </c>
      <c r="BB224" s="7" t="s">
        <v>0</v>
      </c>
      <c r="BC224" s="7">
        <v>31.076000000000001</v>
      </c>
    </row>
    <row r="225" spans="1:55">
      <c r="A225" s="2">
        <v>5377</v>
      </c>
      <c r="B225" s="2" t="s">
        <v>352</v>
      </c>
      <c r="C225" s="2" t="s">
        <v>24</v>
      </c>
      <c r="D225" s="2">
        <v>1</v>
      </c>
      <c r="E225" s="3">
        <v>40731</v>
      </c>
      <c r="F225" s="2" t="s">
        <v>351</v>
      </c>
      <c r="G225" s="1" t="s">
        <v>350</v>
      </c>
      <c r="H225" s="2" t="s">
        <v>349</v>
      </c>
      <c r="I225" s="2">
        <v>10005</v>
      </c>
      <c r="J225" s="2">
        <v>10</v>
      </c>
      <c r="K225" s="2">
        <v>204030302</v>
      </c>
      <c r="L225" s="2" t="s">
        <v>348</v>
      </c>
      <c r="M225" s="1" t="s">
        <v>50</v>
      </c>
      <c r="N225" s="4">
        <v>38.623265959999998</v>
      </c>
      <c r="O225" s="4">
        <v>-75.115368140000001</v>
      </c>
      <c r="P225" s="4">
        <v>38.623265959999998</v>
      </c>
      <c r="Q225" s="4">
        <v>-75.115368140000001</v>
      </c>
      <c r="R225" s="2">
        <v>3</v>
      </c>
      <c r="S225" s="2">
        <v>63</v>
      </c>
      <c r="T225" s="2" t="s">
        <v>49</v>
      </c>
      <c r="U225" s="2" t="s">
        <v>126</v>
      </c>
      <c r="V225" s="1" t="s">
        <v>125</v>
      </c>
      <c r="W225" s="2" t="s">
        <v>44</v>
      </c>
      <c r="X225" s="2" t="s">
        <v>46</v>
      </c>
      <c r="Y225" s="2" t="s">
        <v>45</v>
      </c>
      <c r="Z225" s="2" t="s">
        <v>44</v>
      </c>
      <c r="AA225" s="2" t="s">
        <v>43</v>
      </c>
      <c r="AB225" s="2" t="s">
        <v>42</v>
      </c>
      <c r="AC225" s="2" t="s">
        <v>41</v>
      </c>
      <c r="AD225" s="2">
        <v>264</v>
      </c>
      <c r="AE225" s="1" t="s">
        <v>40</v>
      </c>
      <c r="AF225" s="2" t="s">
        <v>39</v>
      </c>
      <c r="AG225" s="2" t="s">
        <v>38</v>
      </c>
      <c r="AH225" s="2" t="s">
        <v>37</v>
      </c>
      <c r="AI225" s="2" t="s">
        <v>5</v>
      </c>
      <c r="AJ225" s="1" t="s">
        <v>1</v>
      </c>
      <c r="AK225" s="2" t="s">
        <v>4</v>
      </c>
      <c r="AL225" s="2" t="s">
        <v>3</v>
      </c>
      <c r="AR225" s="1" t="s">
        <v>2</v>
      </c>
      <c r="AS225" s="1" t="s">
        <v>1</v>
      </c>
      <c r="AT225" s="1" t="s">
        <v>1</v>
      </c>
      <c r="AU225" s="2">
        <v>41930</v>
      </c>
      <c r="AV225" s="5">
        <v>450.4545</v>
      </c>
      <c r="AW225" s="1">
        <v>126</v>
      </c>
      <c r="AX225" s="6">
        <v>325.80270000000002</v>
      </c>
      <c r="AY225" s="6">
        <v>97.799400000000006</v>
      </c>
      <c r="AZ225" s="6">
        <v>62.883400000000002</v>
      </c>
      <c r="BA225" s="7">
        <v>45.425400000000003</v>
      </c>
      <c r="BB225" s="7">
        <v>23.64</v>
      </c>
      <c r="BC225" s="7">
        <v>11.82</v>
      </c>
    </row>
    <row r="226" spans="1:55">
      <c r="A226" s="2">
        <v>5378</v>
      </c>
      <c r="B226" s="2" t="s">
        <v>347</v>
      </c>
      <c r="C226" s="2" t="s">
        <v>24</v>
      </c>
      <c r="D226" s="2">
        <v>1</v>
      </c>
      <c r="E226" s="3">
        <v>40735</v>
      </c>
      <c r="F226" s="2" t="s">
        <v>68</v>
      </c>
      <c r="G226" s="1" t="s">
        <v>67</v>
      </c>
      <c r="H226" s="2" t="s">
        <v>342</v>
      </c>
      <c r="I226" s="2">
        <v>12087</v>
      </c>
      <c r="J226" s="2">
        <v>12</v>
      </c>
      <c r="K226" s="2">
        <v>309020303</v>
      </c>
      <c r="L226" s="2" t="s">
        <v>346</v>
      </c>
      <c r="M226" s="1" t="s">
        <v>64</v>
      </c>
      <c r="N226" s="4">
        <v>24.593419000000001</v>
      </c>
      <c r="O226" s="4">
        <v>-81.662695999999997</v>
      </c>
      <c r="P226" s="4">
        <v>24.59310717</v>
      </c>
      <c r="Q226" s="4">
        <v>-81.662709919999998</v>
      </c>
      <c r="R226" s="2">
        <v>4</v>
      </c>
      <c r="S226" s="2">
        <v>76</v>
      </c>
      <c r="T226" s="2" t="s">
        <v>90</v>
      </c>
      <c r="U226" s="2" t="s">
        <v>89</v>
      </c>
      <c r="V226" s="1" t="s">
        <v>88</v>
      </c>
      <c r="W226" s="2" t="s">
        <v>44</v>
      </c>
      <c r="X226" s="2" t="s">
        <v>46</v>
      </c>
      <c r="Y226" s="2" t="s">
        <v>45</v>
      </c>
      <c r="Z226" s="2" t="s">
        <v>44</v>
      </c>
      <c r="AA226" s="2" t="s">
        <v>43</v>
      </c>
      <c r="AB226" s="2" t="s">
        <v>75</v>
      </c>
      <c r="AC226" s="2" t="s">
        <v>74</v>
      </c>
      <c r="AD226" s="2">
        <v>267</v>
      </c>
      <c r="AE226" s="1" t="s">
        <v>87</v>
      </c>
      <c r="AF226" s="2" t="s">
        <v>39</v>
      </c>
      <c r="AG226" s="2" t="s">
        <v>38</v>
      </c>
      <c r="AH226" s="2" t="s">
        <v>72</v>
      </c>
      <c r="AI226" s="2" t="s">
        <v>71</v>
      </c>
      <c r="AJ226" s="1" t="s">
        <v>1</v>
      </c>
      <c r="AK226" s="2" t="s">
        <v>70</v>
      </c>
      <c r="AL226" s="2" t="s">
        <v>3</v>
      </c>
      <c r="AR226" s="1" t="s">
        <v>2</v>
      </c>
      <c r="AS226" s="1" t="s">
        <v>1</v>
      </c>
      <c r="AT226" s="1" t="s">
        <v>1</v>
      </c>
      <c r="AU226" s="2">
        <v>53210</v>
      </c>
      <c r="AV226" s="5">
        <v>59.560920000000003</v>
      </c>
      <c r="AW226" s="1">
        <v>31</v>
      </c>
      <c r="AX226" s="6" t="s">
        <v>0</v>
      </c>
      <c r="AY226" s="6" t="s">
        <v>0</v>
      </c>
      <c r="AZ226" s="6">
        <v>57.639600000000002</v>
      </c>
      <c r="BA226" s="7">
        <v>38.426400000000001</v>
      </c>
      <c r="BB226" s="7">
        <v>19.213200000000001</v>
      </c>
      <c r="BC226" s="7">
        <v>9.6066000000000003</v>
      </c>
    </row>
    <row r="227" spans="1:55">
      <c r="A227" s="2">
        <v>5381</v>
      </c>
      <c r="B227" s="2" t="s">
        <v>345</v>
      </c>
      <c r="C227" s="2" t="s">
        <v>24</v>
      </c>
      <c r="D227" s="2">
        <v>1</v>
      </c>
      <c r="E227" s="3">
        <v>40809</v>
      </c>
      <c r="F227" s="2" t="s">
        <v>68</v>
      </c>
      <c r="G227" s="1" t="s">
        <v>67</v>
      </c>
      <c r="H227" s="2" t="s">
        <v>92</v>
      </c>
      <c r="I227" s="2">
        <v>12021</v>
      </c>
      <c r="J227" s="2">
        <v>12</v>
      </c>
      <c r="K227" s="2">
        <v>309020408</v>
      </c>
      <c r="L227" s="2" t="s">
        <v>91</v>
      </c>
      <c r="M227" s="1" t="s">
        <v>64</v>
      </c>
      <c r="N227" s="4">
        <v>25.831358699999999</v>
      </c>
      <c r="O227" s="4">
        <v>-81.420502049999996</v>
      </c>
      <c r="P227" s="4">
        <v>25.831358699999999</v>
      </c>
      <c r="Q227" s="4">
        <v>-81.420502049999996</v>
      </c>
      <c r="R227" s="2">
        <v>4</v>
      </c>
      <c r="S227" s="2">
        <v>76</v>
      </c>
      <c r="T227" s="2" t="s">
        <v>90</v>
      </c>
      <c r="U227" s="2" t="s">
        <v>89</v>
      </c>
      <c r="V227" s="1" t="s">
        <v>88</v>
      </c>
      <c r="W227" s="2" t="s">
        <v>44</v>
      </c>
      <c r="X227" s="2" t="s">
        <v>46</v>
      </c>
      <c r="Y227" s="2" t="s">
        <v>45</v>
      </c>
      <c r="Z227" s="2" t="s">
        <v>44</v>
      </c>
      <c r="AA227" s="2" t="s">
        <v>43</v>
      </c>
      <c r="AB227" s="2" t="s">
        <v>75</v>
      </c>
      <c r="AC227" s="2" t="s">
        <v>74</v>
      </c>
      <c r="AD227" s="2">
        <v>267</v>
      </c>
      <c r="AE227" s="1" t="s">
        <v>87</v>
      </c>
      <c r="AF227" s="2" t="s">
        <v>39</v>
      </c>
      <c r="AG227" s="2" t="s">
        <v>38</v>
      </c>
      <c r="AH227" s="2" t="s">
        <v>72</v>
      </c>
      <c r="AI227" s="2" t="s">
        <v>71</v>
      </c>
      <c r="AJ227" s="1" t="s">
        <v>1</v>
      </c>
      <c r="AK227" s="2" t="s">
        <v>70</v>
      </c>
      <c r="AL227" s="2" t="s">
        <v>35</v>
      </c>
      <c r="AR227" s="1" t="s">
        <v>2</v>
      </c>
      <c r="AS227" s="1" t="s">
        <v>1</v>
      </c>
      <c r="AT227" s="1" t="s">
        <v>1</v>
      </c>
      <c r="AU227" s="2">
        <v>33260</v>
      </c>
      <c r="AV227" s="5">
        <v>226.88640000000001</v>
      </c>
      <c r="AW227" s="1">
        <v>64</v>
      </c>
      <c r="AX227" s="6" t="s">
        <v>0</v>
      </c>
      <c r="AY227" s="6">
        <v>177.255</v>
      </c>
      <c r="AZ227" s="6">
        <v>106.35299999999999</v>
      </c>
      <c r="BA227" s="7">
        <v>70.902000000000001</v>
      </c>
      <c r="BB227" s="7">
        <v>35.451000000000001</v>
      </c>
      <c r="BC227" s="7">
        <v>17.7255</v>
      </c>
    </row>
    <row r="228" spans="1:55">
      <c r="A228" s="2">
        <v>5383</v>
      </c>
      <c r="B228" s="2" t="s">
        <v>344</v>
      </c>
      <c r="C228" s="2" t="s">
        <v>24</v>
      </c>
      <c r="D228" s="2">
        <v>1</v>
      </c>
      <c r="E228" s="3">
        <v>40697</v>
      </c>
      <c r="F228" s="2" t="s">
        <v>68</v>
      </c>
      <c r="G228" s="1" t="s">
        <v>67</v>
      </c>
      <c r="H228" s="2" t="s">
        <v>84</v>
      </c>
      <c r="I228" s="2">
        <v>12109</v>
      </c>
      <c r="J228" s="2">
        <v>12</v>
      </c>
      <c r="K228" s="2">
        <v>308020106</v>
      </c>
      <c r="L228" s="2" t="s">
        <v>83</v>
      </c>
      <c r="M228" s="1" t="s">
        <v>64</v>
      </c>
      <c r="N228" s="4">
        <v>30.033579</v>
      </c>
      <c r="O228" s="4">
        <v>-81.354990000000001</v>
      </c>
      <c r="P228" s="4">
        <v>30.033486079999999</v>
      </c>
      <c r="Q228" s="4">
        <v>-81.354945909999998</v>
      </c>
      <c r="R228" s="2">
        <v>4</v>
      </c>
      <c r="S228" s="2">
        <v>75</v>
      </c>
      <c r="T228" s="2" t="s">
        <v>63</v>
      </c>
      <c r="U228" s="2" t="s">
        <v>82</v>
      </c>
      <c r="V228" s="1" t="s">
        <v>81</v>
      </c>
      <c r="W228" s="2" t="s">
        <v>44</v>
      </c>
      <c r="X228" s="2" t="s">
        <v>46</v>
      </c>
      <c r="Y228" s="2" t="s">
        <v>45</v>
      </c>
      <c r="Z228" s="2" t="s">
        <v>44</v>
      </c>
      <c r="AA228" s="2" t="s">
        <v>43</v>
      </c>
      <c r="AB228" s="2" t="s">
        <v>75</v>
      </c>
      <c r="AC228" s="2" t="s">
        <v>74</v>
      </c>
      <c r="AD228" s="2">
        <v>266</v>
      </c>
      <c r="AE228" s="1" t="s">
        <v>73</v>
      </c>
      <c r="AF228" s="2" t="s">
        <v>39</v>
      </c>
      <c r="AG228" s="2" t="s">
        <v>38</v>
      </c>
      <c r="AH228" s="2" t="s">
        <v>72</v>
      </c>
      <c r="AI228" s="2" t="s">
        <v>5</v>
      </c>
      <c r="AJ228" s="1" t="s">
        <v>1</v>
      </c>
      <c r="AK228" s="2" t="s">
        <v>4</v>
      </c>
      <c r="AL228" s="2" t="s">
        <v>86</v>
      </c>
      <c r="AR228" s="1" t="s">
        <v>2</v>
      </c>
      <c r="AS228" s="1" t="s">
        <v>1</v>
      </c>
      <c r="AT228" s="1" t="s">
        <v>1</v>
      </c>
      <c r="AU228" s="2">
        <v>52850</v>
      </c>
      <c r="AV228" s="5">
        <v>258.20800000000003</v>
      </c>
      <c r="AW228" s="1">
        <v>105</v>
      </c>
      <c r="AX228" s="6">
        <v>252.72</v>
      </c>
      <c r="AY228" s="6">
        <v>126.36</v>
      </c>
      <c r="AZ228" s="6">
        <v>75.816000000000003</v>
      </c>
      <c r="BA228" s="7">
        <v>50.543999999999997</v>
      </c>
      <c r="BB228" s="7">
        <v>25.271999999999998</v>
      </c>
      <c r="BC228" s="7">
        <v>12.635999999999999</v>
      </c>
    </row>
    <row r="229" spans="1:55">
      <c r="A229" s="2">
        <v>5384</v>
      </c>
      <c r="B229" s="2" t="s">
        <v>343</v>
      </c>
      <c r="C229" s="2" t="s">
        <v>24</v>
      </c>
      <c r="D229" s="2">
        <v>1</v>
      </c>
      <c r="E229" s="3">
        <v>40736</v>
      </c>
      <c r="F229" s="2" t="s">
        <v>68</v>
      </c>
      <c r="G229" s="1" t="s">
        <v>67</v>
      </c>
      <c r="H229" s="2" t="s">
        <v>342</v>
      </c>
      <c r="I229" s="2">
        <v>12087</v>
      </c>
      <c r="J229" s="2">
        <v>12</v>
      </c>
      <c r="K229" s="2">
        <v>309020302</v>
      </c>
      <c r="L229" s="2" t="s">
        <v>341</v>
      </c>
      <c r="M229" s="1" t="s">
        <v>64</v>
      </c>
      <c r="N229" s="4">
        <v>25.199780000000001</v>
      </c>
      <c r="O229" s="4">
        <v>-80.350669999999994</v>
      </c>
      <c r="P229" s="4">
        <v>25.199780000000001</v>
      </c>
      <c r="Q229" s="4">
        <v>-80.350669999999994</v>
      </c>
      <c r="R229" s="2">
        <v>4</v>
      </c>
      <c r="S229" s="2">
        <v>76</v>
      </c>
      <c r="T229" s="2" t="s">
        <v>90</v>
      </c>
      <c r="U229" s="2" t="s">
        <v>89</v>
      </c>
      <c r="V229" s="1" t="s">
        <v>88</v>
      </c>
      <c r="W229" s="2" t="s">
        <v>44</v>
      </c>
      <c r="X229" s="2" t="s">
        <v>46</v>
      </c>
      <c r="Y229" s="2" t="s">
        <v>45</v>
      </c>
      <c r="Z229" s="2" t="s">
        <v>44</v>
      </c>
      <c r="AA229" s="2" t="s">
        <v>43</v>
      </c>
      <c r="AB229" s="2" t="s">
        <v>75</v>
      </c>
      <c r="AC229" s="2" t="s">
        <v>74</v>
      </c>
      <c r="AD229" s="2">
        <v>267</v>
      </c>
      <c r="AE229" s="1" t="s">
        <v>87</v>
      </c>
      <c r="AF229" s="2" t="s">
        <v>39</v>
      </c>
      <c r="AG229" s="2" t="s">
        <v>38</v>
      </c>
      <c r="AH229" s="2" t="s">
        <v>72</v>
      </c>
      <c r="AI229" s="2" t="s">
        <v>71</v>
      </c>
      <c r="AJ229" s="1" t="s">
        <v>1</v>
      </c>
      <c r="AK229" s="2" t="s">
        <v>70</v>
      </c>
      <c r="AL229" s="2" t="s">
        <v>86</v>
      </c>
      <c r="AR229" s="1" t="s">
        <v>2</v>
      </c>
      <c r="AS229" s="1" t="s">
        <v>1</v>
      </c>
      <c r="AT229" s="1" t="s">
        <v>1</v>
      </c>
      <c r="AU229" s="2">
        <v>36950</v>
      </c>
      <c r="AV229" s="5">
        <v>407.96940000000001</v>
      </c>
      <c r="AW229" s="1">
        <v>69</v>
      </c>
      <c r="AX229" s="6" t="s">
        <v>0</v>
      </c>
      <c r="AY229" s="6">
        <v>295.63</v>
      </c>
      <c r="AZ229" s="6">
        <v>177.37799999999999</v>
      </c>
      <c r="BA229" s="7">
        <v>118.252</v>
      </c>
      <c r="BB229" s="7">
        <v>59.125999999999998</v>
      </c>
      <c r="BC229" s="7">
        <v>29.562999999999999</v>
      </c>
    </row>
    <row r="230" spans="1:55">
      <c r="A230" s="2">
        <v>5385</v>
      </c>
      <c r="B230" s="2" t="s">
        <v>340</v>
      </c>
      <c r="C230" s="2" t="s">
        <v>24</v>
      </c>
      <c r="D230" s="2">
        <v>1</v>
      </c>
      <c r="E230" s="3">
        <v>40703</v>
      </c>
      <c r="F230" s="2" t="s">
        <v>68</v>
      </c>
      <c r="G230" s="1" t="s">
        <v>67</v>
      </c>
      <c r="H230" s="2" t="s">
        <v>66</v>
      </c>
      <c r="I230" s="2">
        <v>12129</v>
      </c>
      <c r="J230" s="2">
        <v>12</v>
      </c>
      <c r="K230" s="2">
        <v>312000109</v>
      </c>
      <c r="L230" s="2" t="s">
        <v>339</v>
      </c>
      <c r="M230" s="1" t="s">
        <v>64</v>
      </c>
      <c r="N230" s="4">
        <v>29.991144999999999</v>
      </c>
      <c r="O230" s="4">
        <v>-84.378086999999994</v>
      </c>
      <c r="P230" s="4">
        <v>29.99143729</v>
      </c>
      <c r="Q230" s="4">
        <v>-84.377864299999999</v>
      </c>
      <c r="R230" s="2">
        <v>4</v>
      </c>
      <c r="S230" s="2">
        <v>75</v>
      </c>
      <c r="T230" s="2" t="s">
        <v>63</v>
      </c>
      <c r="U230" s="2" t="s">
        <v>62</v>
      </c>
      <c r="V230" s="1" t="s">
        <v>61</v>
      </c>
      <c r="W230" s="2" t="s">
        <v>44</v>
      </c>
      <c r="X230" s="2" t="s">
        <v>46</v>
      </c>
      <c r="Y230" s="2" t="s">
        <v>45</v>
      </c>
      <c r="Z230" s="2" t="s">
        <v>44</v>
      </c>
      <c r="AA230" s="2" t="s">
        <v>43</v>
      </c>
      <c r="AB230" s="2" t="s">
        <v>42</v>
      </c>
      <c r="AC230" s="2" t="s">
        <v>41</v>
      </c>
      <c r="AD230" s="2">
        <v>259</v>
      </c>
      <c r="AE230" s="1" t="s">
        <v>60</v>
      </c>
      <c r="AF230" s="2" t="s">
        <v>39</v>
      </c>
      <c r="AG230" s="2" t="s">
        <v>38</v>
      </c>
      <c r="AH230" s="2" t="s">
        <v>59</v>
      </c>
      <c r="AI230" s="2" t="s">
        <v>5</v>
      </c>
      <c r="AJ230" s="1" t="s">
        <v>1</v>
      </c>
      <c r="AK230" s="2" t="s">
        <v>4</v>
      </c>
      <c r="AL230" s="2" t="s">
        <v>3</v>
      </c>
      <c r="AP230" s="2" t="s">
        <v>1</v>
      </c>
      <c r="AR230" s="1" t="s">
        <v>2</v>
      </c>
      <c r="AS230" s="1" t="s">
        <v>1</v>
      </c>
      <c r="AT230" s="1" t="s">
        <v>1</v>
      </c>
      <c r="AU230" s="2">
        <v>46460</v>
      </c>
      <c r="AV230" s="5">
        <v>140.798</v>
      </c>
      <c r="AW230" s="1">
        <v>63</v>
      </c>
      <c r="AX230" s="6" t="s">
        <v>0</v>
      </c>
      <c r="AY230" s="6" t="s">
        <v>0</v>
      </c>
      <c r="AZ230" s="6" t="s">
        <v>0</v>
      </c>
      <c r="BA230" s="7" t="s">
        <v>0</v>
      </c>
      <c r="BB230" s="7" t="s">
        <v>0</v>
      </c>
      <c r="BC230" s="7" t="s">
        <v>0</v>
      </c>
    </row>
    <row r="231" spans="1:55">
      <c r="A231" s="2">
        <v>5387</v>
      </c>
      <c r="B231" s="2" t="s">
        <v>338</v>
      </c>
      <c r="C231" s="2" t="s">
        <v>24</v>
      </c>
      <c r="D231" s="2">
        <v>1</v>
      </c>
      <c r="E231" s="3">
        <v>40686</v>
      </c>
      <c r="F231" s="2" t="s">
        <v>68</v>
      </c>
      <c r="G231" s="1" t="s">
        <v>67</v>
      </c>
      <c r="H231" s="2" t="s">
        <v>337</v>
      </c>
      <c r="I231" s="2">
        <v>12029</v>
      </c>
      <c r="J231" s="2">
        <v>12</v>
      </c>
      <c r="K231" s="2">
        <v>311010209</v>
      </c>
      <c r="L231" s="2" t="s">
        <v>336</v>
      </c>
      <c r="M231" s="1" t="s">
        <v>64</v>
      </c>
      <c r="N231" s="4">
        <v>29.550360000000001</v>
      </c>
      <c r="O231" s="4">
        <v>-83.385596000000007</v>
      </c>
      <c r="P231" s="4">
        <v>29.550039940000001</v>
      </c>
      <c r="Q231" s="4">
        <v>-83.386091539999995</v>
      </c>
      <c r="R231" s="2">
        <v>4</v>
      </c>
      <c r="S231" s="2">
        <v>75</v>
      </c>
      <c r="T231" s="2" t="s">
        <v>63</v>
      </c>
      <c r="U231" s="2" t="s">
        <v>62</v>
      </c>
      <c r="V231" s="1" t="s">
        <v>61</v>
      </c>
      <c r="W231" s="2" t="s">
        <v>44</v>
      </c>
      <c r="X231" s="2" t="s">
        <v>46</v>
      </c>
      <c r="Y231" s="2" t="s">
        <v>45</v>
      </c>
      <c r="Z231" s="2" t="s">
        <v>44</v>
      </c>
      <c r="AA231" s="2" t="s">
        <v>43</v>
      </c>
      <c r="AB231" s="2" t="s">
        <v>42</v>
      </c>
      <c r="AC231" s="2" t="s">
        <v>41</v>
      </c>
      <c r="AD231" s="2">
        <v>259</v>
      </c>
      <c r="AE231" s="1" t="s">
        <v>60</v>
      </c>
      <c r="AF231" s="2" t="s">
        <v>39</v>
      </c>
      <c r="AG231" s="2" t="s">
        <v>38</v>
      </c>
      <c r="AH231" s="2" t="s">
        <v>59</v>
      </c>
      <c r="AI231" s="2" t="s">
        <v>5</v>
      </c>
      <c r="AJ231" s="1" t="s">
        <v>1</v>
      </c>
      <c r="AK231" s="2" t="s">
        <v>4</v>
      </c>
      <c r="AL231" s="2" t="s">
        <v>35</v>
      </c>
      <c r="AR231" s="1" t="s">
        <v>2</v>
      </c>
      <c r="AS231" s="1" t="s">
        <v>1</v>
      </c>
      <c r="AU231" s="2" t="s">
        <v>0</v>
      </c>
      <c r="AV231" s="5" t="s">
        <v>0</v>
      </c>
      <c r="AW231" s="1">
        <v>83</v>
      </c>
      <c r="AX231" s="6" t="s">
        <v>0</v>
      </c>
      <c r="AY231" s="6">
        <v>79.128</v>
      </c>
      <c r="AZ231" s="6">
        <v>51.12</v>
      </c>
      <c r="BA231" s="7">
        <v>34.08</v>
      </c>
      <c r="BB231" s="7">
        <v>17.04</v>
      </c>
      <c r="BC231" s="7">
        <v>8.52</v>
      </c>
    </row>
    <row r="232" spans="1:55">
      <c r="A232" s="2">
        <v>5411</v>
      </c>
      <c r="B232" s="2" t="s">
        <v>335</v>
      </c>
      <c r="C232" s="2" t="s">
        <v>24</v>
      </c>
      <c r="D232" s="2">
        <v>1</v>
      </c>
      <c r="E232" s="3">
        <v>40723</v>
      </c>
      <c r="F232" s="2" t="s">
        <v>307</v>
      </c>
      <c r="G232" s="1" t="s">
        <v>306</v>
      </c>
      <c r="H232" s="2" t="s">
        <v>313</v>
      </c>
      <c r="I232" s="2">
        <v>13039</v>
      </c>
      <c r="J232" s="2">
        <v>13</v>
      </c>
      <c r="K232" s="2">
        <v>307020305</v>
      </c>
      <c r="L232" s="2" t="s">
        <v>323</v>
      </c>
      <c r="M232" s="1" t="s">
        <v>64</v>
      </c>
      <c r="N232" s="4">
        <v>30.73723</v>
      </c>
      <c r="O232" s="4">
        <v>-81.476299999999995</v>
      </c>
      <c r="P232" s="4">
        <v>30.73733301</v>
      </c>
      <c r="Q232" s="4">
        <v>-81.476053829999998</v>
      </c>
      <c r="R232" s="2">
        <v>4</v>
      </c>
      <c r="S232" s="2">
        <v>75</v>
      </c>
      <c r="T232" s="2" t="s">
        <v>63</v>
      </c>
      <c r="U232" s="2" t="s">
        <v>303</v>
      </c>
      <c r="V232" s="1" t="s">
        <v>302</v>
      </c>
      <c r="W232" s="2" t="s">
        <v>44</v>
      </c>
      <c r="X232" s="2" t="s">
        <v>46</v>
      </c>
      <c r="Y232" s="2" t="s">
        <v>45</v>
      </c>
      <c r="Z232" s="2" t="s">
        <v>44</v>
      </c>
      <c r="AA232" s="2" t="s">
        <v>43</v>
      </c>
      <c r="AB232" s="2" t="s">
        <v>42</v>
      </c>
      <c r="AC232" s="2" t="s">
        <v>41</v>
      </c>
      <c r="AD232" s="2">
        <v>262</v>
      </c>
      <c r="AE232" s="1" t="s">
        <v>133</v>
      </c>
      <c r="AF232" s="2" t="s">
        <v>39</v>
      </c>
      <c r="AG232" s="2" t="s">
        <v>38</v>
      </c>
      <c r="AH232" s="2" t="s">
        <v>132</v>
      </c>
      <c r="AI232" s="2" t="s">
        <v>5</v>
      </c>
      <c r="AJ232" s="1" t="s">
        <v>1</v>
      </c>
      <c r="AK232" s="2" t="s">
        <v>4</v>
      </c>
      <c r="AL232" s="2" t="s">
        <v>86</v>
      </c>
      <c r="AR232" s="1" t="s">
        <v>2</v>
      </c>
      <c r="AS232" s="1" t="s">
        <v>1</v>
      </c>
      <c r="AT232" s="1" t="s">
        <v>1</v>
      </c>
      <c r="AU232" s="2">
        <v>43870</v>
      </c>
      <c r="AV232" s="5">
        <v>96.96</v>
      </c>
      <c r="AW232" s="1">
        <v>60</v>
      </c>
      <c r="AX232" s="6" t="s">
        <v>0</v>
      </c>
      <c r="AY232" s="6">
        <v>80.8</v>
      </c>
      <c r="AZ232" s="6">
        <v>48.48</v>
      </c>
      <c r="BA232" s="7">
        <v>32.32</v>
      </c>
      <c r="BB232" s="7">
        <v>16.16</v>
      </c>
      <c r="BC232" s="7">
        <v>8.08</v>
      </c>
    </row>
    <row r="233" spans="1:55">
      <c r="A233" s="2">
        <v>5413</v>
      </c>
      <c r="B233" s="2" t="s">
        <v>334</v>
      </c>
      <c r="C233" s="2" t="s">
        <v>24</v>
      </c>
      <c r="D233" s="2">
        <v>1</v>
      </c>
      <c r="E233" s="3">
        <v>40701</v>
      </c>
      <c r="F233" s="2" t="s">
        <v>307</v>
      </c>
      <c r="G233" s="1" t="s">
        <v>306</v>
      </c>
      <c r="H233" s="2" t="s">
        <v>321</v>
      </c>
      <c r="I233" s="2">
        <v>13191</v>
      </c>
      <c r="J233" s="2">
        <v>13</v>
      </c>
      <c r="K233" s="2">
        <v>306020406</v>
      </c>
      <c r="L233" s="2" t="s">
        <v>333</v>
      </c>
      <c r="M233" s="1" t="s">
        <v>64</v>
      </c>
      <c r="N233" s="4">
        <v>31.644436219999999</v>
      </c>
      <c r="O233" s="4">
        <v>-81.378011970000003</v>
      </c>
      <c r="P233" s="4">
        <v>31.644436219999999</v>
      </c>
      <c r="Q233" s="4">
        <v>-81.378011970000003</v>
      </c>
      <c r="R233" s="2">
        <v>4</v>
      </c>
      <c r="S233" s="2">
        <v>75</v>
      </c>
      <c r="T233" s="2" t="s">
        <v>63</v>
      </c>
      <c r="U233" s="2" t="s">
        <v>303</v>
      </c>
      <c r="V233" s="1" t="s">
        <v>302</v>
      </c>
      <c r="W233" s="2" t="s">
        <v>44</v>
      </c>
      <c r="X233" s="2" t="s">
        <v>46</v>
      </c>
      <c r="Y233" s="2" t="s">
        <v>45</v>
      </c>
      <c r="Z233" s="2" t="s">
        <v>44</v>
      </c>
      <c r="AA233" s="2" t="s">
        <v>43</v>
      </c>
      <c r="AB233" s="2" t="s">
        <v>42</v>
      </c>
      <c r="AC233" s="2" t="s">
        <v>41</v>
      </c>
      <c r="AD233" s="2">
        <v>262</v>
      </c>
      <c r="AE233" s="1" t="s">
        <v>133</v>
      </c>
      <c r="AF233" s="2" t="s">
        <v>39</v>
      </c>
      <c r="AG233" s="2" t="s">
        <v>38</v>
      </c>
      <c r="AH233" s="2" t="s">
        <v>132</v>
      </c>
      <c r="AI233" s="2" t="s">
        <v>5</v>
      </c>
      <c r="AJ233" s="1" t="s">
        <v>1</v>
      </c>
      <c r="AK233" s="2" t="s">
        <v>4</v>
      </c>
      <c r="AL233" s="2" t="s">
        <v>35</v>
      </c>
      <c r="AR233" s="1" t="s">
        <v>2</v>
      </c>
      <c r="AS233" s="1" t="s">
        <v>110</v>
      </c>
      <c r="AU233" s="2" t="s">
        <v>0</v>
      </c>
      <c r="AV233" s="5">
        <v>134.6</v>
      </c>
      <c r="AW233" s="1">
        <v>125</v>
      </c>
      <c r="AX233" s="6">
        <v>107.68</v>
      </c>
      <c r="AY233" s="6">
        <v>53.84</v>
      </c>
      <c r="AZ233" s="6">
        <v>32.304000000000002</v>
      </c>
      <c r="BA233" s="7">
        <v>21.536000000000001</v>
      </c>
      <c r="BB233" s="7">
        <v>10.768000000000001</v>
      </c>
      <c r="BC233" s="7">
        <v>5.3840000000000003</v>
      </c>
    </row>
    <row r="234" spans="1:55">
      <c r="A234" s="2">
        <v>5414</v>
      </c>
      <c r="B234" s="2" t="s">
        <v>332</v>
      </c>
      <c r="C234" s="2" t="s">
        <v>24</v>
      </c>
      <c r="D234" s="2">
        <v>1</v>
      </c>
      <c r="E234" s="3">
        <v>40772</v>
      </c>
      <c r="F234" s="2" t="s">
        <v>307</v>
      </c>
      <c r="G234" s="1" t="s">
        <v>306</v>
      </c>
      <c r="H234" s="2" t="s">
        <v>305</v>
      </c>
      <c r="I234" s="2">
        <v>13051</v>
      </c>
      <c r="J234" s="2">
        <v>13</v>
      </c>
      <c r="K234" s="2">
        <v>306020403</v>
      </c>
      <c r="L234" s="2" t="s">
        <v>325</v>
      </c>
      <c r="M234" s="1" t="s">
        <v>64</v>
      </c>
      <c r="N234" s="4">
        <v>31.94762493</v>
      </c>
      <c r="O234" s="4">
        <v>-81.058785630000003</v>
      </c>
      <c r="P234" s="4">
        <v>31.94762493</v>
      </c>
      <c r="Q234" s="4">
        <v>-81.058785630000003</v>
      </c>
      <c r="R234" s="2">
        <v>4</v>
      </c>
      <c r="S234" s="2">
        <v>75</v>
      </c>
      <c r="T234" s="2" t="s">
        <v>63</v>
      </c>
      <c r="U234" s="2" t="s">
        <v>303</v>
      </c>
      <c r="V234" s="1" t="s">
        <v>302</v>
      </c>
      <c r="W234" s="2" t="s">
        <v>44</v>
      </c>
      <c r="X234" s="2" t="s">
        <v>46</v>
      </c>
      <c r="Y234" s="2" t="s">
        <v>45</v>
      </c>
      <c r="Z234" s="2" t="s">
        <v>44</v>
      </c>
      <c r="AA234" s="2" t="s">
        <v>43</v>
      </c>
      <c r="AB234" s="2" t="s">
        <v>42</v>
      </c>
      <c r="AC234" s="2" t="s">
        <v>41</v>
      </c>
      <c r="AD234" s="2">
        <v>262</v>
      </c>
      <c r="AE234" s="1" t="s">
        <v>133</v>
      </c>
      <c r="AF234" s="2" t="s">
        <v>39</v>
      </c>
      <c r="AG234" s="2" t="s">
        <v>38</v>
      </c>
      <c r="AH234" s="2" t="s">
        <v>132</v>
      </c>
      <c r="AI234" s="2" t="s">
        <v>71</v>
      </c>
      <c r="AJ234" s="1" t="s">
        <v>1</v>
      </c>
      <c r="AK234" s="2" t="s">
        <v>70</v>
      </c>
      <c r="AL234" s="2" t="s">
        <v>3</v>
      </c>
      <c r="AR234" s="1" t="s">
        <v>2</v>
      </c>
      <c r="AS234" s="1" t="s">
        <v>1</v>
      </c>
      <c r="AT234" s="1" t="s">
        <v>1</v>
      </c>
      <c r="AU234" s="2">
        <v>47090</v>
      </c>
      <c r="AV234" s="5">
        <v>150.26</v>
      </c>
      <c r="AW234" s="1">
        <v>60</v>
      </c>
      <c r="AX234" s="6" t="s">
        <v>0</v>
      </c>
      <c r="AY234" s="6">
        <v>135.476</v>
      </c>
      <c r="AZ234" s="6">
        <v>98.649000000000001</v>
      </c>
      <c r="BA234" s="7">
        <v>69.346999999999994</v>
      </c>
      <c r="BB234" s="7">
        <v>36.463999999999999</v>
      </c>
      <c r="BC234" s="7">
        <v>18.231999999999999</v>
      </c>
    </row>
    <row r="235" spans="1:55">
      <c r="A235" s="2">
        <v>5415</v>
      </c>
      <c r="B235" s="2" t="s">
        <v>331</v>
      </c>
      <c r="C235" s="2" t="s">
        <v>24</v>
      </c>
      <c r="D235" s="2">
        <v>1</v>
      </c>
      <c r="E235" s="3">
        <v>40703</v>
      </c>
      <c r="F235" s="2" t="s">
        <v>307</v>
      </c>
      <c r="G235" s="1" t="s">
        <v>306</v>
      </c>
      <c r="H235" s="2" t="s">
        <v>317</v>
      </c>
      <c r="I235" s="2">
        <v>13029</v>
      </c>
      <c r="J235" s="2">
        <v>13</v>
      </c>
      <c r="K235" s="2">
        <v>306020405</v>
      </c>
      <c r="L235" s="2" t="s">
        <v>315</v>
      </c>
      <c r="M235" s="1" t="s">
        <v>64</v>
      </c>
      <c r="N235" s="4">
        <v>31.7724169</v>
      </c>
      <c r="O235" s="4">
        <v>-81.257255049999998</v>
      </c>
      <c r="P235" s="4">
        <v>31.7724169</v>
      </c>
      <c r="Q235" s="4">
        <v>-81.257255049999998</v>
      </c>
      <c r="R235" s="2">
        <v>4</v>
      </c>
      <c r="S235" s="2">
        <v>75</v>
      </c>
      <c r="T235" s="2" t="s">
        <v>63</v>
      </c>
      <c r="U235" s="2" t="s">
        <v>303</v>
      </c>
      <c r="V235" s="1" t="s">
        <v>302</v>
      </c>
      <c r="W235" s="2" t="s">
        <v>44</v>
      </c>
      <c r="X235" s="2" t="s">
        <v>46</v>
      </c>
      <c r="Y235" s="2" t="s">
        <v>45</v>
      </c>
      <c r="Z235" s="2" t="s">
        <v>44</v>
      </c>
      <c r="AA235" s="2" t="s">
        <v>43</v>
      </c>
      <c r="AB235" s="2" t="s">
        <v>42</v>
      </c>
      <c r="AC235" s="2" t="s">
        <v>41</v>
      </c>
      <c r="AD235" s="2">
        <v>262</v>
      </c>
      <c r="AE235" s="1" t="s">
        <v>133</v>
      </c>
      <c r="AF235" s="2" t="s">
        <v>39</v>
      </c>
      <c r="AG235" s="2" t="s">
        <v>38</v>
      </c>
      <c r="AH235" s="2" t="s">
        <v>132</v>
      </c>
      <c r="AI235" s="2" t="s">
        <v>71</v>
      </c>
      <c r="AJ235" s="1" t="s">
        <v>1</v>
      </c>
      <c r="AK235" s="2" t="s">
        <v>70</v>
      </c>
      <c r="AL235" s="2" t="s">
        <v>35</v>
      </c>
      <c r="AR235" s="1" t="s">
        <v>2</v>
      </c>
      <c r="AS235" s="1" t="s">
        <v>1</v>
      </c>
      <c r="AU235" s="2" t="s">
        <v>0</v>
      </c>
      <c r="AV235" s="5">
        <v>56.25</v>
      </c>
      <c r="AW235" s="1">
        <v>125</v>
      </c>
      <c r="AX235" s="6">
        <v>45</v>
      </c>
      <c r="AY235" s="6">
        <v>22.5</v>
      </c>
      <c r="AZ235" s="6">
        <v>13.5</v>
      </c>
      <c r="BA235" s="7">
        <v>9</v>
      </c>
      <c r="BB235" s="7">
        <v>4.5</v>
      </c>
      <c r="BC235" s="7">
        <v>2.25</v>
      </c>
    </row>
    <row r="236" spans="1:55">
      <c r="A236" s="2">
        <v>5416</v>
      </c>
      <c r="B236" s="2" t="s">
        <v>330</v>
      </c>
      <c r="C236" s="2" t="s">
        <v>24</v>
      </c>
      <c r="D236" s="2">
        <v>1</v>
      </c>
      <c r="E236" s="3">
        <v>40724</v>
      </c>
      <c r="F236" s="2" t="s">
        <v>307</v>
      </c>
      <c r="G236" s="1" t="s">
        <v>306</v>
      </c>
      <c r="H236" s="2" t="s">
        <v>305</v>
      </c>
      <c r="I236" s="2">
        <v>13051</v>
      </c>
      <c r="J236" s="2">
        <v>13</v>
      </c>
      <c r="K236" s="2">
        <v>306020401</v>
      </c>
      <c r="L236" s="2" t="s">
        <v>304</v>
      </c>
      <c r="M236" s="1" t="s">
        <v>64</v>
      </c>
      <c r="N236" s="4">
        <v>32.030497590000003</v>
      </c>
      <c r="O236" s="4">
        <v>-81.031747789999997</v>
      </c>
      <c r="P236" s="4">
        <v>32.030497590000003</v>
      </c>
      <c r="Q236" s="4">
        <v>-81.031747789999997</v>
      </c>
      <c r="R236" s="2">
        <v>4</v>
      </c>
      <c r="S236" s="2">
        <v>75</v>
      </c>
      <c r="T236" s="2" t="s">
        <v>63</v>
      </c>
      <c r="U236" s="2" t="s">
        <v>303</v>
      </c>
      <c r="V236" s="1" t="s">
        <v>302</v>
      </c>
      <c r="W236" s="2" t="s">
        <v>44</v>
      </c>
      <c r="X236" s="2" t="s">
        <v>46</v>
      </c>
      <c r="Y236" s="2" t="s">
        <v>45</v>
      </c>
      <c r="Z236" s="2" t="s">
        <v>44</v>
      </c>
      <c r="AA236" s="2" t="s">
        <v>43</v>
      </c>
      <c r="AB236" s="2" t="s">
        <v>42</v>
      </c>
      <c r="AC236" s="2" t="s">
        <v>41</v>
      </c>
      <c r="AD236" s="2">
        <v>262</v>
      </c>
      <c r="AE236" s="1" t="s">
        <v>133</v>
      </c>
      <c r="AF236" s="2" t="s">
        <v>39</v>
      </c>
      <c r="AG236" s="2" t="s">
        <v>38</v>
      </c>
      <c r="AH236" s="2" t="s">
        <v>132</v>
      </c>
      <c r="AI236" s="2" t="s">
        <v>71</v>
      </c>
      <c r="AJ236" s="1" t="s">
        <v>1</v>
      </c>
      <c r="AK236" s="2" t="s">
        <v>70</v>
      </c>
      <c r="AL236" s="2" t="s">
        <v>35</v>
      </c>
      <c r="AR236" s="1" t="s">
        <v>2</v>
      </c>
      <c r="AS236" s="1" t="s">
        <v>110</v>
      </c>
      <c r="AT236" s="1" t="s">
        <v>1</v>
      </c>
      <c r="AU236" s="2" t="s">
        <v>0</v>
      </c>
      <c r="AV236" s="5">
        <v>91.646000000000001</v>
      </c>
      <c r="AW236" s="1">
        <v>110</v>
      </c>
      <c r="AX236" s="6">
        <v>84.608000000000004</v>
      </c>
      <c r="AY236" s="6">
        <v>49.417999999999999</v>
      </c>
      <c r="AZ236" s="6">
        <v>35.341999999999999</v>
      </c>
      <c r="BA236" s="7">
        <v>28.303999999999998</v>
      </c>
      <c r="BB236" s="7">
        <v>14.151999999999999</v>
      </c>
      <c r="BC236" s="7">
        <v>7.0759999999999996</v>
      </c>
    </row>
    <row r="237" spans="1:55">
      <c r="A237" s="2">
        <v>5417</v>
      </c>
      <c r="B237" s="2" t="s">
        <v>329</v>
      </c>
      <c r="C237" s="2" t="s">
        <v>24</v>
      </c>
      <c r="D237" s="2">
        <v>1</v>
      </c>
      <c r="E237" s="3">
        <v>40757</v>
      </c>
      <c r="F237" s="2" t="s">
        <v>307</v>
      </c>
      <c r="G237" s="1" t="s">
        <v>306</v>
      </c>
      <c r="H237" s="2" t="s">
        <v>310</v>
      </c>
      <c r="I237" s="2">
        <v>13179</v>
      </c>
      <c r="J237" s="2">
        <v>13</v>
      </c>
      <c r="K237" s="2">
        <v>306020407</v>
      </c>
      <c r="L237" s="2" t="s">
        <v>320</v>
      </c>
      <c r="M237" s="1" t="s">
        <v>64</v>
      </c>
      <c r="N237" s="4">
        <v>31.58137</v>
      </c>
      <c r="O237" s="4">
        <v>-81.179749999999999</v>
      </c>
      <c r="P237" s="4">
        <v>31.58121264</v>
      </c>
      <c r="Q237" s="4">
        <v>-81.179399050000001</v>
      </c>
      <c r="R237" s="2">
        <v>4</v>
      </c>
      <c r="S237" s="2">
        <v>75</v>
      </c>
      <c r="T237" s="2" t="s">
        <v>63</v>
      </c>
      <c r="U237" s="2" t="s">
        <v>303</v>
      </c>
      <c r="V237" s="1" t="s">
        <v>302</v>
      </c>
      <c r="W237" s="2" t="s">
        <v>44</v>
      </c>
      <c r="X237" s="2" t="s">
        <v>46</v>
      </c>
      <c r="Y237" s="2" t="s">
        <v>45</v>
      </c>
      <c r="Z237" s="2" t="s">
        <v>44</v>
      </c>
      <c r="AA237" s="2" t="s">
        <v>43</v>
      </c>
      <c r="AB237" s="2" t="s">
        <v>42</v>
      </c>
      <c r="AC237" s="2" t="s">
        <v>41</v>
      </c>
      <c r="AD237" s="2">
        <v>262</v>
      </c>
      <c r="AE237" s="1" t="s">
        <v>133</v>
      </c>
      <c r="AF237" s="2" t="s">
        <v>39</v>
      </c>
      <c r="AG237" s="2" t="s">
        <v>38</v>
      </c>
      <c r="AH237" s="2" t="s">
        <v>132</v>
      </c>
      <c r="AI237" s="2" t="s">
        <v>71</v>
      </c>
      <c r="AJ237" s="1" t="s">
        <v>1</v>
      </c>
      <c r="AK237" s="2" t="s">
        <v>70</v>
      </c>
      <c r="AL237" s="2" t="s">
        <v>86</v>
      </c>
      <c r="AR237" s="1" t="s">
        <v>2</v>
      </c>
      <c r="AS237" s="1" t="s">
        <v>1</v>
      </c>
      <c r="AU237" s="2" t="s">
        <v>0</v>
      </c>
      <c r="AV237" s="5">
        <v>29.952000000000002</v>
      </c>
      <c r="AW237" s="1">
        <v>60</v>
      </c>
      <c r="AX237" s="6" t="s">
        <v>0</v>
      </c>
      <c r="AY237" s="6">
        <v>24.96</v>
      </c>
      <c r="AZ237" s="6">
        <v>14.976000000000001</v>
      </c>
      <c r="BA237" s="7">
        <v>9.984</v>
      </c>
      <c r="BB237" s="7">
        <v>4.992</v>
      </c>
      <c r="BC237" s="7">
        <v>2.496</v>
      </c>
    </row>
    <row r="238" spans="1:55">
      <c r="A238" s="2">
        <v>5418</v>
      </c>
      <c r="B238" s="2" t="s">
        <v>328</v>
      </c>
      <c r="C238" s="2" t="s">
        <v>24</v>
      </c>
      <c r="D238" s="2">
        <v>1</v>
      </c>
      <c r="E238" s="3">
        <v>40709</v>
      </c>
      <c r="F238" s="2" t="s">
        <v>307</v>
      </c>
      <c r="G238" s="1" t="s">
        <v>306</v>
      </c>
      <c r="H238" s="2" t="s">
        <v>313</v>
      </c>
      <c r="I238" s="2">
        <v>13039</v>
      </c>
      <c r="J238" s="2">
        <v>13</v>
      </c>
      <c r="K238" s="2">
        <v>307020305</v>
      </c>
      <c r="L238" s="2" t="s">
        <v>323</v>
      </c>
      <c r="M238" s="1" t="s">
        <v>64</v>
      </c>
      <c r="N238" s="4">
        <v>30.865194079999998</v>
      </c>
      <c r="O238" s="4">
        <v>-81.564474730000001</v>
      </c>
      <c r="P238" s="4">
        <v>30.865194079999998</v>
      </c>
      <c r="Q238" s="4">
        <v>-81.564474730000001</v>
      </c>
      <c r="R238" s="2">
        <v>4</v>
      </c>
      <c r="S238" s="2">
        <v>75</v>
      </c>
      <c r="T238" s="2" t="s">
        <v>63</v>
      </c>
      <c r="U238" s="2" t="s">
        <v>303</v>
      </c>
      <c r="V238" s="1" t="s">
        <v>302</v>
      </c>
      <c r="W238" s="2" t="s">
        <v>44</v>
      </c>
      <c r="X238" s="2" t="s">
        <v>46</v>
      </c>
      <c r="Y238" s="2" t="s">
        <v>45</v>
      </c>
      <c r="Z238" s="2" t="s">
        <v>44</v>
      </c>
      <c r="AA238" s="2" t="s">
        <v>43</v>
      </c>
      <c r="AB238" s="2" t="s">
        <v>42</v>
      </c>
      <c r="AC238" s="2" t="s">
        <v>41</v>
      </c>
      <c r="AD238" s="2">
        <v>262</v>
      </c>
      <c r="AE238" s="1" t="s">
        <v>133</v>
      </c>
      <c r="AF238" s="2" t="s">
        <v>39</v>
      </c>
      <c r="AG238" s="2" t="s">
        <v>38</v>
      </c>
      <c r="AH238" s="2" t="s">
        <v>132</v>
      </c>
      <c r="AI238" s="2" t="s">
        <v>5</v>
      </c>
      <c r="AJ238" s="1" t="s">
        <v>1</v>
      </c>
      <c r="AK238" s="2" t="s">
        <v>4</v>
      </c>
      <c r="AL238" s="2" t="s">
        <v>86</v>
      </c>
      <c r="AR238" s="1" t="s">
        <v>2</v>
      </c>
      <c r="AS238" s="1" t="s">
        <v>1</v>
      </c>
      <c r="AT238" s="1" t="s">
        <v>1</v>
      </c>
      <c r="AU238" s="2">
        <v>53580</v>
      </c>
      <c r="AV238" s="5">
        <v>223.82</v>
      </c>
      <c r="AW238" s="1">
        <v>100</v>
      </c>
      <c r="AX238" s="6">
        <v>223.82</v>
      </c>
      <c r="AY238" s="6">
        <v>111.91</v>
      </c>
      <c r="AZ238" s="6">
        <v>67.146000000000001</v>
      </c>
      <c r="BA238" s="7">
        <v>44.764000000000003</v>
      </c>
      <c r="BB238" s="7">
        <v>22.382000000000001</v>
      </c>
      <c r="BC238" s="7">
        <v>11.191000000000001</v>
      </c>
    </row>
    <row r="239" spans="1:55">
      <c r="A239" s="2">
        <v>5419</v>
      </c>
      <c r="B239" s="2" t="s">
        <v>327</v>
      </c>
      <c r="C239" s="2" t="s">
        <v>24</v>
      </c>
      <c r="D239" s="2">
        <v>1</v>
      </c>
      <c r="E239" s="3">
        <v>40745</v>
      </c>
      <c r="F239" s="2" t="s">
        <v>307</v>
      </c>
      <c r="G239" s="1" t="s">
        <v>306</v>
      </c>
      <c r="H239" s="2" t="s">
        <v>321</v>
      </c>
      <c r="I239" s="2">
        <v>13191</v>
      </c>
      <c r="J239" s="2">
        <v>13</v>
      </c>
      <c r="K239" s="2">
        <v>306020407</v>
      </c>
      <c r="L239" s="2" t="s">
        <v>320</v>
      </c>
      <c r="M239" s="1" t="s">
        <v>64</v>
      </c>
      <c r="N239" s="4">
        <v>31.50834</v>
      </c>
      <c r="O239" s="4">
        <v>-81.209299999999999</v>
      </c>
      <c r="P239" s="4">
        <v>31.508602660000001</v>
      </c>
      <c r="Q239" s="4">
        <v>-81.209867549999998</v>
      </c>
      <c r="R239" s="2">
        <v>4</v>
      </c>
      <c r="S239" s="2">
        <v>75</v>
      </c>
      <c r="T239" s="2" t="s">
        <v>63</v>
      </c>
      <c r="U239" s="2" t="s">
        <v>303</v>
      </c>
      <c r="V239" s="1" t="s">
        <v>302</v>
      </c>
      <c r="W239" s="2" t="s">
        <v>44</v>
      </c>
      <c r="X239" s="2" t="s">
        <v>46</v>
      </c>
      <c r="Y239" s="2" t="s">
        <v>45</v>
      </c>
      <c r="Z239" s="2" t="s">
        <v>44</v>
      </c>
      <c r="AA239" s="2" t="s">
        <v>43</v>
      </c>
      <c r="AB239" s="2" t="s">
        <v>42</v>
      </c>
      <c r="AC239" s="2" t="s">
        <v>41</v>
      </c>
      <c r="AD239" s="2">
        <v>262</v>
      </c>
      <c r="AE239" s="1" t="s">
        <v>133</v>
      </c>
      <c r="AF239" s="2" t="s">
        <v>39</v>
      </c>
      <c r="AG239" s="2" t="s">
        <v>38</v>
      </c>
      <c r="AH239" s="2" t="s">
        <v>132</v>
      </c>
      <c r="AI239" s="2" t="s">
        <v>5</v>
      </c>
      <c r="AJ239" s="1" t="s">
        <v>1</v>
      </c>
      <c r="AK239" s="2" t="s">
        <v>4</v>
      </c>
      <c r="AL239" s="2" t="s">
        <v>86</v>
      </c>
      <c r="AR239" s="1" t="s">
        <v>2</v>
      </c>
      <c r="AS239" s="1" t="s">
        <v>1</v>
      </c>
      <c r="AT239" s="1" t="s">
        <v>1</v>
      </c>
      <c r="AU239" s="2">
        <v>48990</v>
      </c>
      <c r="AV239" s="5">
        <v>101.39100000000001</v>
      </c>
      <c r="AW239" s="1">
        <v>115</v>
      </c>
      <c r="AX239" s="6">
        <v>91.644000000000005</v>
      </c>
      <c r="AY239" s="6">
        <v>59.154000000000003</v>
      </c>
      <c r="AZ239" s="6">
        <v>37.673999999999999</v>
      </c>
      <c r="BA239" s="7">
        <v>25.116</v>
      </c>
      <c r="BB239" s="7">
        <v>12.558</v>
      </c>
      <c r="BC239" s="7">
        <v>6.2789999999999999</v>
      </c>
    </row>
    <row r="240" spans="1:55">
      <c r="A240" s="2">
        <v>5420</v>
      </c>
      <c r="B240" s="2" t="s">
        <v>326</v>
      </c>
      <c r="C240" s="2" t="s">
        <v>24</v>
      </c>
      <c r="D240" s="2">
        <v>1</v>
      </c>
      <c r="E240" s="3">
        <v>40737</v>
      </c>
      <c r="F240" s="2" t="s">
        <v>307</v>
      </c>
      <c r="G240" s="1" t="s">
        <v>306</v>
      </c>
      <c r="H240" s="2" t="s">
        <v>305</v>
      </c>
      <c r="I240" s="2">
        <v>13051</v>
      </c>
      <c r="J240" s="2">
        <v>13</v>
      </c>
      <c r="K240" s="2">
        <v>306020403</v>
      </c>
      <c r="L240" s="2" t="s">
        <v>325</v>
      </c>
      <c r="M240" s="1" t="s">
        <v>64</v>
      </c>
      <c r="N240" s="4">
        <v>31.909285130000001</v>
      </c>
      <c r="O240" s="4">
        <v>-80.976985540000001</v>
      </c>
      <c r="P240" s="4">
        <v>31.909285130000001</v>
      </c>
      <c r="Q240" s="4">
        <v>-80.976985540000001</v>
      </c>
      <c r="R240" s="2">
        <v>4</v>
      </c>
      <c r="S240" s="2">
        <v>75</v>
      </c>
      <c r="T240" s="2" t="s">
        <v>63</v>
      </c>
      <c r="U240" s="2" t="s">
        <v>303</v>
      </c>
      <c r="V240" s="1" t="s">
        <v>302</v>
      </c>
      <c r="W240" s="2" t="s">
        <v>44</v>
      </c>
      <c r="X240" s="2" t="s">
        <v>46</v>
      </c>
      <c r="Y240" s="2" t="s">
        <v>45</v>
      </c>
      <c r="Z240" s="2" t="s">
        <v>44</v>
      </c>
      <c r="AA240" s="2" t="s">
        <v>43</v>
      </c>
      <c r="AB240" s="2" t="s">
        <v>42</v>
      </c>
      <c r="AC240" s="2" t="s">
        <v>41</v>
      </c>
      <c r="AD240" s="2">
        <v>262</v>
      </c>
      <c r="AE240" s="1" t="s">
        <v>133</v>
      </c>
      <c r="AF240" s="2" t="s">
        <v>39</v>
      </c>
      <c r="AG240" s="2" t="s">
        <v>38</v>
      </c>
      <c r="AH240" s="2" t="s">
        <v>132</v>
      </c>
      <c r="AI240" s="2" t="s">
        <v>71</v>
      </c>
      <c r="AJ240" s="1" t="s">
        <v>1</v>
      </c>
      <c r="AK240" s="2" t="s">
        <v>70</v>
      </c>
      <c r="AL240" s="2" t="s">
        <v>35</v>
      </c>
      <c r="AR240" s="1" t="s">
        <v>2</v>
      </c>
      <c r="AS240" s="1" t="s">
        <v>1</v>
      </c>
      <c r="AT240" s="1" t="s">
        <v>1</v>
      </c>
      <c r="AU240" s="2">
        <v>50050</v>
      </c>
      <c r="AV240" s="5">
        <v>54.5</v>
      </c>
      <c r="AW240" s="1">
        <v>109</v>
      </c>
      <c r="AX240" s="6">
        <v>50</v>
      </c>
      <c r="AY240" s="6">
        <v>25</v>
      </c>
      <c r="AZ240" s="6">
        <v>15</v>
      </c>
      <c r="BA240" s="7">
        <v>10</v>
      </c>
      <c r="BB240" s="7">
        <v>5</v>
      </c>
      <c r="BC240" s="7">
        <v>2.5</v>
      </c>
    </row>
    <row r="241" spans="1:55">
      <c r="A241" s="2">
        <v>5421</v>
      </c>
      <c r="B241" s="2" t="s">
        <v>324</v>
      </c>
      <c r="C241" s="2" t="s">
        <v>24</v>
      </c>
      <c r="D241" s="2">
        <v>1</v>
      </c>
      <c r="E241" s="3">
        <v>40722</v>
      </c>
      <c r="F241" s="2" t="s">
        <v>307</v>
      </c>
      <c r="G241" s="1" t="s">
        <v>306</v>
      </c>
      <c r="H241" s="2" t="s">
        <v>313</v>
      </c>
      <c r="I241" s="2">
        <v>13039</v>
      </c>
      <c r="J241" s="2">
        <v>13</v>
      </c>
      <c r="K241" s="2">
        <v>307020305</v>
      </c>
      <c r="L241" s="2" t="s">
        <v>323</v>
      </c>
      <c r="M241" s="1" t="s">
        <v>64</v>
      </c>
      <c r="N241" s="4">
        <v>30.82546009</v>
      </c>
      <c r="O241" s="4">
        <v>-81.520919610000007</v>
      </c>
      <c r="P241" s="4">
        <v>30.82546009</v>
      </c>
      <c r="Q241" s="4">
        <v>-81.520919610000007</v>
      </c>
      <c r="R241" s="2">
        <v>4</v>
      </c>
      <c r="S241" s="2">
        <v>75</v>
      </c>
      <c r="T241" s="2" t="s">
        <v>63</v>
      </c>
      <c r="U241" s="2" t="s">
        <v>303</v>
      </c>
      <c r="V241" s="1" t="s">
        <v>302</v>
      </c>
      <c r="W241" s="2" t="s">
        <v>44</v>
      </c>
      <c r="X241" s="2" t="s">
        <v>46</v>
      </c>
      <c r="Y241" s="2" t="s">
        <v>45</v>
      </c>
      <c r="Z241" s="2" t="s">
        <v>44</v>
      </c>
      <c r="AA241" s="2" t="s">
        <v>43</v>
      </c>
      <c r="AB241" s="2" t="s">
        <v>42</v>
      </c>
      <c r="AC241" s="2" t="s">
        <v>41</v>
      </c>
      <c r="AD241" s="2">
        <v>262</v>
      </c>
      <c r="AE241" s="1" t="s">
        <v>133</v>
      </c>
      <c r="AF241" s="2" t="s">
        <v>39</v>
      </c>
      <c r="AG241" s="2" t="s">
        <v>38</v>
      </c>
      <c r="AH241" s="2" t="s">
        <v>132</v>
      </c>
      <c r="AI241" s="2" t="s">
        <v>5</v>
      </c>
      <c r="AJ241" s="1" t="s">
        <v>1</v>
      </c>
      <c r="AK241" s="2" t="s">
        <v>4</v>
      </c>
      <c r="AL241" s="2" t="s">
        <v>86</v>
      </c>
      <c r="AR241" s="1" t="s">
        <v>2</v>
      </c>
      <c r="AS241" s="1" t="s">
        <v>110</v>
      </c>
      <c r="AT241" s="1" t="s">
        <v>1</v>
      </c>
      <c r="AU241" s="2">
        <v>50460</v>
      </c>
      <c r="AV241" s="5">
        <v>113.19</v>
      </c>
      <c r="AW241" s="1">
        <v>60</v>
      </c>
      <c r="AX241" s="6" t="s">
        <v>0</v>
      </c>
      <c r="AY241" s="6">
        <v>94.325000000000003</v>
      </c>
      <c r="AZ241" s="6">
        <v>56.594999999999999</v>
      </c>
      <c r="BA241" s="7">
        <v>37.729999999999997</v>
      </c>
      <c r="BB241" s="7">
        <v>18.864999999999998</v>
      </c>
      <c r="BC241" s="7">
        <v>9.4324999999999992</v>
      </c>
    </row>
    <row r="242" spans="1:55">
      <c r="A242" s="2">
        <v>5431</v>
      </c>
      <c r="B242" s="2" t="s">
        <v>322</v>
      </c>
      <c r="C242" s="2" t="s">
        <v>24</v>
      </c>
      <c r="D242" s="2">
        <v>1</v>
      </c>
      <c r="E242" s="3">
        <v>40702</v>
      </c>
      <c r="F242" s="2" t="s">
        <v>307</v>
      </c>
      <c r="G242" s="1" t="s">
        <v>306</v>
      </c>
      <c r="H242" s="2" t="s">
        <v>321</v>
      </c>
      <c r="I242" s="2">
        <v>13191</v>
      </c>
      <c r="J242" s="2">
        <v>13</v>
      </c>
      <c r="K242" s="2">
        <v>306020407</v>
      </c>
      <c r="L242" s="2" t="s">
        <v>320</v>
      </c>
      <c r="M242" s="1" t="s">
        <v>64</v>
      </c>
      <c r="N242" s="4">
        <v>31.550809999999998</v>
      </c>
      <c r="O242" s="4">
        <v>-81.362539999999996</v>
      </c>
      <c r="P242" s="4">
        <v>31.55016453</v>
      </c>
      <c r="Q242" s="4">
        <v>-81.362839719999997</v>
      </c>
      <c r="R242" s="2">
        <v>4</v>
      </c>
      <c r="S242" s="2">
        <v>75</v>
      </c>
      <c r="T242" s="2" t="s">
        <v>63</v>
      </c>
      <c r="U242" s="2" t="s">
        <v>303</v>
      </c>
      <c r="V242" s="1" t="s">
        <v>302</v>
      </c>
      <c r="W242" s="2" t="s">
        <v>44</v>
      </c>
      <c r="X242" s="2" t="s">
        <v>46</v>
      </c>
      <c r="Y242" s="2" t="s">
        <v>45</v>
      </c>
      <c r="Z242" s="2" t="s">
        <v>44</v>
      </c>
      <c r="AA242" s="2" t="s">
        <v>43</v>
      </c>
      <c r="AB242" s="2" t="s">
        <v>42</v>
      </c>
      <c r="AC242" s="2" t="s">
        <v>41</v>
      </c>
      <c r="AD242" s="2">
        <v>262</v>
      </c>
      <c r="AE242" s="1" t="s">
        <v>133</v>
      </c>
      <c r="AF242" s="2" t="s">
        <v>39</v>
      </c>
      <c r="AG242" s="2" t="s">
        <v>38</v>
      </c>
      <c r="AH242" s="2" t="s">
        <v>132</v>
      </c>
      <c r="AI242" s="2" t="s">
        <v>5</v>
      </c>
      <c r="AJ242" s="1" t="s">
        <v>1</v>
      </c>
      <c r="AK242" s="2" t="s">
        <v>4</v>
      </c>
      <c r="AL242" s="2" t="s">
        <v>86</v>
      </c>
      <c r="AR242" s="1" t="s">
        <v>2</v>
      </c>
      <c r="AS242" s="1" t="s">
        <v>1</v>
      </c>
      <c r="AT242" s="1" t="s">
        <v>1</v>
      </c>
      <c r="AU242" s="2">
        <v>46120</v>
      </c>
      <c r="AV242" s="5">
        <v>199.5</v>
      </c>
      <c r="AW242" s="1">
        <v>100</v>
      </c>
      <c r="AX242" s="6">
        <v>199.5</v>
      </c>
      <c r="AY242" s="6">
        <v>99.75</v>
      </c>
      <c r="AZ242" s="6">
        <v>59.85</v>
      </c>
      <c r="BA242" s="7">
        <v>39.9</v>
      </c>
      <c r="BB242" s="7">
        <v>19.95</v>
      </c>
      <c r="BC242" s="7">
        <v>9.9749999999999996</v>
      </c>
    </row>
    <row r="243" spans="1:55">
      <c r="A243" s="2">
        <v>5432</v>
      </c>
      <c r="B243" s="2" t="s">
        <v>319</v>
      </c>
      <c r="C243" s="2" t="s">
        <v>24</v>
      </c>
      <c r="D243" s="2">
        <v>1</v>
      </c>
      <c r="E243" s="3">
        <v>40708</v>
      </c>
      <c r="F243" s="2" t="s">
        <v>307</v>
      </c>
      <c r="G243" s="1" t="s">
        <v>306</v>
      </c>
      <c r="H243" s="2" t="s">
        <v>305</v>
      </c>
      <c r="I243" s="2">
        <v>13051</v>
      </c>
      <c r="J243" s="2">
        <v>13</v>
      </c>
      <c r="K243" s="2">
        <v>306020401</v>
      </c>
      <c r="L243" s="2" t="s">
        <v>304</v>
      </c>
      <c r="M243" s="1" t="s">
        <v>64</v>
      </c>
      <c r="N243" s="4">
        <v>31.967890000000001</v>
      </c>
      <c r="O243" s="4">
        <v>-81.022199999999998</v>
      </c>
      <c r="P243" s="4">
        <v>31.96825509</v>
      </c>
      <c r="Q243" s="4">
        <v>-81.0220202</v>
      </c>
      <c r="R243" s="2">
        <v>4</v>
      </c>
      <c r="S243" s="2">
        <v>75</v>
      </c>
      <c r="T243" s="2" t="s">
        <v>63</v>
      </c>
      <c r="U243" s="2" t="s">
        <v>303</v>
      </c>
      <c r="V243" s="1" t="s">
        <v>302</v>
      </c>
      <c r="W243" s="2" t="s">
        <v>44</v>
      </c>
      <c r="X243" s="2" t="s">
        <v>46</v>
      </c>
      <c r="Y243" s="2" t="s">
        <v>45</v>
      </c>
      <c r="Z243" s="2" t="s">
        <v>44</v>
      </c>
      <c r="AA243" s="2" t="s">
        <v>43</v>
      </c>
      <c r="AB243" s="2" t="s">
        <v>42</v>
      </c>
      <c r="AC243" s="2" t="s">
        <v>41</v>
      </c>
      <c r="AD243" s="2">
        <v>262</v>
      </c>
      <c r="AE243" s="1" t="s">
        <v>133</v>
      </c>
      <c r="AF243" s="2" t="s">
        <v>39</v>
      </c>
      <c r="AG243" s="2" t="s">
        <v>38</v>
      </c>
      <c r="AH243" s="2" t="s">
        <v>132</v>
      </c>
      <c r="AI243" s="2" t="s">
        <v>5</v>
      </c>
      <c r="AJ243" s="1" t="s">
        <v>1</v>
      </c>
      <c r="AK243" s="2" t="s">
        <v>4</v>
      </c>
      <c r="AL243" s="2" t="s">
        <v>86</v>
      </c>
      <c r="AR243" s="1" t="s">
        <v>2</v>
      </c>
      <c r="AS243" s="1" t="s">
        <v>1</v>
      </c>
      <c r="AT243" s="1" t="s">
        <v>1</v>
      </c>
      <c r="AU243" s="2">
        <v>48840</v>
      </c>
      <c r="AV243" s="5">
        <v>131.66999999999999</v>
      </c>
      <c r="AW243" s="1">
        <v>90</v>
      </c>
      <c r="AX243" s="6" t="s">
        <v>0</v>
      </c>
      <c r="AY243" s="6">
        <v>73.150000000000006</v>
      </c>
      <c r="AZ243" s="6">
        <v>43.89</v>
      </c>
      <c r="BA243" s="7">
        <v>29.26</v>
      </c>
      <c r="BB243" s="7">
        <v>14.63</v>
      </c>
      <c r="BC243" s="7">
        <v>7.3150000000000004</v>
      </c>
    </row>
    <row r="244" spans="1:55">
      <c r="A244" s="2">
        <v>5433</v>
      </c>
      <c r="B244" s="2" t="s">
        <v>318</v>
      </c>
      <c r="C244" s="2" t="s">
        <v>24</v>
      </c>
      <c r="D244" s="2">
        <v>1</v>
      </c>
      <c r="E244" s="3">
        <v>40751</v>
      </c>
      <c r="F244" s="2" t="s">
        <v>307</v>
      </c>
      <c r="G244" s="1" t="s">
        <v>306</v>
      </c>
      <c r="H244" s="2" t="s">
        <v>317</v>
      </c>
      <c r="I244" s="2">
        <v>13029</v>
      </c>
      <c r="J244" s="2">
        <v>13</v>
      </c>
      <c r="K244" s="2">
        <v>306020405</v>
      </c>
      <c r="L244" s="2" t="s">
        <v>315</v>
      </c>
      <c r="M244" s="1" t="s">
        <v>64</v>
      </c>
      <c r="N244" s="4">
        <v>31.763736089999998</v>
      </c>
      <c r="O244" s="4">
        <v>-81.203266470000003</v>
      </c>
      <c r="P244" s="4">
        <v>31.763736089999998</v>
      </c>
      <c r="Q244" s="4">
        <v>-81.203266470000003</v>
      </c>
      <c r="R244" s="2">
        <v>4</v>
      </c>
      <c r="S244" s="2">
        <v>75</v>
      </c>
      <c r="T244" s="2" t="s">
        <v>63</v>
      </c>
      <c r="U244" s="2" t="s">
        <v>303</v>
      </c>
      <c r="V244" s="1" t="s">
        <v>302</v>
      </c>
      <c r="W244" s="2" t="s">
        <v>44</v>
      </c>
      <c r="X244" s="2" t="s">
        <v>46</v>
      </c>
      <c r="Y244" s="2" t="s">
        <v>45</v>
      </c>
      <c r="Z244" s="2" t="s">
        <v>44</v>
      </c>
      <c r="AA244" s="2" t="s">
        <v>43</v>
      </c>
      <c r="AB244" s="2" t="s">
        <v>42</v>
      </c>
      <c r="AC244" s="2" t="s">
        <v>41</v>
      </c>
      <c r="AD244" s="2">
        <v>262</v>
      </c>
      <c r="AE244" s="1" t="s">
        <v>133</v>
      </c>
      <c r="AF244" s="2" t="s">
        <v>39</v>
      </c>
      <c r="AG244" s="2" t="s">
        <v>38</v>
      </c>
      <c r="AH244" s="2" t="s">
        <v>132</v>
      </c>
      <c r="AI244" s="2" t="s">
        <v>5</v>
      </c>
      <c r="AJ244" s="1" t="s">
        <v>1</v>
      </c>
      <c r="AK244" s="2" t="s">
        <v>4</v>
      </c>
      <c r="AL244" s="2" t="s">
        <v>86</v>
      </c>
      <c r="AR244" s="1" t="s">
        <v>2</v>
      </c>
      <c r="AS244" s="1" t="s">
        <v>1</v>
      </c>
      <c r="AT244" s="1" t="s">
        <v>1</v>
      </c>
      <c r="AU244" s="2">
        <v>48770</v>
      </c>
      <c r="AV244" s="5">
        <v>106.56</v>
      </c>
      <c r="AW244" s="1">
        <v>90</v>
      </c>
      <c r="AX244" s="6" t="s">
        <v>0</v>
      </c>
      <c r="AY244" s="6">
        <v>59.2</v>
      </c>
      <c r="AZ244" s="6">
        <v>35.520000000000003</v>
      </c>
      <c r="BA244" s="7">
        <v>23.68</v>
      </c>
      <c r="BB244" s="7">
        <v>11.84</v>
      </c>
      <c r="BC244" s="7">
        <v>5.92</v>
      </c>
    </row>
    <row r="245" spans="1:55">
      <c r="A245" s="2">
        <v>5434</v>
      </c>
      <c r="B245" s="2" t="s">
        <v>316</v>
      </c>
      <c r="C245" s="2" t="s">
        <v>24</v>
      </c>
      <c r="D245" s="2">
        <v>1</v>
      </c>
      <c r="E245" s="3">
        <v>40759</v>
      </c>
      <c r="F245" s="2" t="s">
        <v>307</v>
      </c>
      <c r="G245" s="1" t="s">
        <v>306</v>
      </c>
      <c r="H245" s="2" t="s">
        <v>310</v>
      </c>
      <c r="I245" s="2">
        <v>13179</v>
      </c>
      <c r="J245" s="2">
        <v>13</v>
      </c>
      <c r="K245" s="2">
        <v>306020405</v>
      </c>
      <c r="L245" s="2" t="s">
        <v>315</v>
      </c>
      <c r="M245" s="1" t="s">
        <v>64</v>
      </c>
      <c r="N245" s="4">
        <v>31.636403690000002</v>
      </c>
      <c r="O245" s="4">
        <v>-81.149636889999996</v>
      </c>
      <c r="P245" s="4">
        <v>31.636403690000002</v>
      </c>
      <c r="Q245" s="4">
        <v>-81.149636889999996</v>
      </c>
      <c r="R245" s="2">
        <v>4</v>
      </c>
      <c r="S245" s="2">
        <v>75</v>
      </c>
      <c r="T245" s="2" t="s">
        <v>63</v>
      </c>
      <c r="U245" s="2" t="s">
        <v>303</v>
      </c>
      <c r="V245" s="1" t="s">
        <v>302</v>
      </c>
      <c r="W245" s="2" t="s">
        <v>44</v>
      </c>
      <c r="X245" s="2" t="s">
        <v>46</v>
      </c>
      <c r="Y245" s="2" t="s">
        <v>45</v>
      </c>
      <c r="Z245" s="2" t="s">
        <v>44</v>
      </c>
      <c r="AA245" s="2" t="s">
        <v>43</v>
      </c>
      <c r="AB245" s="2" t="s">
        <v>42</v>
      </c>
      <c r="AC245" s="2" t="s">
        <v>41</v>
      </c>
      <c r="AD245" s="2">
        <v>262</v>
      </c>
      <c r="AE245" s="1" t="s">
        <v>133</v>
      </c>
      <c r="AF245" s="2" t="s">
        <v>39</v>
      </c>
      <c r="AG245" s="2" t="s">
        <v>38</v>
      </c>
      <c r="AH245" s="2" t="s">
        <v>132</v>
      </c>
      <c r="AI245" s="2" t="s">
        <v>5</v>
      </c>
      <c r="AJ245" s="1" t="s">
        <v>1</v>
      </c>
      <c r="AK245" s="2" t="s">
        <v>4</v>
      </c>
      <c r="AL245" s="2" t="s">
        <v>86</v>
      </c>
      <c r="AR245" s="1" t="s">
        <v>2</v>
      </c>
      <c r="AS245" s="1" t="s">
        <v>1</v>
      </c>
      <c r="AT245" s="1" t="s">
        <v>1</v>
      </c>
      <c r="AU245" s="2">
        <v>52490</v>
      </c>
      <c r="AV245" s="5">
        <v>78.72</v>
      </c>
      <c r="AW245" s="1">
        <v>60</v>
      </c>
      <c r="AX245" s="6" t="s">
        <v>0</v>
      </c>
      <c r="AY245" s="6">
        <v>65.599999999999994</v>
      </c>
      <c r="AZ245" s="6">
        <v>39.36</v>
      </c>
      <c r="BA245" s="7">
        <v>26.24</v>
      </c>
      <c r="BB245" s="7">
        <v>13.12</v>
      </c>
      <c r="BC245" s="7">
        <v>6.56</v>
      </c>
    </row>
    <row r="246" spans="1:55">
      <c r="A246" s="2">
        <v>5435</v>
      </c>
      <c r="B246" s="2" t="s">
        <v>314</v>
      </c>
      <c r="C246" s="2" t="s">
        <v>24</v>
      </c>
      <c r="D246" s="2">
        <v>1</v>
      </c>
      <c r="E246" s="3">
        <v>40715</v>
      </c>
      <c r="F246" s="2" t="s">
        <v>307</v>
      </c>
      <c r="G246" s="1" t="s">
        <v>306</v>
      </c>
      <c r="H246" s="2" t="s">
        <v>313</v>
      </c>
      <c r="I246" s="2">
        <v>13039</v>
      </c>
      <c r="J246" s="2">
        <v>13</v>
      </c>
      <c r="K246" s="2">
        <v>307020409</v>
      </c>
      <c r="L246" s="2" t="s">
        <v>312</v>
      </c>
      <c r="M246" s="1" t="s">
        <v>64</v>
      </c>
      <c r="N246" s="4">
        <v>30.736736990000001</v>
      </c>
      <c r="O246" s="4">
        <v>-81.617201280000003</v>
      </c>
      <c r="P246" s="4">
        <v>30.736736990000001</v>
      </c>
      <c r="Q246" s="4">
        <v>-81.617201280000003</v>
      </c>
      <c r="R246" s="2">
        <v>4</v>
      </c>
      <c r="S246" s="2">
        <v>75</v>
      </c>
      <c r="T246" s="2" t="s">
        <v>63</v>
      </c>
      <c r="U246" s="2" t="s">
        <v>303</v>
      </c>
      <c r="V246" s="1" t="s">
        <v>302</v>
      </c>
      <c r="W246" s="2" t="s">
        <v>44</v>
      </c>
      <c r="X246" s="2" t="s">
        <v>46</v>
      </c>
      <c r="Y246" s="2" t="s">
        <v>45</v>
      </c>
      <c r="Z246" s="2" t="s">
        <v>44</v>
      </c>
      <c r="AA246" s="2" t="s">
        <v>43</v>
      </c>
      <c r="AB246" s="2" t="s">
        <v>42</v>
      </c>
      <c r="AC246" s="2" t="s">
        <v>41</v>
      </c>
      <c r="AD246" s="2">
        <v>262</v>
      </c>
      <c r="AE246" s="1" t="s">
        <v>133</v>
      </c>
      <c r="AF246" s="2" t="s">
        <v>39</v>
      </c>
      <c r="AG246" s="2" t="s">
        <v>38</v>
      </c>
      <c r="AH246" s="2" t="s">
        <v>132</v>
      </c>
      <c r="AI246" s="2" t="s">
        <v>5</v>
      </c>
      <c r="AJ246" s="1" t="s">
        <v>1</v>
      </c>
      <c r="AK246" s="2" t="s">
        <v>4</v>
      </c>
      <c r="AL246" s="2" t="s">
        <v>86</v>
      </c>
      <c r="AR246" s="1" t="s">
        <v>2</v>
      </c>
      <c r="AS246" s="1" t="s">
        <v>1</v>
      </c>
      <c r="AT246" s="1" t="s">
        <v>1</v>
      </c>
      <c r="AU246" s="2">
        <v>39640</v>
      </c>
      <c r="AV246" s="5">
        <v>152.208</v>
      </c>
      <c r="AW246" s="1">
        <v>60</v>
      </c>
      <c r="AX246" s="6" t="s">
        <v>0</v>
      </c>
      <c r="AY246" s="6">
        <v>126.84</v>
      </c>
      <c r="AZ246" s="6">
        <v>76.103999999999999</v>
      </c>
      <c r="BA246" s="7">
        <v>50.735999999999997</v>
      </c>
      <c r="BB246" s="7">
        <v>25.367999999999999</v>
      </c>
      <c r="BC246" s="7">
        <v>12.683999999999999</v>
      </c>
    </row>
    <row r="247" spans="1:55">
      <c r="A247" s="2">
        <v>5436</v>
      </c>
      <c r="B247" s="2" t="s">
        <v>311</v>
      </c>
      <c r="C247" s="2" t="s">
        <v>24</v>
      </c>
      <c r="D247" s="2">
        <v>1</v>
      </c>
      <c r="E247" s="3">
        <v>40756</v>
      </c>
      <c r="F247" s="2" t="s">
        <v>307</v>
      </c>
      <c r="G247" s="1" t="s">
        <v>306</v>
      </c>
      <c r="H247" s="2" t="s">
        <v>310</v>
      </c>
      <c r="I247" s="2">
        <v>13179</v>
      </c>
      <c r="J247" s="2">
        <v>13</v>
      </c>
      <c r="K247" s="2">
        <v>306020404</v>
      </c>
      <c r="L247" s="2" t="s">
        <v>309</v>
      </c>
      <c r="M247" s="1" t="s">
        <v>64</v>
      </c>
      <c r="N247" s="4">
        <v>31.654830409999999</v>
      </c>
      <c r="O247" s="4">
        <v>-81.233170000000001</v>
      </c>
      <c r="P247" s="4">
        <v>31.654830409999999</v>
      </c>
      <c r="Q247" s="4">
        <v>-81.233170000000001</v>
      </c>
      <c r="R247" s="2">
        <v>4</v>
      </c>
      <c r="S247" s="2">
        <v>75</v>
      </c>
      <c r="T247" s="2" t="s">
        <v>63</v>
      </c>
      <c r="U247" s="2" t="s">
        <v>303</v>
      </c>
      <c r="V247" s="1" t="s">
        <v>302</v>
      </c>
      <c r="W247" s="2" t="s">
        <v>44</v>
      </c>
      <c r="X247" s="2" t="s">
        <v>46</v>
      </c>
      <c r="Y247" s="2" t="s">
        <v>45</v>
      </c>
      <c r="Z247" s="2" t="s">
        <v>44</v>
      </c>
      <c r="AA247" s="2" t="s">
        <v>43</v>
      </c>
      <c r="AB247" s="2" t="s">
        <v>42</v>
      </c>
      <c r="AC247" s="2" t="s">
        <v>41</v>
      </c>
      <c r="AD247" s="2">
        <v>262</v>
      </c>
      <c r="AE247" s="1" t="s">
        <v>133</v>
      </c>
      <c r="AF247" s="2" t="s">
        <v>39</v>
      </c>
      <c r="AG247" s="2" t="s">
        <v>38</v>
      </c>
      <c r="AH247" s="2" t="s">
        <v>132</v>
      </c>
      <c r="AI247" s="2" t="s">
        <v>5</v>
      </c>
      <c r="AJ247" s="1" t="s">
        <v>1</v>
      </c>
      <c r="AK247" s="2" t="s">
        <v>4</v>
      </c>
      <c r="AL247" s="2" t="s">
        <v>86</v>
      </c>
      <c r="AR247" s="1" t="s">
        <v>2</v>
      </c>
      <c r="AS247" s="1" t="s">
        <v>1</v>
      </c>
      <c r="AT247" s="1" t="s">
        <v>1</v>
      </c>
      <c r="AU247" s="2">
        <v>50390</v>
      </c>
      <c r="AV247" s="5">
        <v>158.78</v>
      </c>
      <c r="AW247" s="1">
        <v>100</v>
      </c>
      <c r="AX247" s="6">
        <v>158.78</v>
      </c>
      <c r="AY247" s="6">
        <v>79.39</v>
      </c>
      <c r="AZ247" s="6">
        <v>47.634</v>
      </c>
      <c r="BA247" s="7">
        <v>31.756</v>
      </c>
      <c r="BB247" s="7">
        <v>15.878</v>
      </c>
      <c r="BC247" s="7">
        <v>7.9390000000000001</v>
      </c>
    </row>
    <row r="248" spans="1:55">
      <c r="A248" s="2">
        <v>5437</v>
      </c>
      <c r="B248" s="2" t="s">
        <v>308</v>
      </c>
      <c r="C248" s="2" t="s">
        <v>24</v>
      </c>
      <c r="D248" s="2">
        <v>1</v>
      </c>
      <c r="E248" s="3">
        <v>40738</v>
      </c>
      <c r="F248" s="2" t="s">
        <v>307</v>
      </c>
      <c r="G248" s="1" t="s">
        <v>306</v>
      </c>
      <c r="H248" s="2" t="s">
        <v>305</v>
      </c>
      <c r="I248" s="2">
        <v>13051</v>
      </c>
      <c r="J248" s="2">
        <v>13</v>
      </c>
      <c r="K248" s="2">
        <v>306020401</v>
      </c>
      <c r="L248" s="2" t="s">
        <v>304</v>
      </c>
      <c r="M248" s="1" t="s">
        <v>64</v>
      </c>
      <c r="N248" s="4">
        <v>31.909833089999999</v>
      </c>
      <c r="O248" s="4">
        <v>-80.965334130000002</v>
      </c>
      <c r="P248" s="4">
        <v>31.909833089999999</v>
      </c>
      <c r="Q248" s="4">
        <v>-80.965334130000002</v>
      </c>
      <c r="R248" s="2">
        <v>4</v>
      </c>
      <c r="S248" s="2">
        <v>75</v>
      </c>
      <c r="T248" s="2" t="s">
        <v>63</v>
      </c>
      <c r="U248" s="2" t="s">
        <v>303</v>
      </c>
      <c r="V248" s="1" t="s">
        <v>302</v>
      </c>
      <c r="W248" s="2" t="s">
        <v>44</v>
      </c>
      <c r="X248" s="2" t="s">
        <v>46</v>
      </c>
      <c r="Y248" s="2" t="s">
        <v>45</v>
      </c>
      <c r="Z248" s="2" t="s">
        <v>44</v>
      </c>
      <c r="AA248" s="2" t="s">
        <v>43</v>
      </c>
      <c r="AB248" s="2" t="s">
        <v>42</v>
      </c>
      <c r="AC248" s="2" t="s">
        <v>41</v>
      </c>
      <c r="AD248" s="2">
        <v>262</v>
      </c>
      <c r="AE248" s="1" t="s">
        <v>133</v>
      </c>
      <c r="AF248" s="2" t="s">
        <v>39</v>
      </c>
      <c r="AG248" s="2" t="s">
        <v>38</v>
      </c>
      <c r="AH248" s="2" t="s">
        <v>132</v>
      </c>
      <c r="AI248" s="2" t="s">
        <v>5</v>
      </c>
      <c r="AJ248" s="1" t="s">
        <v>1</v>
      </c>
      <c r="AK248" s="2" t="s">
        <v>4</v>
      </c>
      <c r="AL248" s="2" t="s">
        <v>86</v>
      </c>
      <c r="AR248" s="1" t="s">
        <v>2</v>
      </c>
      <c r="AS248" s="1" t="s">
        <v>1</v>
      </c>
      <c r="AT248" s="1" t="s">
        <v>1</v>
      </c>
      <c r="AU248" s="2">
        <v>49990</v>
      </c>
      <c r="AV248" s="5">
        <v>109.73699999999999</v>
      </c>
      <c r="AW248" s="1">
        <v>89</v>
      </c>
      <c r="AX248" s="6" t="s">
        <v>0</v>
      </c>
      <c r="AY248" s="6">
        <v>61.65</v>
      </c>
      <c r="AZ248" s="6">
        <v>36.99</v>
      </c>
      <c r="BA248" s="7">
        <v>24.66</v>
      </c>
      <c r="BB248" s="7">
        <v>12.33</v>
      </c>
      <c r="BC248" s="7">
        <v>6.165</v>
      </c>
    </row>
    <row r="249" spans="1:55">
      <c r="A249" s="2">
        <v>5452</v>
      </c>
      <c r="B249" s="2" t="s">
        <v>301</v>
      </c>
      <c r="C249" s="2" t="s">
        <v>24</v>
      </c>
      <c r="D249" s="2">
        <v>1</v>
      </c>
      <c r="E249" s="3">
        <v>40669</v>
      </c>
      <c r="F249" s="2" t="s">
        <v>294</v>
      </c>
      <c r="G249" s="1" t="s">
        <v>293</v>
      </c>
      <c r="H249" s="2" t="s">
        <v>193</v>
      </c>
      <c r="I249" s="2">
        <v>22023</v>
      </c>
      <c r="J249" s="2">
        <v>22</v>
      </c>
      <c r="K249" s="2">
        <v>808020605</v>
      </c>
      <c r="L249" s="2" t="s">
        <v>299</v>
      </c>
      <c r="M249" s="1" t="s">
        <v>290</v>
      </c>
      <c r="N249" s="4">
        <v>30.036560000000001</v>
      </c>
      <c r="O249" s="4">
        <v>-93.279949999999999</v>
      </c>
      <c r="P249" s="4">
        <v>30.036547299999999</v>
      </c>
      <c r="Q249" s="4">
        <v>-93.279931829999995</v>
      </c>
      <c r="R249" s="2">
        <v>6</v>
      </c>
      <c r="S249" s="2">
        <v>34</v>
      </c>
      <c r="T249" s="2" t="s">
        <v>152</v>
      </c>
      <c r="U249" s="2" t="s">
        <v>151</v>
      </c>
      <c r="V249" s="1" t="s">
        <v>150</v>
      </c>
      <c r="W249" s="2" t="s">
        <v>44</v>
      </c>
      <c r="X249" s="2" t="s">
        <v>46</v>
      </c>
      <c r="Y249" s="2" t="s">
        <v>45</v>
      </c>
      <c r="Z249" s="2" t="s">
        <v>44</v>
      </c>
      <c r="AA249" s="2" t="s">
        <v>43</v>
      </c>
      <c r="AB249" s="2" t="s">
        <v>42</v>
      </c>
      <c r="AC249" s="2" t="s">
        <v>41</v>
      </c>
      <c r="AD249" s="2">
        <v>258</v>
      </c>
      <c r="AE249" s="1" t="s">
        <v>260</v>
      </c>
      <c r="AF249" s="2" t="s">
        <v>39</v>
      </c>
      <c r="AG249" s="2" t="s">
        <v>38</v>
      </c>
      <c r="AH249" s="2" t="s">
        <v>259</v>
      </c>
      <c r="AI249" s="2" t="s">
        <v>5</v>
      </c>
      <c r="AJ249" s="1" t="s">
        <v>1</v>
      </c>
      <c r="AK249" s="2" t="s">
        <v>4</v>
      </c>
      <c r="AL249" s="2" t="s">
        <v>3</v>
      </c>
      <c r="AR249" s="1" t="s">
        <v>2</v>
      </c>
      <c r="AS249" s="1" t="s">
        <v>1</v>
      </c>
      <c r="AU249" s="2" t="s">
        <v>0</v>
      </c>
      <c r="AV249" s="5">
        <v>90.4876</v>
      </c>
      <c r="AW249" s="1">
        <v>125</v>
      </c>
      <c r="AX249" s="6">
        <v>85.627600000000001</v>
      </c>
      <c r="AY249" s="6">
        <v>76.2136</v>
      </c>
      <c r="AZ249" s="6">
        <v>57.313600000000001</v>
      </c>
      <c r="BA249" s="7">
        <v>36.145600000000002</v>
      </c>
      <c r="BB249" s="7">
        <v>14.977600000000001</v>
      </c>
      <c r="BC249" s="7">
        <v>6.7149999999999999</v>
      </c>
    </row>
    <row r="250" spans="1:55">
      <c r="A250" s="2">
        <v>5455</v>
      </c>
      <c r="B250" s="2" t="s">
        <v>300</v>
      </c>
      <c r="C250" s="2" t="s">
        <v>24</v>
      </c>
      <c r="D250" s="2">
        <v>1</v>
      </c>
      <c r="E250" s="3">
        <v>40704</v>
      </c>
      <c r="F250" s="2" t="s">
        <v>294</v>
      </c>
      <c r="G250" s="1" t="s">
        <v>293</v>
      </c>
      <c r="H250" s="2" t="s">
        <v>193</v>
      </c>
      <c r="I250" s="2">
        <v>22023</v>
      </c>
      <c r="J250" s="2">
        <v>22</v>
      </c>
      <c r="K250" s="2">
        <v>808020605</v>
      </c>
      <c r="L250" s="2" t="s">
        <v>299</v>
      </c>
      <c r="M250" s="1" t="s">
        <v>290</v>
      </c>
      <c r="N250" s="4">
        <v>30.029</v>
      </c>
      <c r="O250" s="4">
        <v>-93.25206</v>
      </c>
      <c r="P250" s="4">
        <v>30.02893495</v>
      </c>
      <c r="Q250" s="4">
        <v>-93.251514330000006</v>
      </c>
      <c r="R250" s="2">
        <v>6</v>
      </c>
      <c r="S250" s="2">
        <v>34</v>
      </c>
      <c r="T250" s="2" t="s">
        <v>152</v>
      </c>
      <c r="U250" s="2" t="s">
        <v>151</v>
      </c>
      <c r="V250" s="1" t="s">
        <v>150</v>
      </c>
      <c r="W250" s="2" t="s">
        <v>44</v>
      </c>
      <c r="X250" s="2" t="s">
        <v>46</v>
      </c>
      <c r="Y250" s="2" t="s">
        <v>45</v>
      </c>
      <c r="Z250" s="2" t="s">
        <v>44</v>
      </c>
      <c r="AA250" s="2" t="s">
        <v>43</v>
      </c>
      <c r="AB250" s="2" t="s">
        <v>42</v>
      </c>
      <c r="AC250" s="2" t="s">
        <v>41</v>
      </c>
      <c r="AD250" s="2">
        <v>256</v>
      </c>
      <c r="AE250" s="1" t="s">
        <v>149</v>
      </c>
      <c r="AF250" s="2" t="s">
        <v>39</v>
      </c>
      <c r="AG250" s="2" t="s">
        <v>38</v>
      </c>
      <c r="AH250" s="2" t="s">
        <v>148</v>
      </c>
      <c r="AI250" s="2" t="s">
        <v>5</v>
      </c>
      <c r="AJ250" s="1" t="s">
        <v>145</v>
      </c>
      <c r="AK250" s="2" t="s">
        <v>4</v>
      </c>
      <c r="AL250" s="2" t="s">
        <v>35</v>
      </c>
      <c r="AN250" s="1" t="s">
        <v>296</v>
      </c>
      <c r="AS250" s="1" t="s">
        <v>1</v>
      </c>
      <c r="AT250" s="1" t="s">
        <v>1</v>
      </c>
      <c r="AU250" s="2">
        <v>20250</v>
      </c>
      <c r="AV250" s="5">
        <v>207.0566</v>
      </c>
      <c r="AW250" s="1">
        <v>125</v>
      </c>
      <c r="AX250" s="6">
        <v>195.41159999999999</v>
      </c>
      <c r="AY250" s="6">
        <v>118.6536</v>
      </c>
      <c r="AZ250" s="6">
        <v>55.869599999999998</v>
      </c>
      <c r="BA250" s="7">
        <v>27.96</v>
      </c>
      <c r="BB250" s="7">
        <v>13.98</v>
      </c>
      <c r="BC250" s="7">
        <v>6.99</v>
      </c>
    </row>
    <row r="251" spans="1:55">
      <c r="A251" s="2">
        <v>5459</v>
      </c>
      <c r="B251" s="2" t="s">
        <v>298</v>
      </c>
      <c r="C251" s="2" t="s">
        <v>24</v>
      </c>
      <c r="D251" s="2">
        <v>1</v>
      </c>
      <c r="E251" s="3">
        <v>40714</v>
      </c>
      <c r="F251" s="2" t="s">
        <v>294</v>
      </c>
      <c r="G251" s="1" t="s">
        <v>293</v>
      </c>
      <c r="H251" s="2" t="s">
        <v>193</v>
      </c>
      <c r="I251" s="2">
        <v>22023</v>
      </c>
      <c r="J251" s="2">
        <v>22</v>
      </c>
      <c r="K251" s="2">
        <v>808020604</v>
      </c>
      <c r="L251" s="2" t="s">
        <v>297</v>
      </c>
      <c r="M251" s="1" t="s">
        <v>290</v>
      </c>
      <c r="N251" s="4">
        <v>30.035119999999999</v>
      </c>
      <c r="O251" s="4">
        <v>-93.432460000000006</v>
      </c>
      <c r="P251" s="4">
        <v>30.03509159</v>
      </c>
      <c r="Q251" s="4">
        <v>-93.432445950000002</v>
      </c>
      <c r="R251" s="2">
        <v>6</v>
      </c>
      <c r="S251" s="2">
        <v>34</v>
      </c>
      <c r="T251" s="2" t="s">
        <v>152</v>
      </c>
      <c r="U251" s="2" t="s">
        <v>151</v>
      </c>
      <c r="V251" s="1" t="s">
        <v>150</v>
      </c>
      <c r="W251" s="2" t="s">
        <v>44</v>
      </c>
      <c r="X251" s="2" t="s">
        <v>46</v>
      </c>
      <c r="Y251" s="2" t="s">
        <v>45</v>
      </c>
      <c r="Z251" s="2" t="s">
        <v>44</v>
      </c>
      <c r="AA251" s="2" t="s">
        <v>43</v>
      </c>
      <c r="AB251" s="2" t="s">
        <v>42</v>
      </c>
      <c r="AC251" s="2" t="s">
        <v>41</v>
      </c>
      <c r="AD251" s="2">
        <v>258</v>
      </c>
      <c r="AE251" s="1" t="s">
        <v>260</v>
      </c>
      <c r="AF251" s="2" t="s">
        <v>39</v>
      </c>
      <c r="AG251" s="2" t="s">
        <v>38</v>
      </c>
      <c r="AH251" s="2" t="s">
        <v>259</v>
      </c>
      <c r="AI251" s="2" t="s">
        <v>5</v>
      </c>
      <c r="AJ251" s="1" t="s">
        <v>145</v>
      </c>
      <c r="AK251" s="2" t="s">
        <v>4</v>
      </c>
      <c r="AL251" s="2" t="s">
        <v>86</v>
      </c>
      <c r="AN251" s="1" t="s">
        <v>296</v>
      </c>
      <c r="AS251" s="1" t="s">
        <v>1</v>
      </c>
      <c r="AT251" s="1" t="s">
        <v>1</v>
      </c>
      <c r="AU251" s="2" t="s">
        <v>0</v>
      </c>
      <c r="AV251" s="5">
        <v>1002.328</v>
      </c>
      <c r="AW251" s="1">
        <v>125</v>
      </c>
      <c r="AX251" s="6">
        <v>770.34799999999996</v>
      </c>
      <c r="AY251" s="6">
        <v>306.38799999999998</v>
      </c>
      <c r="AZ251" s="6">
        <v>120.804</v>
      </c>
      <c r="BA251" s="7">
        <v>28.012</v>
      </c>
      <c r="BB251" s="7">
        <v>14.006</v>
      </c>
      <c r="BC251" s="7">
        <v>7.0030000000000001</v>
      </c>
    </row>
    <row r="252" spans="1:55">
      <c r="A252" s="2">
        <v>5460</v>
      </c>
      <c r="B252" s="2" t="s">
        <v>295</v>
      </c>
      <c r="C252" s="2" t="s">
        <v>24</v>
      </c>
      <c r="D252" s="2">
        <v>1</v>
      </c>
      <c r="E252" s="3">
        <v>40709</v>
      </c>
      <c r="F252" s="2" t="s">
        <v>294</v>
      </c>
      <c r="G252" s="1" t="s">
        <v>293</v>
      </c>
      <c r="H252" s="2" t="s">
        <v>292</v>
      </c>
      <c r="I252" s="2">
        <v>22057</v>
      </c>
      <c r="J252" s="2">
        <v>22</v>
      </c>
      <c r="K252" s="2">
        <v>809030208</v>
      </c>
      <c r="L252" s="2" t="s">
        <v>291</v>
      </c>
      <c r="M252" s="1" t="s">
        <v>290</v>
      </c>
      <c r="N252" s="4">
        <v>29.484159999999999</v>
      </c>
      <c r="O252" s="4">
        <v>-90.471369999999993</v>
      </c>
      <c r="P252" s="4">
        <v>29.4844005</v>
      </c>
      <c r="Q252" s="4">
        <v>-90.471391429999997</v>
      </c>
      <c r="R252" s="2">
        <v>6</v>
      </c>
      <c r="S252" s="2">
        <v>73</v>
      </c>
      <c r="T252" s="2" t="s">
        <v>289</v>
      </c>
      <c r="U252" s="2" t="s">
        <v>288</v>
      </c>
      <c r="V252" s="1" t="s">
        <v>287</v>
      </c>
      <c r="W252" s="2" t="s">
        <v>44</v>
      </c>
      <c r="X252" s="2" t="s">
        <v>46</v>
      </c>
      <c r="Y252" s="2" t="s">
        <v>45</v>
      </c>
      <c r="Z252" s="2" t="s">
        <v>44</v>
      </c>
      <c r="AA252" s="2" t="s">
        <v>43</v>
      </c>
      <c r="AB252" s="2" t="s">
        <v>42</v>
      </c>
      <c r="AC252" s="2" t="s">
        <v>41</v>
      </c>
      <c r="AD252" s="2">
        <v>258</v>
      </c>
      <c r="AE252" s="1" t="s">
        <v>260</v>
      </c>
      <c r="AF252" s="2" t="s">
        <v>39</v>
      </c>
      <c r="AG252" s="2" t="s">
        <v>38</v>
      </c>
      <c r="AH252" s="2" t="s">
        <v>259</v>
      </c>
      <c r="AI252" s="2" t="s">
        <v>5</v>
      </c>
      <c r="AJ252" s="1" t="s">
        <v>145</v>
      </c>
      <c r="AK252" s="2" t="s">
        <v>4</v>
      </c>
      <c r="AL252" s="2" t="s">
        <v>35</v>
      </c>
      <c r="AN252" s="1" t="s">
        <v>144</v>
      </c>
      <c r="AS252" s="1" t="s">
        <v>1</v>
      </c>
      <c r="AT252" s="1" t="s">
        <v>1</v>
      </c>
      <c r="AU252" s="2">
        <v>18700</v>
      </c>
      <c r="AV252" s="5">
        <v>1929.675</v>
      </c>
      <c r="AW252" s="1">
        <v>125</v>
      </c>
      <c r="AX252" s="6">
        <v>1543.74</v>
      </c>
      <c r="AY252" s="6">
        <v>771.87</v>
      </c>
      <c r="AZ252" s="6">
        <v>463.12200000000001</v>
      </c>
      <c r="BA252" s="7">
        <v>308.74799999999999</v>
      </c>
      <c r="BB252" s="7">
        <v>154.374</v>
      </c>
      <c r="BC252" s="7">
        <v>77.186999999999998</v>
      </c>
    </row>
    <row r="253" spans="1:55">
      <c r="A253" s="2">
        <v>5491</v>
      </c>
      <c r="B253" s="2" t="s">
        <v>286</v>
      </c>
      <c r="C253" s="2" t="s">
        <v>24</v>
      </c>
      <c r="D253" s="2">
        <v>1</v>
      </c>
      <c r="E253" s="3">
        <v>40710</v>
      </c>
      <c r="F253" s="2" t="s">
        <v>54</v>
      </c>
      <c r="G253" s="1" t="s">
        <v>53</v>
      </c>
      <c r="H253" s="2" t="s">
        <v>52</v>
      </c>
      <c r="I253" s="2">
        <v>24039</v>
      </c>
      <c r="J253" s="2">
        <v>24</v>
      </c>
      <c r="K253" s="2">
        <v>208011003</v>
      </c>
      <c r="L253" s="2" t="s">
        <v>51</v>
      </c>
      <c r="M253" s="1" t="s">
        <v>50</v>
      </c>
      <c r="N253" s="4">
        <v>38.238849999999999</v>
      </c>
      <c r="O253" s="4">
        <v>-75.808009999999996</v>
      </c>
      <c r="P253" s="4">
        <v>38.239033859999999</v>
      </c>
      <c r="Q253" s="4">
        <v>-75.808041829999993</v>
      </c>
      <c r="R253" s="2">
        <v>3</v>
      </c>
      <c r="S253" s="2">
        <v>63</v>
      </c>
      <c r="T253" s="2" t="s">
        <v>49</v>
      </c>
      <c r="U253" s="2" t="s">
        <v>48</v>
      </c>
      <c r="V253" s="1" t="s">
        <v>47</v>
      </c>
      <c r="W253" s="2" t="s">
        <v>44</v>
      </c>
      <c r="X253" s="2" t="s">
        <v>46</v>
      </c>
      <c r="Y253" s="2" t="s">
        <v>45</v>
      </c>
      <c r="Z253" s="2" t="s">
        <v>44</v>
      </c>
      <c r="AA253" s="2" t="s">
        <v>43</v>
      </c>
      <c r="AB253" s="2" t="s">
        <v>42</v>
      </c>
      <c r="AC253" s="2" t="s">
        <v>41</v>
      </c>
      <c r="AD253" s="2">
        <v>264</v>
      </c>
      <c r="AE253" s="1" t="s">
        <v>40</v>
      </c>
      <c r="AF253" s="2" t="s">
        <v>39</v>
      </c>
      <c r="AG253" s="2" t="s">
        <v>38</v>
      </c>
      <c r="AH253" s="2" t="s">
        <v>37</v>
      </c>
      <c r="AI253" s="2" t="s">
        <v>5</v>
      </c>
      <c r="AJ253" s="1" t="s">
        <v>1</v>
      </c>
      <c r="AK253" s="2" t="s">
        <v>4</v>
      </c>
      <c r="AL253" s="2" t="s">
        <v>35</v>
      </c>
      <c r="AR253" s="1" t="s">
        <v>2</v>
      </c>
      <c r="AS253" s="1" t="s">
        <v>1</v>
      </c>
      <c r="AT253" s="1" t="s">
        <v>1</v>
      </c>
      <c r="AU253" s="2">
        <v>19810</v>
      </c>
      <c r="AV253" s="5">
        <v>290.79129999999998</v>
      </c>
      <c r="AW253" s="1">
        <v>120</v>
      </c>
      <c r="AX253" s="6" t="s">
        <v>0</v>
      </c>
      <c r="AY253" s="6" t="s">
        <v>0</v>
      </c>
      <c r="AZ253" s="6" t="s">
        <v>0</v>
      </c>
      <c r="BA253" s="7" t="s">
        <v>0</v>
      </c>
      <c r="BB253" s="7" t="s">
        <v>0</v>
      </c>
      <c r="BC253" s="7" t="s">
        <v>0</v>
      </c>
    </row>
    <row r="254" spans="1:55">
      <c r="A254" s="2">
        <v>5493</v>
      </c>
      <c r="B254" s="2" t="s">
        <v>285</v>
      </c>
      <c r="C254" s="2" t="s">
        <v>24</v>
      </c>
      <c r="D254" s="2">
        <v>1</v>
      </c>
      <c r="E254" s="3">
        <v>40697</v>
      </c>
      <c r="F254" s="2" t="s">
        <v>54</v>
      </c>
      <c r="G254" s="1" t="s">
        <v>53</v>
      </c>
      <c r="H254" s="2" t="s">
        <v>52</v>
      </c>
      <c r="I254" s="2">
        <v>24039</v>
      </c>
      <c r="J254" s="2">
        <v>24</v>
      </c>
      <c r="K254" s="2">
        <v>208011003</v>
      </c>
      <c r="L254" s="2" t="s">
        <v>51</v>
      </c>
      <c r="M254" s="1" t="s">
        <v>50</v>
      </c>
      <c r="N254" s="4">
        <v>38.24219291</v>
      </c>
      <c r="O254" s="4">
        <v>-75.809246669999993</v>
      </c>
      <c r="P254" s="4">
        <v>38.24219291</v>
      </c>
      <c r="Q254" s="4">
        <v>-75.809246669999993</v>
      </c>
      <c r="R254" s="2">
        <v>3</v>
      </c>
      <c r="S254" s="2">
        <v>63</v>
      </c>
      <c r="T254" s="2" t="s">
        <v>49</v>
      </c>
      <c r="U254" s="2" t="s">
        <v>48</v>
      </c>
      <c r="V254" s="1" t="s">
        <v>47</v>
      </c>
      <c r="W254" s="2" t="s">
        <v>44</v>
      </c>
      <c r="X254" s="2" t="s">
        <v>46</v>
      </c>
      <c r="Y254" s="2" t="s">
        <v>45</v>
      </c>
      <c r="Z254" s="2" t="s">
        <v>44</v>
      </c>
      <c r="AA254" s="2" t="s">
        <v>43</v>
      </c>
      <c r="AB254" s="2" t="s">
        <v>42</v>
      </c>
      <c r="AC254" s="2" t="s">
        <v>41</v>
      </c>
      <c r="AD254" s="2">
        <v>264</v>
      </c>
      <c r="AE254" s="1" t="s">
        <v>40</v>
      </c>
      <c r="AF254" s="2" t="s">
        <v>39</v>
      </c>
      <c r="AG254" s="2" t="s">
        <v>38</v>
      </c>
      <c r="AH254" s="2" t="s">
        <v>37</v>
      </c>
      <c r="AI254" s="2" t="s">
        <v>5</v>
      </c>
      <c r="AJ254" s="1" t="s">
        <v>1</v>
      </c>
      <c r="AK254" s="2" t="s">
        <v>4</v>
      </c>
      <c r="AL254" s="2" t="s">
        <v>35</v>
      </c>
      <c r="AR254" s="1" t="s">
        <v>2</v>
      </c>
      <c r="AS254" s="1" t="s">
        <v>1</v>
      </c>
      <c r="AU254" s="2" t="s">
        <v>0</v>
      </c>
      <c r="AV254" s="5">
        <v>138.1678</v>
      </c>
      <c r="AW254" s="1">
        <v>107</v>
      </c>
      <c r="AX254" s="6" t="s">
        <v>0</v>
      </c>
      <c r="AY254" s="6" t="s">
        <v>0</v>
      </c>
      <c r="AZ254" s="6" t="s">
        <v>0</v>
      </c>
      <c r="BA254" s="7" t="s">
        <v>0</v>
      </c>
      <c r="BB254" s="7">
        <v>32.301000000000002</v>
      </c>
      <c r="BC254" s="7">
        <v>16.150500000000001</v>
      </c>
    </row>
    <row r="255" spans="1:55">
      <c r="A255" s="2">
        <v>5494</v>
      </c>
      <c r="B255" s="2" t="s">
        <v>284</v>
      </c>
      <c r="C255" s="2" t="s">
        <v>24</v>
      </c>
      <c r="D255" s="2">
        <v>1</v>
      </c>
      <c r="E255" s="3">
        <v>40808</v>
      </c>
      <c r="F255" s="2" t="s">
        <v>54</v>
      </c>
      <c r="G255" s="1" t="s">
        <v>53</v>
      </c>
      <c r="H255" s="2" t="s">
        <v>277</v>
      </c>
      <c r="I255" s="2">
        <v>24047</v>
      </c>
      <c r="J255" s="2">
        <v>24</v>
      </c>
      <c r="K255" s="2">
        <v>204030304</v>
      </c>
      <c r="L255" s="2" t="s">
        <v>276</v>
      </c>
      <c r="M255" s="1" t="s">
        <v>50</v>
      </c>
      <c r="N255" s="4">
        <v>38.171166460000002</v>
      </c>
      <c r="O255" s="4">
        <v>-75.186640370000006</v>
      </c>
      <c r="P255" s="4">
        <v>38.171166460000002</v>
      </c>
      <c r="Q255" s="4">
        <v>-75.186640370000006</v>
      </c>
      <c r="R255" s="2">
        <v>3</v>
      </c>
      <c r="S255" s="2">
        <v>63</v>
      </c>
      <c r="T255" s="2" t="s">
        <v>49</v>
      </c>
      <c r="U255" s="2" t="s">
        <v>126</v>
      </c>
      <c r="V255" s="1" t="s">
        <v>125</v>
      </c>
      <c r="W255" s="2" t="s">
        <v>44</v>
      </c>
      <c r="X255" s="2" t="s">
        <v>46</v>
      </c>
      <c r="Y255" s="2" t="s">
        <v>45</v>
      </c>
      <c r="Z255" s="2" t="s">
        <v>44</v>
      </c>
      <c r="AA255" s="2" t="s">
        <v>43</v>
      </c>
      <c r="AB255" s="2" t="s">
        <v>42</v>
      </c>
      <c r="AC255" s="2" t="s">
        <v>41</v>
      </c>
      <c r="AD255" s="2">
        <v>264</v>
      </c>
      <c r="AE255" s="1" t="s">
        <v>40</v>
      </c>
      <c r="AF255" s="2" t="s">
        <v>39</v>
      </c>
      <c r="AG255" s="2" t="s">
        <v>38</v>
      </c>
      <c r="AH255" s="2" t="s">
        <v>37</v>
      </c>
      <c r="AI255" s="2" t="s">
        <v>5</v>
      </c>
      <c r="AJ255" s="1" t="s">
        <v>1</v>
      </c>
      <c r="AK255" s="2" t="s">
        <v>4</v>
      </c>
      <c r="AL255" s="2" t="s">
        <v>86</v>
      </c>
      <c r="AR255" s="1" t="s">
        <v>2</v>
      </c>
      <c r="AS255" s="1" t="s">
        <v>1</v>
      </c>
      <c r="AT255" s="1" t="s">
        <v>1</v>
      </c>
      <c r="AU255" s="2">
        <v>40740</v>
      </c>
      <c r="AV255" s="5">
        <v>113.941</v>
      </c>
      <c r="AW255" s="1">
        <v>118</v>
      </c>
      <c r="AX255" s="6" t="s">
        <v>0</v>
      </c>
      <c r="AY255" s="6" t="s">
        <v>0</v>
      </c>
      <c r="AZ255" s="6" t="s">
        <v>0</v>
      </c>
      <c r="BA255" s="7" t="s">
        <v>0</v>
      </c>
      <c r="BB255" s="7" t="s">
        <v>0</v>
      </c>
      <c r="BC255" s="7" t="s">
        <v>0</v>
      </c>
    </row>
    <row r="256" spans="1:55">
      <c r="A256" s="2">
        <v>5496</v>
      </c>
      <c r="B256" s="2" t="s">
        <v>283</v>
      </c>
      <c r="C256" s="2" t="s">
        <v>24</v>
      </c>
      <c r="D256" s="2">
        <v>1</v>
      </c>
      <c r="E256" s="3">
        <v>40738</v>
      </c>
      <c r="F256" s="2" t="s">
        <v>54</v>
      </c>
      <c r="G256" s="1" t="s">
        <v>53</v>
      </c>
      <c r="H256" s="2" t="s">
        <v>57</v>
      </c>
      <c r="I256" s="2">
        <v>24019</v>
      </c>
      <c r="J256" s="2">
        <v>24</v>
      </c>
      <c r="K256" s="2">
        <v>206000504</v>
      </c>
      <c r="L256" s="2" t="s">
        <v>56</v>
      </c>
      <c r="M256" s="1" t="s">
        <v>50</v>
      </c>
      <c r="N256" s="4">
        <v>38.439404410000002</v>
      </c>
      <c r="O256" s="4">
        <v>-76.276682510000001</v>
      </c>
      <c r="P256" s="4">
        <v>38.439404410000002</v>
      </c>
      <c r="Q256" s="4">
        <v>-76.276682510000001</v>
      </c>
      <c r="R256" s="2">
        <v>3</v>
      </c>
      <c r="S256" s="2">
        <v>63</v>
      </c>
      <c r="T256" s="2" t="s">
        <v>49</v>
      </c>
      <c r="U256" s="2" t="s">
        <v>48</v>
      </c>
      <c r="V256" s="1" t="s">
        <v>47</v>
      </c>
      <c r="W256" s="2" t="s">
        <v>44</v>
      </c>
      <c r="X256" s="2" t="s">
        <v>46</v>
      </c>
      <c r="Y256" s="2" t="s">
        <v>45</v>
      </c>
      <c r="Z256" s="2" t="s">
        <v>44</v>
      </c>
      <c r="AA256" s="2" t="s">
        <v>43</v>
      </c>
      <c r="AB256" s="2" t="s">
        <v>42</v>
      </c>
      <c r="AC256" s="2" t="s">
        <v>41</v>
      </c>
      <c r="AD256" s="2">
        <v>264</v>
      </c>
      <c r="AE256" s="1" t="s">
        <v>40</v>
      </c>
      <c r="AF256" s="2" t="s">
        <v>39</v>
      </c>
      <c r="AG256" s="2" t="s">
        <v>38</v>
      </c>
      <c r="AH256" s="2" t="s">
        <v>37</v>
      </c>
      <c r="AI256" s="2" t="s">
        <v>5</v>
      </c>
      <c r="AJ256" s="1" t="s">
        <v>1</v>
      </c>
      <c r="AK256" s="2" t="s">
        <v>4</v>
      </c>
      <c r="AL256" s="2" t="s">
        <v>35</v>
      </c>
      <c r="AR256" s="1" t="s">
        <v>2</v>
      </c>
      <c r="AS256" s="1" t="s">
        <v>1</v>
      </c>
      <c r="AT256" s="1" t="s">
        <v>1</v>
      </c>
      <c r="AU256" s="2">
        <v>15410</v>
      </c>
      <c r="AV256" s="5">
        <v>313.88170000000002</v>
      </c>
      <c r="AW256" s="1">
        <v>113</v>
      </c>
      <c r="AX256" s="6" t="s">
        <v>0</v>
      </c>
      <c r="AY256" s="6" t="s">
        <v>0</v>
      </c>
      <c r="AZ256" s="6" t="s">
        <v>0</v>
      </c>
      <c r="BA256" s="7" t="s">
        <v>0</v>
      </c>
      <c r="BB256" s="7" t="s">
        <v>0</v>
      </c>
      <c r="BC256" s="7" t="s">
        <v>0</v>
      </c>
    </row>
    <row r="257" spans="1:55">
      <c r="A257" s="2">
        <v>5497</v>
      </c>
      <c r="B257" s="2" t="s">
        <v>282</v>
      </c>
      <c r="C257" s="2" t="s">
        <v>24</v>
      </c>
      <c r="D257" s="2">
        <v>1</v>
      </c>
      <c r="E257" s="3">
        <v>40779</v>
      </c>
      <c r="F257" s="2" t="s">
        <v>54</v>
      </c>
      <c r="G257" s="1" t="s">
        <v>53</v>
      </c>
      <c r="H257" s="2" t="s">
        <v>52</v>
      </c>
      <c r="I257" s="2">
        <v>24039</v>
      </c>
      <c r="J257" s="2">
        <v>24</v>
      </c>
      <c r="K257" s="2">
        <v>208011005</v>
      </c>
      <c r="L257" s="2" t="s">
        <v>281</v>
      </c>
      <c r="M257" s="1" t="s">
        <v>50</v>
      </c>
      <c r="N257" s="4">
        <v>38.148483409999997</v>
      </c>
      <c r="O257" s="4">
        <v>-75.942796740000006</v>
      </c>
      <c r="P257" s="4">
        <v>38.148483409999997</v>
      </c>
      <c r="Q257" s="4">
        <v>-75.942796740000006</v>
      </c>
      <c r="R257" s="2">
        <v>3</v>
      </c>
      <c r="S257" s="2">
        <v>63</v>
      </c>
      <c r="T257" s="2" t="s">
        <v>49</v>
      </c>
      <c r="U257" s="2" t="s">
        <v>48</v>
      </c>
      <c r="V257" s="1" t="s">
        <v>47</v>
      </c>
      <c r="W257" s="2" t="s">
        <v>44</v>
      </c>
      <c r="X257" s="2" t="s">
        <v>46</v>
      </c>
      <c r="Y257" s="2" t="s">
        <v>45</v>
      </c>
      <c r="Z257" s="2" t="s">
        <v>44</v>
      </c>
      <c r="AA257" s="2" t="s">
        <v>43</v>
      </c>
      <c r="AB257" s="2" t="s">
        <v>42</v>
      </c>
      <c r="AC257" s="2" t="s">
        <v>41</v>
      </c>
      <c r="AD257" s="2">
        <v>264</v>
      </c>
      <c r="AE257" s="1" t="s">
        <v>40</v>
      </c>
      <c r="AF257" s="2" t="s">
        <v>39</v>
      </c>
      <c r="AG257" s="2" t="s">
        <v>38</v>
      </c>
      <c r="AH257" s="2" t="s">
        <v>37</v>
      </c>
      <c r="AI257" s="2" t="s">
        <v>5</v>
      </c>
      <c r="AJ257" s="1" t="s">
        <v>1</v>
      </c>
      <c r="AK257" s="2" t="s">
        <v>4</v>
      </c>
      <c r="AL257" s="2" t="s">
        <v>3</v>
      </c>
      <c r="AR257" s="1" t="s">
        <v>2</v>
      </c>
      <c r="AS257" s="1" t="s">
        <v>1</v>
      </c>
      <c r="AT257" s="1" t="s">
        <v>1</v>
      </c>
      <c r="AU257" s="2">
        <v>23720</v>
      </c>
      <c r="AV257" s="5">
        <v>131.8912</v>
      </c>
      <c r="AW257" s="1">
        <v>127</v>
      </c>
      <c r="AX257" s="6">
        <v>122.5282</v>
      </c>
      <c r="AY257" s="6">
        <v>102.16030000000001</v>
      </c>
      <c r="AZ257" s="6">
        <v>69.6126</v>
      </c>
      <c r="BA257" s="7">
        <v>47.180999999999997</v>
      </c>
      <c r="BB257" s="7">
        <v>17.390999999999998</v>
      </c>
      <c r="BC257" s="7">
        <v>8.6954999999999991</v>
      </c>
    </row>
    <row r="258" spans="1:55">
      <c r="A258" s="2">
        <v>5498</v>
      </c>
      <c r="B258" s="2" t="s">
        <v>280</v>
      </c>
      <c r="C258" s="2" t="s">
        <v>24</v>
      </c>
      <c r="D258" s="2">
        <v>1</v>
      </c>
      <c r="E258" s="3">
        <v>40702</v>
      </c>
      <c r="F258" s="2" t="s">
        <v>54</v>
      </c>
      <c r="G258" s="1" t="s">
        <v>53</v>
      </c>
      <c r="H258" s="2" t="s">
        <v>52</v>
      </c>
      <c r="I258" s="2">
        <v>24039</v>
      </c>
      <c r="J258" s="2">
        <v>24</v>
      </c>
      <c r="K258" s="2">
        <v>208011003</v>
      </c>
      <c r="L258" s="2" t="s">
        <v>51</v>
      </c>
      <c r="M258" s="1" t="s">
        <v>50</v>
      </c>
      <c r="N258" s="4">
        <v>38.243860840000004</v>
      </c>
      <c r="O258" s="4">
        <v>-75.812987050000004</v>
      </c>
      <c r="P258" s="4">
        <v>38.243860840000004</v>
      </c>
      <c r="Q258" s="4">
        <v>-75.812987050000004</v>
      </c>
      <c r="R258" s="2">
        <v>3</v>
      </c>
      <c r="S258" s="2">
        <v>63</v>
      </c>
      <c r="T258" s="2" t="s">
        <v>49</v>
      </c>
      <c r="U258" s="2" t="s">
        <v>48</v>
      </c>
      <c r="V258" s="1" t="s">
        <v>47</v>
      </c>
      <c r="W258" s="2" t="s">
        <v>44</v>
      </c>
      <c r="X258" s="2" t="s">
        <v>46</v>
      </c>
      <c r="Y258" s="2" t="s">
        <v>45</v>
      </c>
      <c r="Z258" s="2" t="s">
        <v>44</v>
      </c>
      <c r="AA258" s="2" t="s">
        <v>43</v>
      </c>
      <c r="AB258" s="2" t="s">
        <v>42</v>
      </c>
      <c r="AC258" s="2" t="s">
        <v>41</v>
      </c>
      <c r="AD258" s="2">
        <v>264</v>
      </c>
      <c r="AE258" s="1" t="s">
        <v>40</v>
      </c>
      <c r="AF258" s="2" t="s">
        <v>39</v>
      </c>
      <c r="AG258" s="2" t="s">
        <v>38</v>
      </c>
      <c r="AH258" s="2" t="s">
        <v>37</v>
      </c>
      <c r="AI258" s="2" t="s">
        <v>5</v>
      </c>
      <c r="AJ258" s="1" t="s">
        <v>1</v>
      </c>
      <c r="AK258" s="2" t="s">
        <v>4</v>
      </c>
      <c r="AL258" s="2" t="s">
        <v>3</v>
      </c>
      <c r="AR258" s="1" t="s">
        <v>2</v>
      </c>
      <c r="AS258" s="1" t="s">
        <v>1</v>
      </c>
      <c r="AU258" s="2" t="s">
        <v>0</v>
      </c>
      <c r="AV258" s="5">
        <v>250.15</v>
      </c>
      <c r="AW258" s="1">
        <v>125</v>
      </c>
      <c r="AX258" s="6">
        <v>229.88249999999999</v>
      </c>
      <c r="AY258" s="6">
        <v>186.6455</v>
      </c>
      <c r="AZ258" s="6">
        <v>160.84870000000001</v>
      </c>
      <c r="BA258" s="7">
        <v>96.3917</v>
      </c>
      <c r="BB258" s="7">
        <v>30.792999999999999</v>
      </c>
      <c r="BC258" s="7">
        <v>15.3965</v>
      </c>
    </row>
    <row r="259" spans="1:55">
      <c r="A259" s="2">
        <v>5499</v>
      </c>
      <c r="B259" s="2" t="s">
        <v>279</v>
      </c>
      <c r="C259" s="2" t="s">
        <v>24</v>
      </c>
      <c r="D259" s="2">
        <v>1</v>
      </c>
      <c r="E259" s="3">
        <v>40712</v>
      </c>
      <c r="F259" s="2" t="s">
        <v>54</v>
      </c>
      <c r="G259" s="1" t="s">
        <v>53</v>
      </c>
      <c r="H259" s="2" t="s">
        <v>52</v>
      </c>
      <c r="I259" s="2">
        <v>24039</v>
      </c>
      <c r="J259" s="2">
        <v>24</v>
      </c>
      <c r="K259" s="2">
        <v>208011003</v>
      </c>
      <c r="L259" s="2" t="s">
        <v>51</v>
      </c>
      <c r="M259" s="1" t="s">
        <v>50</v>
      </c>
      <c r="N259" s="4">
        <v>38.24071</v>
      </c>
      <c r="O259" s="4">
        <v>-75.803709999999995</v>
      </c>
      <c r="P259" s="4">
        <v>38.240486160000003</v>
      </c>
      <c r="Q259" s="4">
        <v>-75.803522810000004</v>
      </c>
      <c r="R259" s="2">
        <v>3</v>
      </c>
      <c r="S259" s="2">
        <v>63</v>
      </c>
      <c r="T259" s="2" t="s">
        <v>49</v>
      </c>
      <c r="U259" s="2" t="s">
        <v>48</v>
      </c>
      <c r="V259" s="1" t="s">
        <v>47</v>
      </c>
      <c r="W259" s="2" t="s">
        <v>44</v>
      </c>
      <c r="X259" s="2" t="s">
        <v>46</v>
      </c>
      <c r="Y259" s="2" t="s">
        <v>45</v>
      </c>
      <c r="Z259" s="2" t="s">
        <v>44</v>
      </c>
      <c r="AA259" s="2" t="s">
        <v>43</v>
      </c>
      <c r="AB259" s="2" t="s">
        <v>42</v>
      </c>
      <c r="AC259" s="2" t="s">
        <v>41</v>
      </c>
      <c r="AD259" s="2">
        <v>264</v>
      </c>
      <c r="AE259" s="1" t="s">
        <v>40</v>
      </c>
      <c r="AF259" s="2" t="s">
        <v>39</v>
      </c>
      <c r="AG259" s="2" t="s">
        <v>38</v>
      </c>
      <c r="AH259" s="2" t="s">
        <v>37</v>
      </c>
      <c r="AI259" s="2" t="s">
        <v>5</v>
      </c>
      <c r="AJ259" s="1" t="s">
        <v>1</v>
      </c>
      <c r="AK259" s="2" t="s">
        <v>4</v>
      </c>
      <c r="AL259" s="2" t="s">
        <v>3</v>
      </c>
      <c r="AR259" s="1" t="s">
        <v>2</v>
      </c>
      <c r="AS259" s="1" t="s">
        <v>1</v>
      </c>
      <c r="AU259" s="2" t="s">
        <v>0</v>
      </c>
      <c r="AV259" s="5">
        <v>67.712800000000001</v>
      </c>
      <c r="AW259" s="1">
        <v>94</v>
      </c>
      <c r="AX259" s="6" t="s">
        <v>0</v>
      </c>
      <c r="AY259" s="6" t="s">
        <v>0</v>
      </c>
      <c r="AZ259" s="6" t="s">
        <v>0</v>
      </c>
      <c r="BA259" s="7" t="s">
        <v>0</v>
      </c>
      <c r="BB259" s="7" t="s">
        <v>0</v>
      </c>
      <c r="BC259" s="7" t="s">
        <v>0</v>
      </c>
    </row>
    <row r="260" spans="1:55">
      <c r="A260" s="2">
        <v>5500</v>
      </c>
      <c r="B260" s="2" t="s">
        <v>278</v>
      </c>
      <c r="C260" s="2" t="s">
        <v>24</v>
      </c>
      <c r="D260" s="2">
        <v>1</v>
      </c>
      <c r="E260" s="3">
        <v>40809</v>
      </c>
      <c r="F260" s="2" t="s">
        <v>54</v>
      </c>
      <c r="G260" s="1" t="s">
        <v>53</v>
      </c>
      <c r="H260" s="2" t="s">
        <v>277</v>
      </c>
      <c r="I260" s="2">
        <v>24047</v>
      </c>
      <c r="J260" s="2">
        <v>24</v>
      </c>
      <c r="K260" s="2">
        <v>204030304</v>
      </c>
      <c r="L260" s="2" t="s">
        <v>276</v>
      </c>
      <c r="M260" s="1" t="s">
        <v>50</v>
      </c>
      <c r="N260" s="4">
        <v>38.250626599999997</v>
      </c>
      <c r="O260" s="4">
        <v>-75.204972699999999</v>
      </c>
      <c r="P260" s="4">
        <v>38.250626599999997</v>
      </c>
      <c r="Q260" s="4">
        <v>-75.204972699999999</v>
      </c>
      <c r="R260" s="2">
        <v>3</v>
      </c>
      <c r="S260" s="2">
        <v>63</v>
      </c>
      <c r="T260" s="2" t="s">
        <v>49</v>
      </c>
      <c r="U260" s="2" t="s">
        <v>126</v>
      </c>
      <c r="V260" s="1" t="s">
        <v>125</v>
      </c>
      <c r="W260" s="2" t="s">
        <v>44</v>
      </c>
      <c r="X260" s="2" t="s">
        <v>46</v>
      </c>
      <c r="Y260" s="2" t="s">
        <v>45</v>
      </c>
      <c r="Z260" s="2" t="s">
        <v>44</v>
      </c>
      <c r="AA260" s="2" t="s">
        <v>43</v>
      </c>
      <c r="AB260" s="2" t="s">
        <v>42</v>
      </c>
      <c r="AC260" s="2" t="s">
        <v>41</v>
      </c>
      <c r="AD260" s="2">
        <v>264</v>
      </c>
      <c r="AE260" s="1" t="s">
        <v>40</v>
      </c>
      <c r="AF260" s="2" t="s">
        <v>39</v>
      </c>
      <c r="AG260" s="2" t="s">
        <v>38</v>
      </c>
      <c r="AH260" s="2" t="s">
        <v>37</v>
      </c>
      <c r="AI260" s="2" t="s">
        <v>5</v>
      </c>
      <c r="AJ260" s="1" t="s">
        <v>1</v>
      </c>
      <c r="AK260" s="2" t="s">
        <v>4</v>
      </c>
      <c r="AL260" s="2" t="s">
        <v>35</v>
      </c>
      <c r="AR260" s="1" t="s">
        <v>2</v>
      </c>
      <c r="AS260" s="1" t="s">
        <v>1</v>
      </c>
      <c r="AT260" s="1" t="s">
        <v>1</v>
      </c>
      <c r="AU260" s="2">
        <v>28580</v>
      </c>
      <c r="AV260" s="5">
        <v>440.55680000000001</v>
      </c>
      <c r="AW260" s="1">
        <v>94</v>
      </c>
      <c r="AX260" s="6" t="s">
        <v>0</v>
      </c>
      <c r="AY260" s="6" t="s">
        <v>0</v>
      </c>
      <c r="AZ260" s="6" t="s">
        <v>0</v>
      </c>
      <c r="BA260" s="7" t="s">
        <v>0</v>
      </c>
      <c r="BB260" s="7" t="s">
        <v>0</v>
      </c>
      <c r="BC260" s="7" t="s">
        <v>0</v>
      </c>
    </row>
    <row r="261" spans="1:55">
      <c r="A261" s="2">
        <v>5501</v>
      </c>
      <c r="B261" s="2" t="s">
        <v>275</v>
      </c>
      <c r="C261" s="2" t="s">
        <v>24</v>
      </c>
      <c r="D261" s="2">
        <v>1</v>
      </c>
      <c r="E261" s="3">
        <v>40698</v>
      </c>
      <c r="F261" s="2" t="s">
        <v>54</v>
      </c>
      <c r="G261" s="1" t="s">
        <v>53</v>
      </c>
      <c r="H261" s="2" t="s">
        <v>57</v>
      </c>
      <c r="I261" s="2">
        <v>24019</v>
      </c>
      <c r="J261" s="2">
        <v>24</v>
      </c>
      <c r="K261" s="2">
        <v>206000506</v>
      </c>
      <c r="L261" s="2" t="s">
        <v>273</v>
      </c>
      <c r="M261" s="1" t="s">
        <v>50</v>
      </c>
      <c r="N261" s="4">
        <v>38.443809999999999</v>
      </c>
      <c r="O261" s="4">
        <v>-76.295569999999998</v>
      </c>
      <c r="P261" s="4">
        <v>38.443803670000001</v>
      </c>
      <c r="Q261" s="4">
        <v>-76.295827410000001</v>
      </c>
      <c r="R261" s="2">
        <v>3</v>
      </c>
      <c r="S261" s="2">
        <v>63</v>
      </c>
      <c r="T261" s="2" t="s">
        <v>49</v>
      </c>
      <c r="U261" s="2" t="s">
        <v>48</v>
      </c>
      <c r="V261" s="1" t="s">
        <v>47</v>
      </c>
      <c r="W261" s="2" t="s">
        <v>44</v>
      </c>
      <c r="X261" s="2" t="s">
        <v>46</v>
      </c>
      <c r="Y261" s="2" t="s">
        <v>45</v>
      </c>
      <c r="Z261" s="2" t="s">
        <v>44</v>
      </c>
      <c r="AA261" s="2" t="s">
        <v>43</v>
      </c>
      <c r="AB261" s="2" t="s">
        <v>42</v>
      </c>
      <c r="AC261" s="2" t="s">
        <v>41</v>
      </c>
      <c r="AD261" s="2">
        <v>264</v>
      </c>
      <c r="AE261" s="1" t="s">
        <v>40</v>
      </c>
      <c r="AF261" s="2" t="s">
        <v>39</v>
      </c>
      <c r="AG261" s="2" t="s">
        <v>38</v>
      </c>
      <c r="AH261" s="2" t="s">
        <v>37</v>
      </c>
      <c r="AI261" s="2" t="s">
        <v>5</v>
      </c>
      <c r="AJ261" s="1" t="s">
        <v>1</v>
      </c>
      <c r="AK261" s="2" t="s">
        <v>4</v>
      </c>
      <c r="AL261" s="2" t="s">
        <v>3</v>
      </c>
      <c r="AR261" s="1" t="s">
        <v>2</v>
      </c>
      <c r="AS261" s="1" t="s">
        <v>1</v>
      </c>
      <c r="AU261" s="2" t="s">
        <v>0</v>
      </c>
      <c r="AV261" s="5">
        <v>69.597200000000001</v>
      </c>
      <c r="AW261" s="1">
        <v>112</v>
      </c>
      <c r="AX261" s="6" t="s">
        <v>0</v>
      </c>
      <c r="AY261" s="6" t="s">
        <v>0</v>
      </c>
      <c r="AZ261" s="6" t="s">
        <v>0</v>
      </c>
      <c r="BA261" s="7" t="s">
        <v>0</v>
      </c>
      <c r="BB261" s="7" t="s">
        <v>0</v>
      </c>
      <c r="BC261" s="7" t="s">
        <v>0</v>
      </c>
    </row>
    <row r="262" spans="1:55">
      <c r="A262" s="2">
        <v>5502</v>
      </c>
      <c r="B262" s="2" t="s">
        <v>274</v>
      </c>
      <c r="C262" s="2" t="s">
        <v>24</v>
      </c>
      <c r="D262" s="2">
        <v>1</v>
      </c>
      <c r="E262" s="3">
        <v>40800</v>
      </c>
      <c r="F262" s="2" t="s">
        <v>54</v>
      </c>
      <c r="G262" s="1" t="s">
        <v>53</v>
      </c>
      <c r="H262" s="2" t="s">
        <v>57</v>
      </c>
      <c r="I262" s="2">
        <v>24019</v>
      </c>
      <c r="J262" s="2">
        <v>24</v>
      </c>
      <c r="K262" s="2">
        <v>206000506</v>
      </c>
      <c r="L262" s="2" t="s">
        <v>273</v>
      </c>
      <c r="M262" s="1" t="s">
        <v>50</v>
      </c>
      <c r="N262" s="4">
        <v>38.274470209999997</v>
      </c>
      <c r="O262" s="4">
        <v>-76.18154457</v>
      </c>
      <c r="P262" s="4">
        <v>38.274470209999997</v>
      </c>
      <c r="Q262" s="4">
        <v>-76.18154457</v>
      </c>
      <c r="R262" s="2">
        <v>3</v>
      </c>
      <c r="S262" s="2">
        <v>63</v>
      </c>
      <c r="T262" s="2" t="s">
        <v>49</v>
      </c>
      <c r="U262" s="2" t="s">
        <v>48</v>
      </c>
      <c r="V262" s="1" t="s">
        <v>47</v>
      </c>
      <c r="W262" s="2" t="s">
        <v>44</v>
      </c>
      <c r="X262" s="2" t="s">
        <v>46</v>
      </c>
      <c r="Y262" s="2" t="s">
        <v>45</v>
      </c>
      <c r="Z262" s="2" t="s">
        <v>44</v>
      </c>
      <c r="AA262" s="2" t="s">
        <v>43</v>
      </c>
      <c r="AB262" s="2" t="s">
        <v>42</v>
      </c>
      <c r="AC262" s="2" t="s">
        <v>41</v>
      </c>
      <c r="AD262" s="2">
        <v>264</v>
      </c>
      <c r="AE262" s="1" t="s">
        <v>40</v>
      </c>
      <c r="AF262" s="2" t="s">
        <v>39</v>
      </c>
      <c r="AG262" s="2" t="s">
        <v>38</v>
      </c>
      <c r="AH262" s="2" t="s">
        <v>37</v>
      </c>
      <c r="AI262" s="2" t="s">
        <v>5</v>
      </c>
      <c r="AJ262" s="1" t="s">
        <v>1</v>
      </c>
      <c r="AK262" s="2" t="s">
        <v>4</v>
      </c>
      <c r="AL262" s="2" t="s">
        <v>35</v>
      </c>
      <c r="AR262" s="1" t="s">
        <v>2</v>
      </c>
      <c r="AS262" s="1" t="s">
        <v>1</v>
      </c>
      <c r="AT262" s="1" t="s">
        <v>1</v>
      </c>
      <c r="AU262" s="2" t="s">
        <v>0</v>
      </c>
      <c r="AV262" s="5">
        <v>67.968299999999999</v>
      </c>
      <c r="AW262" s="1">
        <v>88</v>
      </c>
      <c r="AX262" s="6" t="s">
        <v>0</v>
      </c>
      <c r="AY262" s="6" t="s">
        <v>0</v>
      </c>
      <c r="AZ262" s="6" t="s">
        <v>0</v>
      </c>
      <c r="BA262" s="7" t="s">
        <v>0</v>
      </c>
      <c r="BB262" s="7" t="s">
        <v>0</v>
      </c>
      <c r="BC262" s="7" t="s">
        <v>0</v>
      </c>
    </row>
    <row r="263" spans="1:55">
      <c r="A263" s="2">
        <v>5505</v>
      </c>
      <c r="B263" s="2" t="s">
        <v>272</v>
      </c>
      <c r="C263" s="2" t="s">
        <v>24</v>
      </c>
      <c r="D263" s="2">
        <v>1</v>
      </c>
      <c r="E263" s="3">
        <v>40715</v>
      </c>
      <c r="F263" s="2" t="s">
        <v>271</v>
      </c>
      <c r="G263" s="1" t="s">
        <v>270</v>
      </c>
      <c r="H263" s="2" t="s">
        <v>269</v>
      </c>
      <c r="I263" s="2">
        <v>23015</v>
      </c>
      <c r="J263" s="2">
        <v>23</v>
      </c>
      <c r="K263" s="2">
        <v>105000304</v>
      </c>
      <c r="L263" s="2" t="s">
        <v>268</v>
      </c>
      <c r="M263" s="1" t="s">
        <v>217</v>
      </c>
      <c r="N263" s="4">
        <v>44.030650000000001</v>
      </c>
      <c r="O263" s="4">
        <v>-69.584339999999997</v>
      </c>
      <c r="P263" s="4">
        <v>44.030801449999998</v>
      </c>
      <c r="Q263" s="4">
        <v>-69.584967309999996</v>
      </c>
      <c r="R263" s="2">
        <v>1</v>
      </c>
      <c r="S263" s="2">
        <v>82</v>
      </c>
      <c r="T263" s="2" t="s">
        <v>267</v>
      </c>
      <c r="U263" s="2" t="s">
        <v>266</v>
      </c>
      <c r="V263" s="1" t="s">
        <v>265</v>
      </c>
      <c r="W263" s="2" t="s">
        <v>213</v>
      </c>
      <c r="X263" s="2" t="s">
        <v>212</v>
      </c>
      <c r="Y263" s="2" t="s">
        <v>211</v>
      </c>
      <c r="Z263" s="2" t="s">
        <v>210</v>
      </c>
      <c r="AA263" s="2" t="s">
        <v>209</v>
      </c>
      <c r="AB263" s="2" t="s">
        <v>208</v>
      </c>
      <c r="AC263" s="2" t="s">
        <v>207</v>
      </c>
      <c r="AD263" s="2">
        <v>249</v>
      </c>
      <c r="AE263" s="1" t="s">
        <v>264</v>
      </c>
      <c r="AF263" s="2" t="s">
        <v>205</v>
      </c>
      <c r="AG263" s="2" t="s">
        <v>204</v>
      </c>
      <c r="AH263" s="2" t="s">
        <v>203</v>
      </c>
      <c r="AI263" s="2" t="s">
        <v>5</v>
      </c>
      <c r="AJ263" s="1" t="s">
        <v>120</v>
      </c>
      <c r="AK263" s="2" t="s">
        <v>4</v>
      </c>
      <c r="AL263" s="2" t="s">
        <v>35</v>
      </c>
      <c r="AP263" s="2" t="s">
        <v>1</v>
      </c>
      <c r="AS263" s="1" t="s">
        <v>1</v>
      </c>
      <c r="AT263" s="1" t="s">
        <v>1</v>
      </c>
      <c r="AU263" s="2">
        <v>18340</v>
      </c>
      <c r="AV263" s="5">
        <v>462.70249999999999</v>
      </c>
      <c r="AW263" s="1">
        <v>130</v>
      </c>
      <c r="AX263" s="6">
        <v>360.78949999999998</v>
      </c>
      <c r="AY263" s="6">
        <v>208.726</v>
      </c>
      <c r="AZ263" s="6">
        <v>132.15299999999999</v>
      </c>
      <c r="BA263" s="7">
        <v>88.102000000000004</v>
      </c>
      <c r="BB263" s="7">
        <v>44.051000000000002</v>
      </c>
      <c r="BC263" s="7">
        <v>22.025500000000001</v>
      </c>
    </row>
    <row r="264" spans="1:55">
      <c r="A264" s="2">
        <v>5516</v>
      </c>
      <c r="B264" s="2" t="s">
        <v>263</v>
      </c>
      <c r="C264" s="2" t="s">
        <v>24</v>
      </c>
      <c r="D264" s="2">
        <v>1</v>
      </c>
      <c r="E264" s="3">
        <v>40664</v>
      </c>
      <c r="F264" s="2" t="s">
        <v>255</v>
      </c>
      <c r="G264" s="1" t="s">
        <v>254</v>
      </c>
      <c r="H264" s="2" t="s">
        <v>262</v>
      </c>
      <c r="I264" s="2">
        <v>28045</v>
      </c>
      <c r="J264" s="2">
        <v>28</v>
      </c>
      <c r="K264" s="2">
        <v>317000914</v>
      </c>
      <c r="L264" s="2" t="s">
        <v>261</v>
      </c>
      <c r="M264" s="1" t="s">
        <v>64</v>
      </c>
      <c r="N264" s="4">
        <v>30.278835950000001</v>
      </c>
      <c r="O264" s="4">
        <v>-89.398412460000003</v>
      </c>
      <c r="P264" s="4">
        <v>30.278835950000001</v>
      </c>
      <c r="Q264" s="4">
        <v>-89.398412460000003</v>
      </c>
      <c r="R264" s="2">
        <v>4</v>
      </c>
      <c r="S264" s="2">
        <v>75</v>
      </c>
      <c r="T264" s="2" t="s">
        <v>63</v>
      </c>
      <c r="U264" s="2" t="s">
        <v>251</v>
      </c>
      <c r="V264" s="1" t="s">
        <v>250</v>
      </c>
      <c r="W264" s="2" t="s">
        <v>44</v>
      </c>
      <c r="X264" s="2" t="s">
        <v>46</v>
      </c>
      <c r="Y264" s="2" t="s">
        <v>45</v>
      </c>
      <c r="Z264" s="2" t="s">
        <v>44</v>
      </c>
      <c r="AA264" s="2" t="s">
        <v>43</v>
      </c>
      <c r="AB264" s="2" t="s">
        <v>42</v>
      </c>
      <c r="AC264" s="2" t="s">
        <v>41</v>
      </c>
      <c r="AD264" s="2">
        <v>258</v>
      </c>
      <c r="AE264" s="1" t="s">
        <v>260</v>
      </c>
      <c r="AF264" s="2" t="s">
        <v>39</v>
      </c>
      <c r="AG264" s="2" t="s">
        <v>38</v>
      </c>
      <c r="AH264" s="2" t="s">
        <v>259</v>
      </c>
      <c r="AI264" s="2" t="s">
        <v>5</v>
      </c>
      <c r="AJ264" s="1" t="s">
        <v>106</v>
      </c>
      <c r="AK264" s="2" t="s">
        <v>4</v>
      </c>
      <c r="AL264" s="2" t="s">
        <v>35</v>
      </c>
      <c r="AM264" s="2" t="s">
        <v>199</v>
      </c>
      <c r="AS264" s="1" t="s">
        <v>1</v>
      </c>
      <c r="AT264" s="1" t="s">
        <v>1</v>
      </c>
      <c r="AU264" s="2" t="s">
        <v>0</v>
      </c>
      <c r="AV264" s="5">
        <v>431.21199999999999</v>
      </c>
      <c r="AW264" s="1">
        <v>120</v>
      </c>
      <c r="AX264" s="6">
        <v>369.28800000000001</v>
      </c>
      <c r="AY264" s="6">
        <v>214.47800000000001</v>
      </c>
      <c r="AZ264" s="6">
        <v>152.554</v>
      </c>
      <c r="BA264" s="7">
        <v>104.544</v>
      </c>
      <c r="BB264" s="7">
        <v>52.271999999999998</v>
      </c>
      <c r="BC264" s="7">
        <v>26.135999999999999</v>
      </c>
    </row>
    <row r="265" spans="1:55">
      <c r="A265" s="2">
        <v>5517</v>
      </c>
      <c r="B265" s="2" t="s">
        <v>258</v>
      </c>
      <c r="C265" s="2" t="s">
        <v>24</v>
      </c>
      <c r="D265" s="2">
        <v>1</v>
      </c>
      <c r="E265" s="3">
        <v>40681</v>
      </c>
      <c r="F265" s="2" t="s">
        <v>255</v>
      </c>
      <c r="G265" s="1" t="s">
        <v>254</v>
      </c>
      <c r="H265" s="2" t="s">
        <v>182</v>
      </c>
      <c r="I265" s="2">
        <v>28059</v>
      </c>
      <c r="J265" s="2">
        <v>28</v>
      </c>
      <c r="K265" s="2">
        <v>317000907</v>
      </c>
      <c r="L265" s="2" t="s">
        <v>257</v>
      </c>
      <c r="M265" s="1" t="s">
        <v>64</v>
      </c>
      <c r="N265" s="4">
        <v>30.294689330000001</v>
      </c>
      <c r="O265" s="4">
        <v>-88.587218919999998</v>
      </c>
      <c r="P265" s="4">
        <v>30.294689330000001</v>
      </c>
      <c r="Q265" s="4">
        <v>-88.587218919999998</v>
      </c>
      <c r="R265" s="2">
        <v>4</v>
      </c>
      <c r="S265" s="2">
        <v>75</v>
      </c>
      <c r="T265" s="2" t="s">
        <v>63</v>
      </c>
      <c r="U265" s="2" t="s">
        <v>251</v>
      </c>
      <c r="V265" s="1" t="s">
        <v>250</v>
      </c>
      <c r="W265" s="2" t="s">
        <v>44</v>
      </c>
      <c r="X265" s="2" t="s">
        <v>46</v>
      </c>
      <c r="Y265" s="2" t="s">
        <v>45</v>
      </c>
      <c r="Z265" s="2" t="s">
        <v>44</v>
      </c>
      <c r="AA265" s="2" t="s">
        <v>43</v>
      </c>
      <c r="AB265" s="2" t="s">
        <v>42</v>
      </c>
      <c r="AC265" s="2" t="s">
        <v>41</v>
      </c>
      <c r="AD265" s="2">
        <v>259</v>
      </c>
      <c r="AE265" s="1" t="s">
        <v>60</v>
      </c>
      <c r="AF265" s="2" t="s">
        <v>39</v>
      </c>
      <c r="AG265" s="2" t="s">
        <v>38</v>
      </c>
      <c r="AH265" s="2" t="s">
        <v>59</v>
      </c>
      <c r="AI265" s="2" t="s">
        <v>71</v>
      </c>
      <c r="AJ265" s="1" t="s">
        <v>1</v>
      </c>
      <c r="AK265" s="2" t="s">
        <v>70</v>
      </c>
      <c r="AL265" s="2" t="s">
        <v>86</v>
      </c>
      <c r="AR265" s="1" t="s">
        <v>2</v>
      </c>
      <c r="AS265" s="1" t="s">
        <v>1</v>
      </c>
      <c r="AT265" s="1" t="s">
        <v>1</v>
      </c>
      <c r="AU265" s="2">
        <v>37680</v>
      </c>
      <c r="AV265" s="5">
        <v>33.264000000000003</v>
      </c>
      <c r="AW265" s="1">
        <v>60</v>
      </c>
      <c r="AX265" s="6" t="s">
        <v>0</v>
      </c>
      <c r="AY265" s="6">
        <v>27.72</v>
      </c>
      <c r="AZ265" s="6">
        <v>16.632000000000001</v>
      </c>
      <c r="BA265" s="7">
        <v>11.087999999999999</v>
      </c>
      <c r="BB265" s="7">
        <v>5.5439999999999996</v>
      </c>
      <c r="BC265" s="7">
        <v>2.7719999999999998</v>
      </c>
    </row>
    <row r="266" spans="1:55">
      <c r="A266" s="2">
        <v>5521</v>
      </c>
      <c r="B266" s="2" t="s">
        <v>256</v>
      </c>
      <c r="C266" s="2" t="s">
        <v>24</v>
      </c>
      <c r="D266" s="2">
        <v>1</v>
      </c>
      <c r="E266" s="3">
        <v>40698</v>
      </c>
      <c r="F266" s="2" t="s">
        <v>255</v>
      </c>
      <c r="G266" s="1" t="s">
        <v>254</v>
      </c>
      <c r="H266" s="2" t="s">
        <v>253</v>
      </c>
      <c r="I266" s="2">
        <v>28047</v>
      </c>
      <c r="J266" s="2">
        <v>28</v>
      </c>
      <c r="K266" s="2">
        <v>317000908</v>
      </c>
      <c r="L266" s="2" t="s">
        <v>252</v>
      </c>
      <c r="M266" s="1" t="s">
        <v>64</v>
      </c>
      <c r="N266" s="4">
        <v>30.367526789999999</v>
      </c>
      <c r="O266" s="4">
        <v>-88.827105399999994</v>
      </c>
      <c r="P266" s="4">
        <v>30.367526789999999</v>
      </c>
      <c r="Q266" s="4">
        <v>-88.827105399999994</v>
      </c>
      <c r="R266" s="2">
        <v>4</v>
      </c>
      <c r="S266" s="2">
        <v>75</v>
      </c>
      <c r="T266" s="2" t="s">
        <v>63</v>
      </c>
      <c r="U266" s="2" t="s">
        <v>251</v>
      </c>
      <c r="V266" s="1" t="s">
        <v>250</v>
      </c>
      <c r="W266" s="2" t="s">
        <v>44</v>
      </c>
      <c r="X266" s="2" t="s">
        <v>46</v>
      </c>
      <c r="Y266" s="2" t="s">
        <v>45</v>
      </c>
      <c r="Z266" s="2" t="s">
        <v>44</v>
      </c>
      <c r="AA266" s="2" t="s">
        <v>43</v>
      </c>
      <c r="AB266" s="2" t="s">
        <v>42</v>
      </c>
      <c r="AC266" s="2" t="s">
        <v>41</v>
      </c>
      <c r="AD266" s="2">
        <v>259</v>
      </c>
      <c r="AE266" s="1" t="s">
        <v>60</v>
      </c>
      <c r="AF266" s="2" t="s">
        <v>39</v>
      </c>
      <c r="AG266" s="2" t="s">
        <v>38</v>
      </c>
      <c r="AH266" s="2" t="s">
        <v>59</v>
      </c>
      <c r="AI266" s="2" t="s">
        <v>5</v>
      </c>
      <c r="AJ266" s="1" t="s">
        <v>1</v>
      </c>
      <c r="AK266" s="2" t="s">
        <v>4</v>
      </c>
      <c r="AL266" s="2" t="s">
        <v>3</v>
      </c>
      <c r="AS266" s="1" t="s">
        <v>1</v>
      </c>
      <c r="AT266" s="1" t="s">
        <v>1</v>
      </c>
      <c r="AU266" s="2" t="s">
        <v>0</v>
      </c>
      <c r="AV266" s="5">
        <v>29.376000000000001</v>
      </c>
      <c r="AW266" s="1">
        <v>120</v>
      </c>
      <c r="AX266" s="6">
        <v>24.48</v>
      </c>
      <c r="AY266" s="6">
        <v>12.24</v>
      </c>
      <c r="AZ266" s="6">
        <v>7.3440000000000003</v>
      </c>
      <c r="BA266" s="7">
        <v>4.8959999999999999</v>
      </c>
      <c r="BB266" s="7">
        <v>2.448</v>
      </c>
      <c r="BC266" s="7">
        <v>1.224</v>
      </c>
    </row>
    <row r="267" spans="1:55">
      <c r="A267" s="2">
        <v>5551</v>
      </c>
      <c r="B267" s="2" t="s">
        <v>249</v>
      </c>
      <c r="C267" s="2" t="s">
        <v>24</v>
      </c>
      <c r="D267" s="2">
        <v>1</v>
      </c>
      <c r="E267" s="3">
        <v>40765</v>
      </c>
      <c r="F267" s="2" t="s">
        <v>231</v>
      </c>
      <c r="G267" s="1" t="s">
        <v>230</v>
      </c>
      <c r="H267" s="2" t="s">
        <v>229</v>
      </c>
      <c r="I267" s="2">
        <v>37095</v>
      </c>
      <c r="J267" s="2">
        <v>37</v>
      </c>
      <c r="K267" s="2">
        <v>302010501</v>
      </c>
      <c r="L267" s="2" t="s">
        <v>228</v>
      </c>
      <c r="M267" s="1" t="s">
        <v>64</v>
      </c>
      <c r="N267" s="4">
        <v>35.395925769999998</v>
      </c>
      <c r="O267" s="4">
        <v>-76.307783479999998</v>
      </c>
      <c r="P267" s="4">
        <v>35.395925769999998</v>
      </c>
      <c r="Q267" s="4">
        <v>-76.307783479999998</v>
      </c>
      <c r="R267" s="2">
        <v>4</v>
      </c>
      <c r="S267" s="2">
        <v>63</v>
      </c>
      <c r="T267" s="2" t="s">
        <v>49</v>
      </c>
      <c r="U267" s="2" t="s">
        <v>48</v>
      </c>
      <c r="V267" s="1" t="s">
        <v>47</v>
      </c>
      <c r="W267" s="2" t="s">
        <v>44</v>
      </c>
      <c r="X267" s="2" t="s">
        <v>46</v>
      </c>
      <c r="Y267" s="2" t="s">
        <v>45</v>
      </c>
      <c r="Z267" s="2" t="s">
        <v>44</v>
      </c>
      <c r="AA267" s="2" t="s">
        <v>43</v>
      </c>
      <c r="AB267" s="2" t="s">
        <v>42</v>
      </c>
      <c r="AC267" s="2" t="s">
        <v>41</v>
      </c>
      <c r="AD267" s="2">
        <v>262</v>
      </c>
      <c r="AE267" s="1" t="s">
        <v>133</v>
      </c>
      <c r="AF267" s="2" t="s">
        <v>39</v>
      </c>
      <c r="AG267" s="2" t="s">
        <v>38</v>
      </c>
      <c r="AH267" s="2" t="s">
        <v>132</v>
      </c>
      <c r="AI267" s="2" t="s">
        <v>71</v>
      </c>
      <c r="AJ267" s="1" t="s">
        <v>1</v>
      </c>
      <c r="AK267" s="2" t="s">
        <v>70</v>
      </c>
      <c r="AL267" s="2" t="s">
        <v>35</v>
      </c>
      <c r="AR267" s="1" t="s">
        <v>2</v>
      </c>
      <c r="AS267" s="1" t="s">
        <v>110</v>
      </c>
      <c r="AU267" s="2">
        <v>29450</v>
      </c>
      <c r="AV267" s="5">
        <v>460.947</v>
      </c>
      <c r="AW267" s="1">
        <v>130</v>
      </c>
      <c r="AX267" s="6">
        <v>354.60899999999998</v>
      </c>
      <c r="AY267" s="6">
        <v>177.37899999999999</v>
      </c>
      <c r="AZ267" s="6">
        <v>106.69750000000001</v>
      </c>
      <c r="BA267" s="7">
        <v>71.672499999999999</v>
      </c>
      <c r="BB267" s="7">
        <v>36.5</v>
      </c>
      <c r="BC267" s="7">
        <v>18.25</v>
      </c>
    </row>
    <row r="268" spans="1:55">
      <c r="A268" s="2">
        <v>5555</v>
      </c>
      <c r="B268" s="2" t="s">
        <v>248</v>
      </c>
      <c r="C268" s="2" t="s">
        <v>24</v>
      </c>
      <c r="D268" s="2">
        <v>1</v>
      </c>
      <c r="E268" s="3">
        <v>40689</v>
      </c>
      <c r="F268" s="2" t="s">
        <v>231</v>
      </c>
      <c r="G268" s="1" t="s">
        <v>230</v>
      </c>
      <c r="H268" s="2" t="s">
        <v>247</v>
      </c>
      <c r="I268" s="2">
        <v>37031</v>
      </c>
      <c r="J268" s="2">
        <v>37</v>
      </c>
      <c r="K268" s="2">
        <v>302030106</v>
      </c>
      <c r="L268" s="2" t="s">
        <v>246</v>
      </c>
      <c r="M268" s="1" t="s">
        <v>64</v>
      </c>
      <c r="N268" s="4">
        <v>34.780873999999997</v>
      </c>
      <c r="O268" s="4">
        <v>-76.404802000000004</v>
      </c>
      <c r="P268" s="4">
        <v>34.780926039999997</v>
      </c>
      <c r="Q268" s="4">
        <v>-76.404787729999995</v>
      </c>
      <c r="R268" s="2">
        <v>4</v>
      </c>
      <c r="S268" s="2">
        <v>63</v>
      </c>
      <c r="T268" s="2" t="s">
        <v>49</v>
      </c>
      <c r="U268" s="2" t="s">
        <v>227</v>
      </c>
      <c r="V268" s="1" t="s">
        <v>226</v>
      </c>
      <c r="W268" s="2" t="s">
        <v>44</v>
      </c>
      <c r="X268" s="2" t="s">
        <v>46</v>
      </c>
      <c r="Y268" s="2" t="s">
        <v>45</v>
      </c>
      <c r="Z268" s="2" t="s">
        <v>44</v>
      </c>
      <c r="AA268" s="2" t="s">
        <v>43</v>
      </c>
      <c r="AB268" s="2" t="s">
        <v>42</v>
      </c>
      <c r="AC268" s="2" t="s">
        <v>41</v>
      </c>
      <c r="AD268" s="2">
        <v>262</v>
      </c>
      <c r="AE268" s="1" t="s">
        <v>133</v>
      </c>
      <c r="AF268" s="2" t="s">
        <v>39</v>
      </c>
      <c r="AG268" s="2" t="s">
        <v>38</v>
      </c>
      <c r="AH268" s="2" t="s">
        <v>132</v>
      </c>
      <c r="AI268" s="2" t="s">
        <v>5</v>
      </c>
      <c r="AJ268" s="1" t="s">
        <v>1</v>
      </c>
      <c r="AK268" s="2" t="s">
        <v>4</v>
      </c>
      <c r="AL268" s="2" t="s">
        <v>3</v>
      </c>
      <c r="AR268" s="1" t="s">
        <v>2</v>
      </c>
      <c r="AS268" s="1" t="s">
        <v>1</v>
      </c>
      <c r="AT268" s="1" t="s">
        <v>1</v>
      </c>
      <c r="AU268" s="2">
        <v>51420</v>
      </c>
      <c r="AV268" s="5">
        <v>142.13800000000001</v>
      </c>
      <c r="AW268" s="1">
        <v>96</v>
      </c>
      <c r="AX268" s="6" t="s">
        <v>0</v>
      </c>
      <c r="AY268" s="6">
        <v>88.520399999999995</v>
      </c>
      <c r="AZ268" s="6">
        <v>65.208399999999997</v>
      </c>
      <c r="BA268" s="7">
        <v>49.607999999999997</v>
      </c>
      <c r="BB268" s="7">
        <v>24.803999999999998</v>
      </c>
      <c r="BC268" s="7">
        <v>12.401999999999999</v>
      </c>
    </row>
    <row r="269" spans="1:55">
      <c r="A269" s="2">
        <v>5566</v>
      </c>
      <c r="B269" s="2" t="s">
        <v>245</v>
      </c>
      <c r="C269" s="2" t="s">
        <v>24</v>
      </c>
      <c r="D269" s="2">
        <v>1</v>
      </c>
      <c r="E269" s="3">
        <v>40807</v>
      </c>
      <c r="F269" s="2" t="s">
        <v>231</v>
      </c>
      <c r="G269" s="1" t="s">
        <v>230</v>
      </c>
      <c r="H269" s="2" t="s">
        <v>229</v>
      </c>
      <c r="I269" s="2">
        <v>37095</v>
      </c>
      <c r="J269" s="2">
        <v>37</v>
      </c>
      <c r="K269" s="2">
        <v>302010503</v>
      </c>
      <c r="L269" s="2" t="s">
        <v>237</v>
      </c>
      <c r="M269" s="1" t="s">
        <v>64</v>
      </c>
      <c r="N269" s="4">
        <v>35.572013349999999</v>
      </c>
      <c r="O269" s="4">
        <v>-75.910824790000007</v>
      </c>
      <c r="P269" s="4">
        <v>35.572013349999999</v>
      </c>
      <c r="Q269" s="4">
        <v>-75.910824790000007</v>
      </c>
      <c r="R269" s="2">
        <v>4</v>
      </c>
      <c r="S269" s="2">
        <v>63</v>
      </c>
      <c r="T269" s="2" t="s">
        <v>49</v>
      </c>
      <c r="U269" s="2" t="s">
        <v>227</v>
      </c>
      <c r="V269" s="1" t="s">
        <v>226</v>
      </c>
      <c r="W269" s="2" t="s">
        <v>44</v>
      </c>
      <c r="X269" s="2" t="s">
        <v>46</v>
      </c>
      <c r="Y269" s="2" t="s">
        <v>45</v>
      </c>
      <c r="Z269" s="2" t="s">
        <v>44</v>
      </c>
      <c r="AA269" s="2" t="s">
        <v>43</v>
      </c>
      <c r="AB269" s="2" t="s">
        <v>42</v>
      </c>
      <c r="AC269" s="2" t="s">
        <v>41</v>
      </c>
      <c r="AD269" s="2">
        <v>262</v>
      </c>
      <c r="AE269" s="1" t="s">
        <v>133</v>
      </c>
      <c r="AF269" s="2" t="s">
        <v>39</v>
      </c>
      <c r="AG269" s="2" t="s">
        <v>38</v>
      </c>
      <c r="AH269" s="2" t="s">
        <v>132</v>
      </c>
      <c r="AI269" s="2" t="s">
        <v>5</v>
      </c>
      <c r="AJ269" s="1" t="s">
        <v>1</v>
      </c>
      <c r="AK269" s="2" t="s">
        <v>4</v>
      </c>
      <c r="AL269" s="2" t="s">
        <v>35</v>
      </c>
      <c r="AR269" s="1" t="s">
        <v>2</v>
      </c>
      <c r="AS269" s="1" t="s">
        <v>1</v>
      </c>
      <c r="AT269" s="1" t="s">
        <v>1</v>
      </c>
      <c r="AU269" s="2">
        <v>17120</v>
      </c>
      <c r="AV269" s="5">
        <v>846.73900000000003</v>
      </c>
      <c r="AW269" s="1">
        <v>127</v>
      </c>
      <c r="AX269" s="6">
        <v>724.94200000000001</v>
      </c>
      <c r="AY269" s="6">
        <v>459.47340000000003</v>
      </c>
      <c r="AZ269" s="6">
        <v>275.7</v>
      </c>
      <c r="BA269" s="7">
        <v>183.8</v>
      </c>
      <c r="BB269" s="7">
        <v>91.9</v>
      </c>
      <c r="BC269" s="7">
        <v>45.95</v>
      </c>
    </row>
    <row r="270" spans="1:55">
      <c r="A270" s="2">
        <v>5582</v>
      </c>
      <c r="B270" s="2" t="s">
        <v>244</v>
      </c>
      <c r="C270" s="2" t="s">
        <v>24</v>
      </c>
      <c r="D270" s="2">
        <v>1</v>
      </c>
      <c r="E270" s="3">
        <v>40700</v>
      </c>
      <c r="F270" s="2" t="s">
        <v>231</v>
      </c>
      <c r="G270" s="1" t="s">
        <v>230</v>
      </c>
      <c r="H270" s="2" t="s">
        <v>243</v>
      </c>
      <c r="I270" s="2">
        <v>37053</v>
      </c>
      <c r="J270" s="2">
        <v>37</v>
      </c>
      <c r="K270" s="2">
        <v>301020513</v>
      </c>
      <c r="L270" s="2" t="s">
        <v>242</v>
      </c>
      <c r="M270" s="1" t="s">
        <v>64</v>
      </c>
      <c r="N270" s="4">
        <v>36.284334000000001</v>
      </c>
      <c r="O270" s="4">
        <v>-75.86739</v>
      </c>
      <c r="P270" s="4">
        <v>36.284405749999998</v>
      </c>
      <c r="Q270" s="4">
        <v>-75.867470330000003</v>
      </c>
      <c r="R270" s="2">
        <v>4</v>
      </c>
      <c r="S270" s="2">
        <v>63</v>
      </c>
      <c r="T270" s="2" t="s">
        <v>49</v>
      </c>
      <c r="U270" s="2" t="s">
        <v>126</v>
      </c>
      <c r="V270" s="1" t="s">
        <v>125</v>
      </c>
      <c r="W270" s="2" t="s">
        <v>44</v>
      </c>
      <c r="X270" s="2" t="s">
        <v>46</v>
      </c>
      <c r="Y270" s="2" t="s">
        <v>45</v>
      </c>
      <c r="Z270" s="2" t="s">
        <v>44</v>
      </c>
      <c r="AA270" s="2" t="s">
        <v>43</v>
      </c>
      <c r="AB270" s="2" t="s">
        <v>42</v>
      </c>
      <c r="AC270" s="2" t="s">
        <v>41</v>
      </c>
      <c r="AD270" s="2">
        <v>262</v>
      </c>
      <c r="AE270" s="1" t="s">
        <v>133</v>
      </c>
      <c r="AF270" s="2" t="s">
        <v>39</v>
      </c>
      <c r="AG270" s="2" t="s">
        <v>38</v>
      </c>
      <c r="AH270" s="2" t="s">
        <v>132</v>
      </c>
      <c r="AI270" s="2" t="s">
        <v>5</v>
      </c>
      <c r="AJ270" s="1" t="s">
        <v>1</v>
      </c>
      <c r="AK270" s="2" t="s">
        <v>4</v>
      </c>
      <c r="AL270" s="2" t="s">
        <v>35</v>
      </c>
      <c r="AR270" s="1" t="s">
        <v>2</v>
      </c>
      <c r="AS270" s="1" t="s">
        <v>1</v>
      </c>
      <c r="AT270" s="1" t="s">
        <v>1</v>
      </c>
      <c r="AU270" s="2">
        <v>6184</v>
      </c>
      <c r="AV270" s="5">
        <v>383.36759999999998</v>
      </c>
      <c r="AW270" s="1">
        <v>77</v>
      </c>
      <c r="AX270" s="6" t="s">
        <v>0</v>
      </c>
      <c r="AY270" s="6" t="s">
        <v>0</v>
      </c>
      <c r="AZ270" s="6" t="s">
        <v>0</v>
      </c>
      <c r="BA270" s="7" t="s">
        <v>0</v>
      </c>
      <c r="BB270" s="7" t="s">
        <v>0</v>
      </c>
      <c r="BC270" s="7" t="s">
        <v>0</v>
      </c>
    </row>
    <row r="271" spans="1:55">
      <c r="A271" s="2">
        <v>5586</v>
      </c>
      <c r="B271" s="2" t="s">
        <v>241</v>
      </c>
      <c r="C271" s="2" t="s">
        <v>24</v>
      </c>
      <c r="D271" s="2">
        <v>1</v>
      </c>
      <c r="E271" s="3">
        <v>40702</v>
      </c>
      <c r="F271" s="2" t="s">
        <v>231</v>
      </c>
      <c r="G271" s="1" t="s">
        <v>230</v>
      </c>
      <c r="H271" s="2" t="s">
        <v>238</v>
      </c>
      <c r="I271" s="2">
        <v>37055</v>
      </c>
      <c r="J271" s="2">
        <v>37</v>
      </c>
      <c r="K271" s="2">
        <v>301020515</v>
      </c>
      <c r="L271" s="2" t="s">
        <v>240</v>
      </c>
      <c r="M271" s="1" t="s">
        <v>64</v>
      </c>
      <c r="N271" s="4">
        <v>35.677010099999997</v>
      </c>
      <c r="O271" s="4">
        <v>-75.495897560000003</v>
      </c>
      <c r="P271" s="4">
        <v>35.677010099999997</v>
      </c>
      <c r="Q271" s="4">
        <v>-75.495897560000003</v>
      </c>
      <c r="R271" s="2">
        <v>4</v>
      </c>
      <c r="S271" s="2">
        <v>63</v>
      </c>
      <c r="T271" s="2" t="s">
        <v>49</v>
      </c>
      <c r="U271" s="2" t="s">
        <v>227</v>
      </c>
      <c r="V271" s="1" t="s">
        <v>226</v>
      </c>
      <c r="W271" s="2" t="s">
        <v>44</v>
      </c>
      <c r="X271" s="2" t="s">
        <v>46</v>
      </c>
      <c r="Y271" s="2" t="s">
        <v>45</v>
      </c>
      <c r="Z271" s="2" t="s">
        <v>44</v>
      </c>
      <c r="AA271" s="2" t="s">
        <v>43</v>
      </c>
      <c r="AB271" s="2" t="s">
        <v>42</v>
      </c>
      <c r="AC271" s="2" t="s">
        <v>41</v>
      </c>
      <c r="AD271" s="2">
        <v>262</v>
      </c>
      <c r="AE271" s="1" t="s">
        <v>133</v>
      </c>
      <c r="AF271" s="2" t="s">
        <v>39</v>
      </c>
      <c r="AG271" s="2" t="s">
        <v>38</v>
      </c>
      <c r="AH271" s="2" t="s">
        <v>132</v>
      </c>
      <c r="AI271" s="2" t="s">
        <v>5</v>
      </c>
      <c r="AJ271" s="1" t="s">
        <v>1</v>
      </c>
      <c r="AK271" s="2" t="s">
        <v>4</v>
      </c>
      <c r="AL271" s="2" t="s">
        <v>35</v>
      </c>
      <c r="AR271" s="1" t="s">
        <v>2</v>
      </c>
      <c r="AS271" s="1" t="s">
        <v>1</v>
      </c>
      <c r="AT271" s="1" t="s">
        <v>1</v>
      </c>
      <c r="AU271" s="2">
        <v>46740</v>
      </c>
      <c r="AV271" s="5">
        <v>102.7216</v>
      </c>
      <c r="AW271" s="1">
        <v>110</v>
      </c>
      <c r="AX271" s="6">
        <v>97.601600000000005</v>
      </c>
      <c r="AY271" s="6">
        <v>72.001599999999996</v>
      </c>
      <c r="AZ271" s="6">
        <v>61.761600000000001</v>
      </c>
      <c r="BA271" s="7">
        <v>54.432000000000002</v>
      </c>
      <c r="BB271" s="7">
        <v>27.216000000000001</v>
      </c>
      <c r="BC271" s="7">
        <v>13.608000000000001</v>
      </c>
    </row>
    <row r="272" spans="1:55">
      <c r="A272" s="2">
        <v>5590</v>
      </c>
      <c r="B272" s="2" t="s">
        <v>239</v>
      </c>
      <c r="C272" s="2" t="s">
        <v>24</v>
      </c>
      <c r="D272" s="2">
        <v>1</v>
      </c>
      <c r="E272" s="3">
        <v>40794</v>
      </c>
      <c r="F272" s="2" t="s">
        <v>231</v>
      </c>
      <c r="G272" s="1" t="s">
        <v>230</v>
      </c>
      <c r="H272" s="2" t="s">
        <v>238</v>
      </c>
      <c r="I272" s="2">
        <v>37055</v>
      </c>
      <c r="J272" s="2">
        <v>37</v>
      </c>
      <c r="K272" s="2">
        <v>302010503</v>
      </c>
      <c r="L272" s="2" t="s">
        <v>237</v>
      </c>
      <c r="M272" s="1" t="s">
        <v>64</v>
      </c>
      <c r="N272" s="4">
        <v>35.60186221</v>
      </c>
      <c r="O272" s="4">
        <v>-75.818565449999994</v>
      </c>
      <c r="P272" s="4">
        <v>35.60186221</v>
      </c>
      <c r="Q272" s="4">
        <v>-75.818565449999994</v>
      </c>
      <c r="R272" s="2">
        <v>4</v>
      </c>
      <c r="S272" s="2">
        <v>63</v>
      </c>
      <c r="T272" s="2" t="s">
        <v>49</v>
      </c>
      <c r="U272" s="2" t="s">
        <v>227</v>
      </c>
      <c r="V272" s="1" t="s">
        <v>226</v>
      </c>
      <c r="W272" s="2" t="s">
        <v>44</v>
      </c>
      <c r="X272" s="2" t="s">
        <v>46</v>
      </c>
      <c r="Y272" s="2" t="s">
        <v>45</v>
      </c>
      <c r="Z272" s="2" t="s">
        <v>44</v>
      </c>
      <c r="AA272" s="2" t="s">
        <v>43</v>
      </c>
      <c r="AB272" s="2" t="s">
        <v>42</v>
      </c>
      <c r="AC272" s="2" t="s">
        <v>41</v>
      </c>
      <c r="AD272" s="2">
        <v>262</v>
      </c>
      <c r="AE272" s="1" t="s">
        <v>133</v>
      </c>
      <c r="AF272" s="2" t="s">
        <v>39</v>
      </c>
      <c r="AG272" s="2" t="s">
        <v>38</v>
      </c>
      <c r="AH272" s="2" t="s">
        <v>132</v>
      </c>
      <c r="AI272" s="2" t="s">
        <v>5</v>
      </c>
      <c r="AJ272" s="1" t="s">
        <v>1</v>
      </c>
      <c r="AK272" s="2" t="s">
        <v>4</v>
      </c>
      <c r="AL272" s="2" t="s">
        <v>35</v>
      </c>
      <c r="AR272" s="1" t="s">
        <v>2</v>
      </c>
      <c r="AS272" s="1" t="s">
        <v>1</v>
      </c>
      <c r="AT272" s="1" t="s">
        <v>1</v>
      </c>
      <c r="AU272" s="2">
        <v>14360</v>
      </c>
      <c r="AV272" s="5">
        <v>687.65940000000001</v>
      </c>
      <c r="AW272" s="1">
        <v>99</v>
      </c>
      <c r="AX272" s="6" t="s">
        <v>0</v>
      </c>
      <c r="AY272" s="6">
        <v>392.10120000000001</v>
      </c>
      <c r="AZ272" s="6">
        <v>241.95599999999999</v>
      </c>
      <c r="BA272" s="7">
        <v>161.304</v>
      </c>
      <c r="BB272" s="7">
        <v>80.652000000000001</v>
      </c>
      <c r="BC272" s="7">
        <v>40.326000000000001</v>
      </c>
    </row>
    <row r="273" spans="1:55">
      <c r="A273" s="2">
        <v>5591</v>
      </c>
      <c r="B273" s="2" t="s">
        <v>236</v>
      </c>
      <c r="C273" s="2" t="s">
        <v>24</v>
      </c>
      <c r="D273" s="2">
        <v>1</v>
      </c>
      <c r="E273" s="3">
        <v>40722</v>
      </c>
      <c r="F273" s="2" t="s">
        <v>231</v>
      </c>
      <c r="G273" s="1" t="s">
        <v>230</v>
      </c>
      <c r="H273" s="2" t="s">
        <v>229</v>
      </c>
      <c r="I273" s="2">
        <v>37095</v>
      </c>
      <c r="J273" s="2">
        <v>37</v>
      </c>
      <c r="K273" s="2">
        <v>302010501</v>
      </c>
      <c r="L273" s="2" t="s">
        <v>228</v>
      </c>
      <c r="M273" s="1" t="s">
        <v>64</v>
      </c>
      <c r="N273" s="4">
        <v>35.385561799999998</v>
      </c>
      <c r="O273" s="4">
        <v>-76.305815150000001</v>
      </c>
      <c r="P273" s="4">
        <v>35.385561799999998</v>
      </c>
      <c r="Q273" s="4">
        <v>-76.305815150000001</v>
      </c>
      <c r="R273" s="2">
        <v>4</v>
      </c>
      <c r="S273" s="2">
        <v>63</v>
      </c>
      <c r="T273" s="2" t="s">
        <v>49</v>
      </c>
      <c r="U273" s="2" t="s">
        <v>227</v>
      </c>
      <c r="V273" s="1" t="s">
        <v>226</v>
      </c>
      <c r="W273" s="2" t="s">
        <v>44</v>
      </c>
      <c r="X273" s="2" t="s">
        <v>46</v>
      </c>
      <c r="Y273" s="2" t="s">
        <v>45</v>
      </c>
      <c r="Z273" s="2" t="s">
        <v>44</v>
      </c>
      <c r="AA273" s="2" t="s">
        <v>43</v>
      </c>
      <c r="AB273" s="2" t="s">
        <v>42</v>
      </c>
      <c r="AC273" s="2" t="s">
        <v>41</v>
      </c>
      <c r="AD273" s="2">
        <v>262</v>
      </c>
      <c r="AE273" s="1" t="s">
        <v>133</v>
      </c>
      <c r="AF273" s="2" t="s">
        <v>39</v>
      </c>
      <c r="AG273" s="2" t="s">
        <v>38</v>
      </c>
      <c r="AH273" s="2" t="s">
        <v>132</v>
      </c>
      <c r="AI273" s="2" t="s">
        <v>5</v>
      </c>
      <c r="AJ273" s="1" t="s">
        <v>1</v>
      </c>
      <c r="AK273" s="2" t="s">
        <v>4</v>
      </c>
      <c r="AL273" s="2" t="s">
        <v>86</v>
      </c>
      <c r="AR273" s="1" t="s">
        <v>2</v>
      </c>
      <c r="AS273" s="1" t="s">
        <v>1</v>
      </c>
      <c r="AT273" s="1" t="s">
        <v>1</v>
      </c>
      <c r="AU273" s="2" t="s">
        <v>0</v>
      </c>
      <c r="AV273" s="5">
        <v>269.91359999999997</v>
      </c>
      <c r="AW273" s="1">
        <v>71</v>
      </c>
      <c r="AX273" s="6" t="s">
        <v>0</v>
      </c>
      <c r="AY273" s="6">
        <v>190.08</v>
      </c>
      <c r="AZ273" s="6">
        <v>114.048</v>
      </c>
      <c r="BA273" s="7">
        <v>76.031999999999996</v>
      </c>
      <c r="BB273" s="7">
        <v>38.015999999999998</v>
      </c>
      <c r="BC273" s="7">
        <v>19.007999999999999</v>
      </c>
    </row>
    <row r="274" spans="1:55">
      <c r="A274" s="2">
        <v>5592</v>
      </c>
      <c r="B274" s="2" t="s">
        <v>235</v>
      </c>
      <c r="C274" s="2" t="s">
        <v>24</v>
      </c>
      <c r="D274" s="2">
        <v>1</v>
      </c>
      <c r="E274" s="3">
        <v>40721</v>
      </c>
      <c r="F274" s="2" t="s">
        <v>231</v>
      </c>
      <c r="G274" s="1" t="s">
        <v>230</v>
      </c>
      <c r="H274" s="2" t="s">
        <v>234</v>
      </c>
      <c r="I274" s="2">
        <v>37013</v>
      </c>
      <c r="J274" s="2">
        <v>37</v>
      </c>
      <c r="K274" s="2">
        <v>302010405</v>
      </c>
      <c r="L274" s="2" t="s">
        <v>233</v>
      </c>
      <c r="M274" s="1" t="s">
        <v>64</v>
      </c>
      <c r="N274" s="4">
        <v>35.54553362</v>
      </c>
      <c r="O274" s="4">
        <v>-76.526641339999998</v>
      </c>
      <c r="P274" s="4">
        <v>35.54553362</v>
      </c>
      <c r="Q274" s="4">
        <v>-76.526641339999998</v>
      </c>
      <c r="R274" s="2">
        <v>4</v>
      </c>
      <c r="S274" s="2">
        <v>63</v>
      </c>
      <c r="T274" s="2" t="s">
        <v>49</v>
      </c>
      <c r="U274" s="2" t="s">
        <v>48</v>
      </c>
      <c r="V274" s="1" t="s">
        <v>47</v>
      </c>
      <c r="W274" s="2" t="s">
        <v>44</v>
      </c>
      <c r="X274" s="2" t="s">
        <v>46</v>
      </c>
      <c r="Y274" s="2" t="s">
        <v>45</v>
      </c>
      <c r="Z274" s="2" t="s">
        <v>44</v>
      </c>
      <c r="AA274" s="2" t="s">
        <v>43</v>
      </c>
      <c r="AB274" s="2" t="s">
        <v>42</v>
      </c>
      <c r="AC274" s="2" t="s">
        <v>41</v>
      </c>
      <c r="AD274" s="2">
        <v>262</v>
      </c>
      <c r="AE274" s="1" t="s">
        <v>133</v>
      </c>
      <c r="AF274" s="2" t="s">
        <v>39</v>
      </c>
      <c r="AG274" s="2" t="s">
        <v>38</v>
      </c>
      <c r="AH274" s="2" t="s">
        <v>132</v>
      </c>
      <c r="AI274" s="2" t="s">
        <v>5</v>
      </c>
      <c r="AJ274" s="1" t="s">
        <v>1</v>
      </c>
      <c r="AK274" s="2" t="s">
        <v>4</v>
      </c>
      <c r="AL274" s="2" t="s">
        <v>35</v>
      </c>
      <c r="AR274" s="1" t="s">
        <v>2</v>
      </c>
      <c r="AS274" s="1" t="s">
        <v>1</v>
      </c>
      <c r="AT274" s="1" t="s">
        <v>1</v>
      </c>
      <c r="AU274" s="2" t="s">
        <v>0</v>
      </c>
      <c r="AV274" s="5">
        <v>428.8374</v>
      </c>
      <c r="AW274" s="1">
        <v>56</v>
      </c>
      <c r="AX274" s="6" t="s">
        <v>0</v>
      </c>
      <c r="AY274" s="6">
        <v>400.42140000000001</v>
      </c>
      <c r="AZ274" s="6">
        <v>274.74599999999998</v>
      </c>
      <c r="BA274" s="7">
        <v>183.16399999999999</v>
      </c>
      <c r="BB274" s="7">
        <v>91.581999999999994</v>
      </c>
      <c r="BC274" s="7">
        <v>45.790999999999997</v>
      </c>
    </row>
    <row r="275" spans="1:55">
      <c r="A275" s="2">
        <v>5593</v>
      </c>
      <c r="B275" s="2" t="s">
        <v>232</v>
      </c>
      <c r="C275" s="2" t="s">
        <v>24</v>
      </c>
      <c r="D275" s="2">
        <v>1</v>
      </c>
      <c r="E275" s="3">
        <v>40795</v>
      </c>
      <c r="F275" s="2" t="s">
        <v>231</v>
      </c>
      <c r="G275" s="1" t="s">
        <v>230</v>
      </c>
      <c r="H275" s="2" t="s">
        <v>229</v>
      </c>
      <c r="I275" s="2">
        <v>37095</v>
      </c>
      <c r="J275" s="2">
        <v>37</v>
      </c>
      <c r="K275" s="2">
        <v>302010501</v>
      </c>
      <c r="L275" s="2" t="s">
        <v>228</v>
      </c>
      <c r="M275" s="1" t="s">
        <v>64</v>
      </c>
      <c r="N275" s="4">
        <v>35.414659489999998</v>
      </c>
      <c r="O275" s="4">
        <v>-76.429733119999995</v>
      </c>
      <c r="P275" s="4">
        <v>35.414659489999998</v>
      </c>
      <c r="Q275" s="4">
        <v>-76.429733119999995</v>
      </c>
      <c r="R275" s="2">
        <v>4</v>
      </c>
      <c r="S275" s="2">
        <v>63</v>
      </c>
      <c r="T275" s="2" t="s">
        <v>49</v>
      </c>
      <c r="U275" s="2" t="s">
        <v>227</v>
      </c>
      <c r="V275" s="1" t="s">
        <v>226</v>
      </c>
      <c r="W275" s="2" t="s">
        <v>44</v>
      </c>
      <c r="X275" s="2" t="s">
        <v>46</v>
      </c>
      <c r="Y275" s="2" t="s">
        <v>45</v>
      </c>
      <c r="Z275" s="2" t="s">
        <v>44</v>
      </c>
      <c r="AA275" s="2" t="s">
        <v>43</v>
      </c>
      <c r="AB275" s="2" t="s">
        <v>42</v>
      </c>
      <c r="AC275" s="2" t="s">
        <v>41</v>
      </c>
      <c r="AD275" s="2">
        <v>262</v>
      </c>
      <c r="AE275" s="1" t="s">
        <v>133</v>
      </c>
      <c r="AF275" s="2" t="s">
        <v>39</v>
      </c>
      <c r="AG275" s="2" t="s">
        <v>38</v>
      </c>
      <c r="AH275" s="2" t="s">
        <v>132</v>
      </c>
      <c r="AI275" s="2" t="s">
        <v>5</v>
      </c>
      <c r="AJ275" s="1" t="s">
        <v>1</v>
      </c>
      <c r="AK275" s="2" t="s">
        <v>4</v>
      </c>
      <c r="AL275" s="2" t="s">
        <v>35</v>
      </c>
      <c r="AR275" s="1" t="s">
        <v>2</v>
      </c>
      <c r="AS275" s="1" t="s">
        <v>110</v>
      </c>
      <c r="AT275" s="1" t="s">
        <v>1</v>
      </c>
      <c r="AU275" s="2">
        <v>27090</v>
      </c>
      <c r="AV275" s="5">
        <v>715.78129999999999</v>
      </c>
      <c r="AW275" s="1">
        <v>100</v>
      </c>
      <c r="AX275" s="6">
        <v>715.78129999999999</v>
      </c>
      <c r="AY275" s="6">
        <v>457.34059999999999</v>
      </c>
      <c r="AZ275" s="6">
        <v>281.637</v>
      </c>
      <c r="BA275" s="7">
        <v>187.75800000000001</v>
      </c>
      <c r="BB275" s="7">
        <v>93.879000000000005</v>
      </c>
      <c r="BC275" s="7">
        <v>46.939500000000002</v>
      </c>
    </row>
    <row r="276" spans="1:55">
      <c r="A276" s="2">
        <v>5603</v>
      </c>
      <c r="B276" s="2" t="s">
        <v>225</v>
      </c>
      <c r="C276" s="2" t="s">
        <v>24</v>
      </c>
      <c r="D276" s="2">
        <v>1</v>
      </c>
      <c r="E276" s="3">
        <v>40793</v>
      </c>
      <c r="F276" s="2" t="s">
        <v>221</v>
      </c>
      <c r="G276" s="1" t="s">
        <v>220</v>
      </c>
      <c r="H276" s="2" t="s">
        <v>219</v>
      </c>
      <c r="I276" s="2">
        <v>33015</v>
      </c>
      <c r="J276" s="2">
        <v>33</v>
      </c>
      <c r="K276" s="2">
        <v>106000310</v>
      </c>
      <c r="L276" s="2" t="s">
        <v>218</v>
      </c>
      <c r="M276" s="1" t="s">
        <v>217</v>
      </c>
      <c r="N276" s="4">
        <v>43.063214000000002</v>
      </c>
      <c r="O276" s="4">
        <v>-70.748476999999994</v>
      </c>
      <c r="P276" s="4">
        <v>43.063213500000003</v>
      </c>
      <c r="Q276" s="4">
        <v>-70.748476519999997</v>
      </c>
      <c r="R276" s="2">
        <v>1</v>
      </c>
      <c r="S276" s="2">
        <v>59</v>
      </c>
      <c r="T276" s="2" t="s">
        <v>216</v>
      </c>
      <c r="U276" s="2" t="s">
        <v>215</v>
      </c>
      <c r="V276" s="1" t="s">
        <v>214</v>
      </c>
      <c r="W276" s="2" t="s">
        <v>213</v>
      </c>
      <c r="X276" s="2" t="s">
        <v>212</v>
      </c>
      <c r="Y276" s="2" t="s">
        <v>211</v>
      </c>
      <c r="Z276" s="2" t="s">
        <v>210</v>
      </c>
      <c r="AA276" s="2" t="s">
        <v>209</v>
      </c>
      <c r="AB276" s="2" t="s">
        <v>208</v>
      </c>
      <c r="AC276" s="2" t="s">
        <v>207</v>
      </c>
      <c r="AD276" s="2">
        <v>248</v>
      </c>
      <c r="AE276" s="1" t="s">
        <v>206</v>
      </c>
      <c r="AF276" s="2" t="s">
        <v>205</v>
      </c>
      <c r="AG276" s="2" t="s">
        <v>204</v>
      </c>
      <c r="AH276" s="2" t="s">
        <v>203</v>
      </c>
      <c r="AI276" s="2" t="s">
        <v>5</v>
      </c>
      <c r="AJ276" s="1" t="s">
        <v>1</v>
      </c>
      <c r="AK276" s="2" t="s">
        <v>4</v>
      </c>
      <c r="AL276" s="2" t="s">
        <v>35</v>
      </c>
      <c r="AR276" s="1" t="s">
        <v>2</v>
      </c>
      <c r="AS276" s="1" t="s">
        <v>1</v>
      </c>
      <c r="AT276" s="1" t="s">
        <v>1</v>
      </c>
      <c r="AU276" s="2" t="s">
        <v>0</v>
      </c>
      <c r="AV276" s="5">
        <v>874.49459999999999</v>
      </c>
      <c r="AW276" s="1">
        <v>90</v>
      </c>
      <c r="AX276" s="6" t="s">
        <v>0</v>
      </c>
      <c r="AY276" s="6">
        <v>799.32259999999997</v>
      </c>
      <c r="AZ276" s="6">
        <v>544.49760000000003</v>
      </c>
      <c r="BA276" s="7">
        <v>367.2</v>
      </c>
      <c r="BB276" s="7">
        <v>183.6</v>
      </c>
      <c r="BC276" s="7">
        <v>91.8</v>
      </c>
    </row>
    <row r="277" spans="1:55">
      <c r="A277" s="2">
        <v>5604</v>
      </c>
      <c r="B277" s="2" t="s">
        <v>224</v>
      </c>
      <c r="C277" s="2" t="s">
        <v>24</v>
      </c>
      <c r="D277" s="2">
        <v>1</v>
      </c>
      <c r="E277" s="3">
        <v>40785</v>
      </c>
      <c r="F277" s="2" t="s">
        <v>221</v>
      </c>
      <c r="G277" s="1" t="s">
        <v>220</v>
      </c>
      <c r="H277" s="2" t="s">
        <v>219</v>
      </c>
      <c r="I277" s="2">
        <v>33015</v>
      </c>
      <c r="J277" s="2">
        <v>33</v>
      </c>
      <c r="K277" s="2">
        <v>106000309</v>
      </c>
      <c r="L277" s="2" t="s">
        <v>223</v>
      </c>
      <c r="M277" s="1" t="s">
        <v>217</v>
      </c>
      <c r="N277" s="4">
        <v>43.075136999999998</v>
      </c>
      <c r="O277" s="4">
        <v>-70.903940000000006</v>
      </c>
      <c r="P277" s="4">
        <v>43.074627139999997</v>
      </c>
      <c r="Q277" s="4">
        <v>-70.904079550000006</v>
      </c>
      <c r="R277" s="2">
        <v>1</v>
      </c>
      <c r="S277" s="2">
        <v>59</v>
      </c>
      <c r="T277" s="2" t="s">
        <v>216</v>
      </c>
      <c r="U277" s="2" t="s">
        <v>215</v>
      </c>
      <c r="V277" s="1" t="s">
        <v>214</v>
      </c>
      <c r="W277" s="2" t="s">
        <v>213</v>
      </c>
      <c r="X277" s="2" t="s">
        <v>212</v>
      </c>
      <c r="Y277" s="2" t="s">
        <v>211</v>
      </c>
      <c r="Z277" s="2" t="s">
        <v>210</v>
      </c>
      <c r="AA277" s="2" t="s">
        <v>209</v>
      </c>
      <c r="AB277" s="2" t="s">
        <v>208</v>
      </c>
      <c r="AC277" s="2" t="s">
        <v>207</v>
      </c>
      <c r="AD277" s="2">
        <v>248</v>
      </c>
      <c r="AE277" s="1" t="s">
        <v>206</v>
      </c>
      <c r="AF277" s="2" t="s">
        <v>205</v>
      </c>
      <c r="AG277" s="2" t="s">
        <v>204</v>
      </c>
      <c r="AH277" s="2" t="s">
        <v>203</v>
      </c>
      <c r="AI277" s="2" t="s">
        <v>5</v>
      </c>
      <c r="AJ277" s="1" t="s">
        <v>1</v>
      </c>
      <c r="AK277" s="2" t="s">
        <v>4</v>
      </c>
      <c r="AL277" s="2" t="s">
        <v>35</v>
      </c>
      <c r="AR277" s="1" t="s">
        <v>2</v>
      </c>
      <c r="AS277" s="1" t="s">
        <v>1</v>
      </c>
      <c r="AT277" s="1" t="s">
        <v>1</v>
      </c>
      <c r="AU277" s="2">
        <v>30360</v>
      </c>
      <c r="AV277" s="5">
        <v>174.57560000000001</v>
      </c>
      <c r="AW277" s="1">
        <v>120</v>
      </c>
      <c r="AX277" s="6">
        <v>146.05359999999999</v>
      </c>
      <c r="AY277" s="6">
        <v>74.377200000000002</v>
      </c>
      <c r="AZ277" s="6">
        <v>44.617199999999997</v>
      </c>
      <c r="BA277" s="7">
        <v>29.737200000000001</v>
      </c>
      <c r="BB277" s="7">
        <v>14.868</v>
      </c>
      <c r="BC277" s="7">
        <v>7.4340000000000002</v>
      </c>
    </row>
    <row r="278" spans="1:55">
      <c r="A278" s="2">
        <v>5606</v>
      </c>
      <c r="B278" s="2" t="s">
        <v>222</v>
      </c>
      <c r="C278" s="2" t="s">
        <v>24</v>
      </c>
      <c r="D278" s="2">
        <v>1</v>
      </c>
      <c r="E278" s="3">
        <v>40779</v>
      </c>
      <c r="F278" s="2" t="s">
        <v>221</v>
      </c>
      <c r="G278" s="1" t="s">
        <v>220</v>
      </c>
      <c r="H278" s="2" t="s">
        <v>219</v>
      </c>
      <c r="I278" s="2">
        <v>33015</v>
      </c>
      <c r="J278" s="2">
        <v>33</v>
      </c>
      <c r="K278" s="2">
        <v>106000310</v>
      </c>
      <c r="L278" s="2" t="s">
        <v>218</v>
      </c>
      <c r="M278" s="1" t="s">
        <v>217</v>
      </c>
      <c r="N278" s="4">
        <v>43.061806779999998</v>
      </c>
      <c r="O278" s="4">
        <v>-70.733027849999999</v>
      </c>
      <c r="P278" s="4">
        <v>43.061806779999998</v>
      </c>
      <c r="Q278" s="4">
        <v>-70.733027849999999</v>
      </c>
      <c r="R278" s="2">
        <v>1</v>
      </c>
      <c r="S278" s="2">
        <v>59</v>
      </c>
      <c r="T278" s="2" t="s">
        <v>216</v>
      </c>
      <c r="U278" s="2" t="s">
        <v>215</v>
      </c>
      <c r="V278" s="1" t="s">
        <v>214</v>
      </c>
      <c r="W278" s="2" t="s">
        <v>213</v>
      </c>
      <c r="X278" s="2" t="s">
        <v>212</v>
      </c>
      <c r="Y278" s="2" t="s">
        <v>211</v>
      </c>
      <c r="Z278" s="2" t="s">
        <v>210</v>
      </c>
      <c r="AA278" s="2" t="s">
        <v>209</v>
      </c>
      <c r="AB278" s="2" t="s">
        <v>208</v>
      </c>
      <c r="AC278" s="2" t="s">
        <v>207</v>
      </c>
      <c r="AD278" s="2">
        <v>248</v>
      </c>
      <c r="AE278" s="1" t="s">
        <v>206</v>
      </c>
      <c r="AF278" s="2" t="s">
        <v>205</v>
      </c>
      <c r="AG278" s="2" t="s">
        <v>204</v>
      </c>
      <c r="AH278" s="2" t="s">
        <v>203</v>
      </c>
      <c r="AI278" s="2" t="s">
        <v>5</v>
      </c>
      <c r="AJ278" s="1" t="s">
        <v>1</v>
      </c>
      <c r="AK278" s="2" t="s">
        <v>4</v>
      </c>
      <c r="AL278" s="2" t="s">
        <v>35</v>
      </c>
      <c r="AR278" s="1" t="s">
        <v>2</v>
      </c>
      <c r="AS278" s="1" t="s">
        <v>1</v>
      </c>
      <c r="AT278" s="1" t="s">
        <v>1</v>
      </c>
      <c r="AU278" s="2">
        <v>44970</v>
      </c>
      <c r="AV278" s="5">
        <v>336.86689999999999</v>
      </c>
      <c r="AW278" s="1">
        <v>125</v>
      </c>
      <c r="AX278" s="6">
        <v>300.1044</v>
      </c>
      <c r="AY278" s="6">
        <v>156.45439999999999</v>
      </c>
      <c r="AZ278" s="6">
        <v>96.846999999999994</v>
      </c>
      <c r="BA278" s="7">
        <v>66.924000000000007</v>
      </c>
      <c r="BB278" s="7">
        <v>33.462000000000003</v>
      </c>
      <c r="BC278" s="7">
        <v>16.731000000000002</v>
      </c>
    </row>
    <row r="279" spans="1:55">
      <c r="A279" s="2">
        <v>5629</v>
      </c>
      <c r="B279" s="2" t="s">
        <v>202</v>
      </c>
      <c r="C279" s="2" t="s">
        <v>196</v>
      </c>
      <c r="D279" s="2">
        <v>1</v>
      </c>
      <c r="E279" s="3">
        <v>40789</v>
      </c>
      <c r="F279" s="2" t="s">
        <v>157</v>
      </c>
      <c r="G279" s="1" t="s">
        <v>156</v>
      </c>
      <c r="H279" s="2" t="s">
        <v>201</v>
      </c>
      <c r="I279" s="2">
        <v>48273</v>
      </c>
      <c r="J279" s="2">
        <v>48</v>
      </c>
      <c r="K279" s="2">
        <v>1211020300</v>
      </c>
      <c r="L279" s="2" t="s">
        <v>200</v>
      </c>
      <c r="M279" s="1" t="s">
        <v>153</v>
      </c>
      <c r="N279" s="4">
        <v>27.45449</v>
      </c>
      <c r="O279" s="4">
        <v>-97.293719999999993</v>
      </c>
      <c r="P279" s="4">
        <v>27.45449</v>
      </c>
      <c r="Q279" s="4">
        <v>-97.293719999999993</v>
      </c>
      <c r="R279" s="2">
        <v>6</v>
      </c>
      <c r="S279" s="2">
        <v>34</v>
      </c>
      <c r="T279" s="2" t="s">
        <v>152</v>
      </c>
      <c r="U279" s="2" t="s">
        <v>191</v>
      </c>
      <c r="V279" s="1" t="s">
        <v>190</v>
      </c>
      <c r="W279" s="2" t="s">
        <v>44</v>
      </c>
      <c r="X279" s="2" t="s">
        <v>46</v>
      </c>
      <c r="Y279" s="2" t="s">
        <v>45</v>
      </c>
      <c r="Z279" s="2" t="s">
        <v>44</v>
      </c>
      <c r="AA279" s="2" t="s">
        <v>43</v>
      </c>
      <c r="AB279" s="2" t="s">
        <v>42</v>
      </c>
      <c r="AC279" s="2" t="s">
        <v>41</v>
      </c>
      <c r="AD279" s="2">
        <v>257</v>
      </c>
      <c r="AE279" s="1" t="s">
        <v>160</v>
      </c>
      <c r="AF279" s="2" t="s">
        <v>39</v>
      </c>
      <c r="AG279" s="2" t="s">
        <v>38</v>
      </c>
      <c r="AH279" s="2" t="s">
        <v>159</v>
      </c>
      <c r="AI279" s="2" t="s">
        <v>107</v>
      </c>
      <c r="AJ279" s="1" t="s">
        <v>106</v>
      </c>
      <c r="AK279" s="2" t="s">
        <v>105</v>
      </c>
      <c r="AL279" s="2" t="s">
        <v>86</v>
      </c>
      <c r="AM279" s="2" t="s">
        <v>199</v>
      </c>
      <c r="AS279" s="1" t="s">
        <v>1</v>
      </c>
      <c r="AU279" s="2" t="s">
        <v>0</v>
      </c>
      <c r="AV279" s="5">
        <v>29.620799999999999</v>
      </c>
      <c r="AW279" s="1">
        <v>121</v>
      </c>
      <c r="AX279" s="6">
        <v>24.48</v>
      </c>
      <c r="AY279" s="6">
        <v>12.24</v>
      </c>
      <c r="AZ279" s="6">
        <v>7.3440000000000003</v>
      </c>
      <c r="BA279" s="7">
        <v>4.8959999999999999</v>
      </c>
      <c r="BB279" s="7">
        <v>2.448</v>
      </c>
      <c r="BC279" s="7">
        <v>1.224</v>
      </c>
    </row>
    <row r="280" spans="1:55">
      <c r="A280" s="2">
        <v>5679</v>
      </c>
      <c r="B280" s="2" t="s">
        <v>198</v>
      </c>
      <c r="C280" s="2" t="s">
        <v>196</v>
      </c>
      <c r="D280" s="2">
        <v>1</v>
      </c>
      <c r="E280" s="3">
        <v>40705</v>
      </c>
      <c r="F280" s="2" t="s">
        <v>68</v>
      </c>
      <c r="G280" s="1" t="s">
        <v>67</v>
      </c>
      <c r="H280" s="2" t="s">
        <v>92</v>
      </c>
      <c r="I280" s="2">
        <v>12021</v>
      </c>
      <c r="J280" s="2">
        <v>12</v>
      </c>
      <c r="K280" s="2">
        <v>309020407</v>
      </c>
      <c r="L280" s="2" t="s">
        <v>195</v>
      </c>
      <c r="M280" s="1" t="s">
        <v>64</v>
      </c>
      <c r="N280" s="4">
        <v>25.893910000000002</v>
      </c>
      <c r="O280" s="4">
        <v>-81.459869999999995</v>
      </c>
      <c r="P280" s="4">
        <v>25.893910000000002</v>
      </c>
      <c r="Q280" s="4">
        <v>-81.459869999999995</v>
      </c>
      <c r="R280" s="2">
        <v>4</v>
      </c>
      <c r="S280" s="2">
        <v>76</v>
      </c>
      <c r="T280" s="2" t="s">
        <v>90</v>
      </c>
      <c r="U280" s="2" t="s">
        <v>89</v>
      </c>
      <c r="V280" s="1" t="s">
        <v>88</v>
      </c>
      <c r="W280" s="2" t="s">
        <v>44</v>
      </c>
      <c r="X280" s="2" t="s">
        <v>46</v>
      </c>
      <c r="Y280" s="2" t="s">
        <v>45</v>
      </c>
      <c r="Z280" s="2" t="s">
        <v>44</v>
      </c>
      <c r="AA280" s="2" t="s">
        <v>43</v>
      </c>
      <c r="AB280" s="2" t="s">
        <v>75</v>
      </c>
      <c r="AC280" s="2" t="s">
        <v>74</v>
      </c>
      <c r="AD280" s="2">
        <v>267</v>
      </c>
      <c r="AE280" s="1" t="s">
        <v>87</v>
      </c>
      <c r="AF280" s="2" t="s">
        <v>39</v>
      </c>
      <c r="AG280" s="2" t="s">
        <v>38</v>
      </c>
      <c r="AH280" s="2" t="s">
        <v>72</v>
      </c>
      <c r="AI280" s="2" t="s">
        <v>71</v>
      </c>
      <c r="AJ280" s="1" t="s">
        <v>1</v>
      </c>
      <c r="AK280" s="2" t="s">
        <v>70</v>
      </c>
      <c r="AL280" s="2" t="s">
        <v>86</v>
      </c>
      <c r="AR280" s="1" t="s">
        <v>2</v>
      </c>
      <c r="AS280" s="1" t="s">
        <v>110</v>
      </c>
      <c r="AT280" s="1" t="s">
        <v>1</v>
      </c>
      <c r="AU280" s="2">
        <v>55740</v>
      </c>
      <c r="AV280" s="5">
        <v>682.2</v>
      </c>
      <c r="AW280" s="1">
        <v>125</v>
      </c>
      <c r="AX280" s="6">
        <v>554.1</v>
      </c>
      <c r="AY280" s="6">
        <v>290.95</v>
      </c>
      <c r="AZ280" s="6">
        <v>174.57</v>
      </c>
      <c r="BA280" s="7">
        <v>116.38</v>
      </c>
      <c r="BB280" s="7">
        <v>58.19</v>
      </c>
      <c r="BC280" s="7">
        <v>29.094999999999999</v>
      </c>
    </row>
    <row r="281" spans="1:55">
      <c r="A281" s="2">
        <v>5682</v>
      </c>
      <c r="B281" s="2" t="s">
        <v>197</v>
      </c>
      <c r="C281" s="2" t="s">
        <v>196</v>
      </c>
      <c r="D281" s="2">
        <v>1</v>
      </c>
      <c r="E281" s="3">
        <v>40704</v>
      </c>
      <c r="F281" s="2" t="s">
        <v>68</v>
      </c>
      <c r="G281" s="1" t="s">
        <v>67</v>
      </c>
      <c r="H281" s="2" t="s">
        <v>92</v>
      </c>
      <c r="I281" s="2">
        <v>12021</v>
      </c>
      <c r="J281" s="2">
        <v>12</v>
      </c>
      <c r="K281" s="2">
        <v>309020407</v>
      </c>
      <c r="L281" s="2" t="s">
        <v>195</v>
      </c>
      <c r="M281" s="1" t="s">
        <v>64</v>
      </c>
      <c r="N281" s="4">
        <v>26.05011</v>
      </c>
      <c r="O281" s="4">
        <v>-81.737949999999998</v>
      </c>
      <c r="P281" s="4">
        <v>26.05011</v>
      </c>
      <c r="Q281" s="4">
        <v>-81.737949999999998</v>
      </c>
      <c r="R281" s="2">
        <v>4</v>
      </c>
      <c r="S281" s="2">
        <v>76</v>
      </c>
      <c r="T281" s="2" t="s">
        <v>90</v>
      </c>
      <c r="U281" s="2" t="s">
        <v>89</v>
      </c>
      <c r="V281" s="1" t="s">
        <v>88</v>
      </c>
      <c r="W281" s="2" t="s">
        <v>44</v>
      </c>
      <c r="X281" s="2" t="s">
        <v>46</v>
      </c>
      <c r="Y281" s="2" t="s">
        <v>45</v>
      </c>
      <c r="Z281" s="2" t="s">
        <v>44</v>
      </c>
      <c r="AA281" s="2" t="s">
        <v>43</v>
      </c>
      <c r="AB281" s="2" t="s">
        <v>75</v>
      </c>
      <c r="AC281" s="2" t="s">
        <v>74</v>
      </c>
      <c r="AD281" s="2">
        <v>266</v>
      </c>
      <c r="AE281" s="1" t="s">
        <v>73</v>
      </c>
      <c r="AF281" s="2" t="s">
        <v>39</v>
      </c>
      <c r="AG281" s="2" t="s">
        <v>38</v>
      </c>
      <c r="AH281" s="2" t="s">
        <v>72</v>
      </c>
      <c r="AI281" s="2" t="s">
        <v>5</v>
      </c>
      <c r="AJ281" s="1" t="s">
        <v>1</v>
      </c>
      <c r="AK281" s="2" t="s">
        <v>4</v>
      </c>
      <c r="AL281" s="2" t="s">
        <v>86</v>
      </c>
      <c r="AR281" s="1" t="s">
        <v>2</v>
      </c>
      <c r="AS281" s="1" t="s">
        <v>1</v>
      </c>
      <c r="AT281" s="1" t="s">
        <v>1</v>
      </c>
      <c r="AU281" s="2">
        <v>60890</v>
      </c>
      <c r="AV281" s="5">
        <v>406.19060000000002</v>
      </c>
      <c r="AW281" s="1">
        <v>122</v>
      </c>
      <c r="AX281" s="6" t="s">
        <v>0</v>
      </c>
      <c r="AY281" s="6" t="s">
        <v>0</v>
      </c>
      <c r="AZ281" s="6" t="s">
        <v>0</v>
      </c>
      <c r="BA281" s="7" t="s">
        <v>0</v>
      </c>
      <c r="BB281" s="7" t="s">
        <v>0</v>
      </c>
      <c r="BC281" s="7" t="s">
        <v>0</v>
      </c>
    </row>
    <row r="282" spans="1:55">
      <c r="A282" s="2">
        <v>5714</v>
      </c>
      <c r="B282" s="2" t="s">
        <v>194</v>
      </c>
      <c r="C282" s="2" t="s">
        <v>24</v>
      </c>
      <c r="D282" s="2">
        <v>1</v>
      </c>
      <c r="E282" s="3">
        <v>40721</v>
      </c>
      <c r="F282" s="2" t="s">
        <v>157</v>
      </c>
      <c r="G282" s="1" t="s">
        <v>156</v>
      </c>
      <c r="H282" s="2" t="s">
        <v>193</v>
      </c>
      <c r="I282" s="2">
        <v>48061</v>
      </c>
      <c r="J282" s="2">
        <v>48</v>
      </c>
      <c r="K282" s="2">
        <v>1211020808</v>
      </c>
      <c r="L282" s="2" t="s">
        <v>192</v>
      </c>
      <c r="M282" s="1" t="s">
        <v>153</v>
      </c>
      <c r="N282" s="4">
        <v>26.195223769999998</v>
      </c>
      <c r="O282" s="4">
        <v>-97.327450119999995</v>
      </c>
      <c r="P282" s="4">
        <v>26.195223769999998</v>
      </c>
      <c r="Q282" s="4">
        <v>-97.327450119999995</v>
      </c>
      <c r="R282" s="2">
        <v>6</v>
      </c>
      <c r="S282" s="2">
        <v>34</v>
      </c>
      <c r="T282" s="2" t="s">
        <v>152</v>
      </c>
      <c r="U282" s="2" t="s">
        <v>191</v>
      </c>
      <c r="V282" s="1" t="s">
        <v>190</v>
      </c>
      <c r="W282" s="2" t="s">
        <v>44</v>
      </c>
      <c r="X282" s="2" t="s">
        <v>46</v>
      </c>
      <c r="Y282" s="2" t="s">
        <v>45</v>
      </c>
      <c r="Z282" s="2" t="s">
        <v>44</v>
      </c>
      <c r="AA282" s="2" t="s">
        <v>43</v>
      </c>
      <c r="AB282" s="2" t="s">
        <v>42</v>
      </c>
      <c r="AC282" s="2" t="s">
        <v>41</v>
      </c>
      <c r="AD282" s="2">
        <v>257</v>
      </c>
      <c r="AE282" s="1" t="s">
        <v>160</v>
      </c>
      <c r="AF282" s="2" t="s">
        <v>39</v>
      </c>
      <c r="AG282" s="2" t="s">
        <v>38</v>
      </c>
      <c r="AH282" s="2" t="s">
        <v>159</v>
      </c>
      <c r="AI282" s="2" t="s">
        <v>5</v>
      </c>
      <c r="AJ282" s="1" t="s">
        <v>1</v>
      </c>
      <c r="AK282" s="2" t="s">
        <v>4</v>
      </c>
      <c r="AL282" s="2" t="s">
        <v>86</v>
      </c>
      <c r="AR282" s="1" t="s">
        <v>2</v>
      </c>
      <c r="AS282" s="1" t="s">
        <v>110</v>
      </c>
      <c r="AU282" s="2" t="s">
        <v>0</v>
      </c>
      <c r="AV282" s="5">
        <v>49.996600000000001</v>
      </c>
      <c r="AW282" s="1">
        <v>76</v>
      </c>
      <c r="AX282" s="6" t="s">
        <v>0</v>
      </c>
      <c r="AY282" s="6" t="s">
        <v>0</v>
      </c>
      <c r="AZ282" s="6" t="s">
        <v>0</v>
      </c>
      <c r="BA282" s="7" t="s">
        <v>0</v>
      </c>
      <c r="BB282" s="7" t="s">
        <v>0</v>
      </c>
      <c r="BC282" s="7" t="s">
        <v>0</v>
      </c>
    </row>
    <row r="283" spans="1:55">
      <c r="A283" s="2">
        <v>5716</v>
      </c>
      <c r="B283" s="2" t="s">
        <v>189</v>
      </c>
      <c r="C283" s="2" t="s">
        <v>24</v>
      </c>
      <c r="D283" s="2">
        <v>1</v>
      </c>
      <c r="E283" s="3">
        <v>40730</v>
      </c>
      <c r="F283" s="2" t="s">
        <v>157</v>
      </c>
      <c r="G283" s="1" t="s">
        <v>156</v>
      </c>
      <c r="H283" s="2" t="s">
        <v>155</v>
      </c>
      <c r="I283" s="2">
        <v>48071</v>
      </c>
      <c r="J283" s="2">
        <v>48</v>
      </c>
      <c r="K283" s="2">
        <v>1203020303</v>
      </c>
      <c r="L283" s="2" t="s">
        <v>188</v>
      </c>
      <c r="M283" s="1" t="s">
        <v>153</v>
      </c>
      <c r="N283" s="4">
        <v>29.779219250000001</v>
      </c>
      <c r="O283" s="4">
        <v>-94.769823720000005</v>
      </c>
      <c r="P283" s="4">
        <v>29.779219250000001</v>
      </c>
      <c r="Q283" s="4">
        <v>-94.769823720000005</v>
      </c>
      <c r="R283" s="2">
        <v>6</v>
      </c>
      <c r="S283" s="2">
        <v>34</v>
      </c>
      <c r="T283" s="2" t="s">
        <v>152</v>
      </c>
      <c r="U283" s="2" t="s">
        <v>151</v>
      </c>
      <c r="V283" s="1" t="s">
        <v>150</v>
      </c>
      <c r="W283" s="2" t="s">
        <v>44</v>
      </c>
      <c r="X283" s="2" t="s">
        <v>46</v>
      </c>
      <c r="Y283" s="2" t="s">
        <v>45</v>
      </c>
      <c r="Z283" s="2" t="s">
        <v>44</v>
      </c>
      <c r="AA283" s="2" t="s">
        <v>43</v>
      </c>
      <c r="AB283" s="2" t="s">
        <v>42</v>
      </c>
      <c r="AC283" s="2" t="s">
        <v>41</v>
      </c>
      <c r="AD283" s="2">
        <v>256</v>
      </c>
      <c r="AE283" s="1" t="s">
        <v>149</v>
      </c>
      <c r="AF283" s="2" t="s">
        <v>39</v>
      </c>
      <c r="AG283" s="2" t="s">
        <v>38</v>
      </c>
      <c r="AH283" s="2" t="s">
        <v>148</v>
      </c>
      <c r="AI283" s="2" t="s">
        <v>5</v>
      </c>
      <c r="AJ283" s="1" t="s">
        <v>1</v>
      </c>
      <c r="AK283" s="2" t="s">
        <v>4</v>
      </c>
      <c r="AL283" s="2" t="s">
        <v>35</v>
      </c>
      <c r="AR283" s="1" t="s">
        <v>2</v>
      </c>
      <c r="AS283" s="1" t="s">
        <v>1</v>
      </c>
      <c r="AT283" s="1" t="s">
        <v>1</v>
      </c>
      <c r="AU283" s="2" t="s">
        <v>0</v>
      </c>
      <c r="AV283" s="5">
        <v>273.60359999999997</v>
      </c>
      <c r="AW283" s="1">
        <v>72</v>
      </c>
      <c r="AX283" s="6" t="s">
        <v>0</v>
      </c>
      <c r="AY283" s="6">
        <v>224.2268</v>
      </c>
      <c r="AZ283" s="6">
        <v>162.32599999999999</v>
      </c>
      <c r="BA283" s="7">
        <v>115.78</v>
      </c>
      <c r="BB283" s="7">
        <v>57.89</v>
      </c>
      <c r="BC283" s="7">
        <v>28.945</v>
      </c>
    </row>
    <row r="284" spans="1:55">
      <c r="A284" s="2">
        <v>5717</v>
      </c>
      <c r="B284" s="2" t="s">
        <v>187</v>
      </c>
      <c r="C284" s="2" t="s">
        <v>24</v>
      </c>
      <c r="D284" s="2">
        <v>1</v>
      </c>
      <c r="E284" s="3">
        <v>40800</v>
      </c>
      <c r="F284" s="2" t="s">
        <v>157</v>
      </c>
      <c r="G284" s="1" t="s">
        <v>156</v>
      </c>
      <c r="H284" s="2" t="s">
        <v>182</v>
      </c>
      <c r="I284" s="2">
        <v>48239</v>
      </c>
      <c r="J284" s="2">
        <v>48</v>
      </c>
      <c r="K284" s="2">
        <v>1210010104</v>
      </c>
      <c r="L284" s="2" t="s">
        <v>181</v>
      </c>
      <c r="M284" s="1" t="s">
        <v>153</v>
      </c>
      <c r="N284" s="4">
        <v>28.81342377</v>
      </c>
      <c r="O284" s="4">
        <v>-96.572796920000002</v>
      </c>
      <c r="P284" s="4">
        <v>28.81342377</v>
      </c>
      <c r="Q284" s="4">
        <v>-96.572796920000002</v>
      </c>
      <c r="R284" s="2">
        <v>6</v>
      </c>
      <c r="S284" s="2">
        <v>34</v>
      </c>
      <c r="T284" s="2" t="s">
        <v>152</v>
      </c>
      <c r="U284" s="2" t="s">
        <v>162</v>
      </c>
      <c r="V284" s="1" t="s">
        <v>161</v>
      </c>
      <c r="W284" s="2" t="s">
        <v>44</v>
      </c>
      <c r="X284" s="2" t="s">
        <v>46</v>
      </c>
      <c r="Y284" s="2" t="s">
        <v>45</v>
      </c>
      <c r="Z284" s="2" t="s">
        <v>44</v>
      </c>
      <c r="AA284" s="2" t="s">
        <v>43</v>
      </c>
      <c r="AB284" s="2" t="s">
        <v>42</v>
      </c>
      <c r="AC284" s="2" t="s">
        <v>41</v>
      </c>
      <c r="AD284" s="2">
        <v>257</v>
      </c>
      <c r="AE284" s="1" t="s">
        <v>160</v>
      </c>
      <c r="AF284" s="2" t="s">
        <v>39</v>
      </c>
      <c r="AG284" s="2" t="s">
        <v>38</v>
      </c>
      <c r="AH284" s="2" t="s">
        <v>159</v>
      </c>
      <c r="AI284" s="2" t="s">
        <v>5</v>
      </c>
      <c r="AJ284" s="1" t="s">
        <v>120</v>
      </c>
      <c r="AK284" s="2" t="s">
        <v>4</v>
      </c>
      <c r="AL284" s="2" t="s">
        <v>3</v>
      </c>
      <c r="AP284" s="2" t="s">
        <v>1</v>
      </c>
      <c r="AS284" s="1" t="s">
        <v>110</v>
      </c>
      <c r="AU284" s="2" t="s">
        <v>0</v>
      </c>
      <c r="AV284" s="5">
        <v>94.618099999999998</v>
      </c>
      <c r="AW284" s="1">
        <v>119</v>
      </c>
      <c r="AX284" s="6" t="s">
        <v>0</v>
      </c>
      <c r="AY284" s="6" t="s">
        <v>0</v>
      </c>
      <c r="AZ284" s="6" t="s">
        <v>0</v>
      </c>
      <c r="BA284" s="7" t="s">
        <v>0</v>
      </c>
      <c r="BB284" s="7" t="s">
        <v>0</v>
      </c>
      <c r="BC284" s="7" t="s">
        <v>0</v>
      </c>
    </row>
    <row r="285" spans="1:55">
      <c r="A285" s="2">
        <v>5718</v>
      </c>
      <c r="B285" s="2" t="s">
        <v>186</v>
      </c>
      <c r="C285" s="2" t="s">
        <v>24</v>
      </c>
      <c r="D285" s="2">
        <v>1</v>
      </c>
      <c r="E285" s="3">
        <v>40731</v>
      </c>
      <c r="F285" s="2" t="s">
        <v>157</v>
      </c>
      <c r="G285" s="1" t="s">
        <v>156</v>
      </c>
      <c r="H285" s="2" t="s">
        <v>169</v>
      </c>
      <c r="I285" s="2">
        <v>48039</v>
      </c>
      <c r="J285" s="2">
        <v>48</v>
      </c>
      <c r="K285" s="2">
        <v>1204020504</v>
      </c>
      <c r="L285" s="2" t="s">
        <v>168</v>
      </c>
      <c r="M285" s="1" t="s">
        <v>153</v>
      </c>
      <c r="N285" s="4">
        <v>29.079619999999998</v>
      </c>
      <c r="O285" s="4">
        <v>-95.206519999999998</v>
      </c>
      <c r="P285" s="4">
        <v>29.079685680000001</v>
      </c>
      <c r="Q285" s="4">
        <v>-95.207061980000006</v>
      </c>
      <c r="R285" s="2">
        <v>6</v>
      </c>
      <c r="S285" s="2">
        <v>34</v>
      </c>
      <c r="T285" s="2" t="s">
        <v>152</v>
      </c>
      <c r="U285" s="2" t="s">
        <v>162</v>
      </c>
      <c r="V285" s="1" t="s">
        <v>161</v>
      </c>
      <c r="W285" s="2" t="s">
        <v>44</v>
      </c>
      <c r="X285" s="2" t="s">
        <v>46</v>
      </c>
      <c r="Y285" s="2" t="s">
        <v>45</v>
      </c>
      <c r="Z285" s="2" t="s">
        <v>44</v>
      </c>
      <c r="AA285" s="2" t="s">
        <v>43</v>
      </c>
      <c r="AB285" s="2" t="s">
        <v>42</v>
      </c>
      <c r="AC285" s="2" t="s">
        <v>41</v>
      </c>
      <c r="AD285" s="2">
        <v>257</v>
      </c>
      <c r="AE285" s="1" t="s">
        <v>160</v>
      </c>
      <c r="AF285" s="2" t="s">
        <v>39</v>
      </c>
      <c r="AG285" s="2" t="s">
        <v>38</v>
      </c>
      <c r="AH285" s="2" t="s">
        <v>159</v>
      </c>
      <c r="AI285" s="2" t="s">
        <v>5</v>
      </c>
      <c r="AJ285" s="1" t="s">
        <v>1</v>
      </c>
      <c r="AK285" s="2" t="s">
        <v>4</v>
      </c>
      <c r="AL285" s="2" t="s">
        <v>3</v>
      </c>
      <c r="AR285" s="1" t="s">
        <v>2</v>
      </c>
      <c r="AS285" s="1" t="s">
        <v>1</v>
      </c>
      <c r="AT285" s="1" t="s">
        <v>1</v>
      </c>
      <c r="AU285" s="2">
        <v>73660</v>
      </c>
      <c r="AV285" s="5">
        <v>70.947100000000006</v>
      </c>
      <c r="AW285" s="1">
        <v>85</v>
      </c>
      <c r="AX285" s="6" t="s">
        <v>0</v>
      </c>
      <c r="AY285" s="6" t="s">
        <v>0</v>
      </c>
      <c r="AZ285" s="6" t="s">
        <v>0</v>
      </c>
      <c r="BA285" s="7" t="s">
        <v>0</v>
      </c>
      <c r="BB285" s="7" t="s">
        <v>0</v>
      </c>
      <c r="BC285" s="7" t="s">
        <v>0</v>
      </c>
    </row>
    <row r="286" spans="1:55">
      <c r="A286" s="2">
        <v>5719</v>
      </c>
      <c r="B286" s="2" t="s">
        <v>185</v>
      </c>
      <c r="C286" s="2" t="s">
        <v>24</v>
      </c>
      <c r="D286" s="2">
        <v>1</v>
      </c>
      <c r="E286" s="3">
        <v>40701</v>
      </c>
      <c r="F286" s="2" t="s">
        <v>157</v>
      </c>
      <c r="G286" s="1" t="s">
        <v>156</v>
      </c>
      <c r="H286" s="2" t="s">
        <v>155</v>
      </c>
      <c r="I286" s="2">
        <v>48071</v>
      </c>
      <c r="J286" s="2">
        <v>48</v>
      </c>
      <c r="K286" s="2">
        <v>1204020201</v>
      </c>
      <c r="L286" s="2" t="s">
        <v>154</v>
      </c>
      <c r="M286" s="1" t="s">
        <v>153</v>
      </c>
      <c r="N286" s="4">
        <v>29.74708</v>
      </c>
      <c r="O286" s="4">
        <v>-94.70205</v>
      </c>
      <c r="P286" s="4">
        <v>29.74715071</v>
      </c>
      <c r="Q286" s="4">
        <v>-94.701611630000002</v>
      </c>
      <c r="R286" s="2">
        <v>6</v>
      </c>
      <c r="S286" s="2">
        <v>34</v>
      </c>
      <c r="T286" s="2" t="s">
        <v>152</v>
      </c>
      <c r="U286" s="2" t="s">
        <v>151</v>
      </c>
      <c r="V286" s="1" t="s">
        <v>150</v>
      </c>
      <c r="W286" s="2" t="s">
        <v>44</v>
      </c>
      <c r="X286" s="2" t="s">
        <v>46</v>
      </c>
      <c r="Y286" s="2" t="s">
        <v>45</v>
      </c>
      <c r="Z286" s="2" t="s">
        <v>44</v>
      </c>
      <c r="AA286" s="2" t="s">
        <v>43</v>
      </c>
      <c r="AB286" s="2" t="s">
        <v>42</v>
      </c>
      <c r="AC286" s="2" t="s">
        <v>41</v>
      </c>
      <c r="AD286" s="2">
        <v>256</v>
      </c>
      <c r="AE286" s="1" t="s">
        <v>149</v>
      </c>
      <c r="AF286" s="2" t="s">
        <v>39</v>
      </c>
      <c r="AG286" s="2" t="s">
        <v>38</v>
      </c>
      <c r="AH286" s="2" t="s">
        <v>148</v>
      </c>
      <c r="AI286" s="2" t="s">
        <v>71</v>
      </c>
      <c r="AJ286" s="1" t="s">
        <v>120</v>
      </c>
      <c r="AK286" s="2" t="s">
        <v>70</v>
      </c>
      <c r="AL286" s="2" t="s">
        <v>35</v>
      </c>
      <c r="AP286" s="2" t="s">
        <v>1</v>
      </c>
      <c r="AS286" s="1" t="s">
        <v>1</v>
      </c>
      <c r="AT286" s="1" t="s">
        <v>1</v>
      </c>
      <c r="AU286" s="2">
        <v>13450</v>
      </c>
      <c r="AV286" s="5">
        <v>212.41329999999999</v>
      </c>
      <c r="AW286" s="1">
        <v>69</v>
      </c>
      <c r="AX286" s="6" t="s">
        <v>0</v>
      </c>
      <c r="AY286" s="6">
        <v>186.4726</v>
      </c>
      <c r="AZ286" s="6">
        <v>153.00489999999999</v>
      </c>
      <c r="BA286" s="7">
        <v>111.92440000000001</v>
      </c>
      <c r="BB286" s="7">
        <v>46.659399999999998</v>
      </c>
      <c r="BC286" s="7">
        <v>21.004000000000001</v>
      </c>
    </row>
    <row r="287" spans="1:55">
      <c r="A287" s="2">
        <v>5722</v>
      </c>
      <c r="B287" s="2" t="s">
        <v>184</v>
      </c>
      <c r="C287" s="2" t="s">
        <v>24</v>
      </c>
      <c r="D287" s="2">
        <v>1</v>
      </c>
      <c r="E287" s="3">
        <v>40708</v>
      </c>
      <c r="F287" s="2" t="s">
        <v>157</v>
      </c>
      <c r="G287" s="1" t="s">
        <v>156</v>
      </c>
      <c r="H287" s="2" t="s">
        <v>155</v>
      </c>
      <c r="I287" s="2">
        <v>48071</v>
      </c>
      <c r="J287" s="2">
        <v>48</v>
      </c>
      <c r="K287" s="2">
        <v>1204020201</v>
      </c>
      <c r="L287" s="2" t="s">
        <v>154</v>
      </c>
      <c r="M287" s="1" t="s">
        <v>153</v>
      </c>
      <c r="N287" s="4">
        <v>29.731188960000001</v>
      </c>
      <c r="O287" s="4">
        <v>-94.715330100000003</v>
      </c>
      <c r="P287" s="4">
        <v>29.731188960000001</v>
      </c>
      <c r="Q287" s="4">
        <v>-94.715330100000003</v>
      </c>
      <c r="R287" s="2">
        <v>6</v>
      </c>
      <c r="S287" s="2">
        <v>34</v>
      </c>
      <c r="T287" s="2" t="s">
        <v>152</v>
      </c>
      <c r="U287" s="2" t="s">
        <v>178</v>
      </c>
      <c r="V287" s="1" t="s">
        <v>177</v>
      </c>
      <c r="W287" s="2" t="s">
        <v>44</v>
      </c>
      <c r="X287" s="2" t="s">
        <v>46</v>
      </c>
      <c r="Y287" s="2" t="s">
        <v>45</v>
      </c>
      <c r="Z287" s="2" t="s">
        <v>44</v>
      </c>
      <c r="AA287" s="2" t="s">
        <v>43</v>
      </c>
      <c r="AB287" s="2" t="s">
        <v>42</v>
      </c>
      <c r="AC287" s="2" t="s">
        <v>41</v>
      </c>
      <c r="AD287" s="2">
        <v>256</v>
      </c>
      <c r="AE287" s="1" t="s">
        <v>149</v>
      </c>
      <c r="AF287" s="2" t="s">
        <v>39</v>
      </c>
      <c r="AG287" s="2" t="s">
        <v>38</v>
      </c>
      <c r="AH287" s="2" t="s">
        <v>148</v>
      </c>
      <c r="AI287" s="2" t="s">
        <v>71</v>
      </c>
      <c r="AJ287" s="1" t="s">
        <v>145</v>
      </c>
      <c r="AK287" s="2" t="s">
        <v>70</v>
      </c>
      <c r="AL287" s="2" t="s">
        <v>35</v>
      </c>
      <c r="AS287" s="1" t="s">
        <v>110</v>
      </c>
      <c r="AU287" s="2" t="s">
        <v>0</v>
      </c>
      <c r="AV287" s="5">
        <v>24.439499999999999</v>
      </c>
      <c r="AW287" s="1">
        <v>125</v>
      </c>
      <c r="AX287" s="6">
        <v>20.396999999999998</v>
      </c>
      <c r="AY287" s="6">
        <v>12.311999999999999</v>
      </c>
      <c r="AZ287" s="6">
        <v>9.0779999999999994</v>
      </c>
      <c r="BA287" s="7">
        <v>7.4610000000000003</v>
      </c>
      <c r="BB287" s="7">
        <v>4.8414000000000001</v>
      </c>
      <c r="BC287" s="7">
        <v>2.5070000000000001</v>
      </c>
    </row>
    <row r="288" spans="1:55">
      <c r="A288" s="2">
        <v>5723</v>
      </c>
      <c r="B288" s="2" t="s">
        <v>183</v>
      </c>
      <c r="C288" s="2" t="s">
        <v>24</v>
      </c>
      <c r="D288" s="2">
        <v>1</v>
      </c>
      <c r="E288" s="3">
        <v>40800</v>
      </c>
      <c r="F288" s="2" t="s">
        <v>157</v>
      </c>
      <c r="G288" s="1" t="s">
        <v>156</v>
      </c>
      <c r="H288" s="2" t="s">
        <v>182</v>
      </c>
      <c r="I288" s="2">
        <v>48239</v>
      </c>
      <c r="J288" s="2">
        <v>48</v>
      </c>
      <c r="K288" s="2">
        <v>1210010104</v>
      </c>
      <c r="L288" s="2" t="s">
        <v>181</v>
      </c>
      <c r="M288" s="1" t="s">
        <v>153</v>
      </c>
      <c r="N288" s="4">
        <v>28.814869999999999</v>
      </c>
      <c r="O288" s="4">
        <v>-96.572909999999993</v>
      </c>
      <c r="P288" s="4">
        <v>28.814698750000002</v>
      </c>
      <c r="Q288" s="4">
        <v>-96.572662859999994</v>
      </c>
      <c r="R288" s="2">
        <v>6</v>
      </c>
      <c r="S288" s="2">
        <v>34</v>
      </c>
      <c r="T288" s="2" t="s">
        <v>152</v>
      </c>
      <c r="U288" s="2" t="s">
        <v>162</v>
      </c>
      <c r="V288" s="1" t="s">
        <v>161</v>
      </c>
      <c r="W288" s="2" t="s">
        <v>44</v>
      </c>
      <c r="X288" s="2" t="s">
        <v>46</v>
      </c>
      <c r="Y288" s="2" t="s">
        <v>45</v>
      </c>
      <c r="Z288" s="2" t="s">
        <v>44</v>
      </c>
      <c r="AA288" s="2" t="s">
        <v>43</v>
      </c>
      <c r="AB288" s="2" t="s">
        <v>42</v>
      </c>
      <c r="AC288" s="2" t="s">
        <v>41</v>
      </c>
      <c r="AD288" s="2">
        <v>257</v>
      </c>
      <c r="AE288" s="1" t="s">
        <v>160</v>
      </c>
      <c r="AF288" s="2" t="s">
        <v>39</v>
      </c>
      <c r="AG288" s="2" t="s">
        <v>38</v>
      </c>
      <c r="AH288" s="2" t="s">
        <v>159</v>
      </c>
      <c r="AI288" s="2" t="s">
        <v>5</v>
      </c>
      <c r="AJ288" s="1" t="s">
        <v>120</v>
      </c>
      <c r="AK288" s="2" t="s">
        <v>4</v>
      </c>
      <c r="AL288" s="2" t="s">
        <v>3</v>
      </c>
      <c r="AP288" s="2" t="s">
        <v>1</v>
      </c>
      <c r="AS288" s="1" t="s">
        <v>1</v>
      </c>
      <c r="AU288" s="2" t="s">
        <v>0</v>
      </c>
      <c r="AV288" s="5">
        <v>197.76580000000001</v>
      </c>
      <c r="AW288" s="1">
        <v>132</v>
      </c>
      <c r="AX288" s="6">
        <v>181.57040000000001</v>
      </c>
      <c r="AY288" s="6">
        <v>142.75040000000001</v>
      </c>
      <c r="AZ288" s="6">
        <v>112.512</v>
      </c>
      <c r="BA288" s="7">
        <v>96</v>
      </c>
      <c r="BB288" s="7">
        <v>48</v>
      </c>
      <c r="BC288" s="7">
        <v>24</v>
      </c>
    </row>
    <row r="289" spans="1:55">
      <c r="A289" s="2">
        <v>5724</v>
      </c>
      <c r="B289" s="2" t="s">
        <v>180</v>
      </c>
      <c r="C289" s="2" t="s">
        <v>24</v>
      </c>
      <c r="D289" s="2">
        <v>1</v>
      </c>
      <c r="E289" s="3">
        <v>40707</v>
      </c>
      <c r="F289" s="2" t="s">
        <v>157</v>
      </c>
      <c r="G289" s="1" t="s">
        <v>156</v>
      </c>
      <c r="H289" s="2" t="s">
        <v>155</v>
      </c>
      <c r="I289" s="2">
        <v>48071</v>
      </c>
      <c r="J289" s="2">
        <v>48</v>
      </c>
      <c r="K289" s="2">
        <v>1204020302</v>
      </c>
      <c r="L289" s="2" t="s">
        <v>166</v>
      </c>
      <c r="M289" s="1" t="s">
        <v>153</v>
      </c>
      <c r="N289" s="4">
        <v>29.75</v>
      </c>
      <c r="O289" s="4">
        <v>-94.707890000000006</v>
      </c>
      <c r="P289" s="4">
        <v>29.749714999999998</v>
      </c>
      <c r="Q289" s="4">
        <v>-94.707713319999996</v>
      </c>
      <c r="R289" s="2">
        <v>6</v>
      </c>
      <c r="S289" s="2">
        <v>34</v>
      </c>
      <c r="T289" s="2" t="s">
        <v>152</v>
      </c>
      <c r="U289" s="2" t="s">
        <v>151</v>
      </c>
      <c r="V289" s="1" t="s">
        <v>150</v>
      </c>
      <c r="W289" s="2" t="s">
        <v>44</v>
      </c>
      <c r="X289" s="2" t="s">
        <v>46</v>
      </c>
      <c r="Y289" s="2" t="s">
        <v>45</v>
      </c>
      <c r="Z289" s="2" t="s">
        <v>44</v>
      </c>
      <c r="AA289" s="2" t="s">
        <v>43</v>
      </c>
      <c r="AB289" s="2" t="s">
        <v>42</v>
      </c>
      <c r="AC289" s="2" t="s">
        <v>41</v>
      </c>
      <c r="AD289" s="2">
        <v>256</v>
      </c>
      <c r="AE289" s="1" t="s">
        <v>149</v>
      </c>
      <c r="AF289" s="2" t="s">
        <v>39</v>
      </c>
      <c r="AG289" s="2" t="s">
        <v>38</v>
      </c>
      <c r="AH289" s="2" t="s">
        <v>148</v>
      </c>
      <c r="AI289" s="2" t="s">
        <v>71</v>
      </c>
      <c r="AJ289" s="1" t="s">
        <v>1</v>
      </c>
      <c r="AK289" s="2" t="s">
        <v>70</v>
      </c>
      <c r="AL289" s="2" t="s">
        <v>35</v>
      </c>
      <c r="AR289" s="1" t="s">
        <v>2</v>
      </c>
      <c r="AS289" s="1" t="s">
        <v>1</v>
      </c>
      <c r="AU289" s="2" t="s">
        <v>0</v>
      </c>
      <c r="AV289" s="5">
        <v>53.165100000000002</v>
      </c>
      <c r="AW289" s="1">
        <v>65</v>
      </c>
      <c r="AX289" s="6" t="s">
        <v>0</v>
      </c>
      <c r="AY289" s="6">
        <v>50.960099999999997</v>
      </c>
      <c r="AZ289" s="6">
        <v>45.668999999999997</v>
      </c>
      <c r="BA289" s="7">
        <v>36.362000000000002</v>
      </c>
      <c r="BB289" s="7">
        <v>24.8062</v>
      </c>
      <c r="BC289" s="7">
        <v>13.108000000000001</v>
      </c>
    </row>
    <row r="290" spans="1:55">
      <c r="A290" s="2">
        <v>5725</v>
      </c>
      <c r="B290" s="2" t="s">
        <v>179</v>
      </c>
      <c r="C290" s="2" t="s">
        <v>24</v>
      </c>
      <c r="D290" s="2">
        <v>1</v>
      </c>
      <c r="E290" s="3">
        <v>40709</v>
      </c>
      <c r="F290" s="2" t="s">
        <v>157</v>
      </c>
      <c r="G290" s="1" t="s">
        <v>156</v>
      </c>
      <c r="H290" s="2" t="s">
        <v>155</v>
      </c>
      <c r="I290" s="2">
        <v>48071</v>
      </c>
      <c r="J290" s="2">
        <v>48</v>
      </c>
      <c r="K290" s="2">
        <v>1204020201</v>
      </c>
      <c r="L290" s="2" t="s">
        <v>154</v>
      </c>
      <c r="M290" s="1" t="s">
        <v>153</v>
      </c>
      <c r="N290" s="4">
        <v>29.733910000000002</v>
      </c>
      <c r="O290" s="4">
        <v>-94.697559999999996</v>
      </c>
      <c r="P290" s="4">
        <v>29.733673499999998</v>
      </c>
      <c r="Q290" s="4">
        <v>-94.697362810000001</v>
      </c>
      <c r="R290" s="2">
        <v>6</v>
      </c>
      <c r="S290" s="2">
        <v>34</v>
      </c>
      <c r="T290" s="2" t="s">
        <v>152</v>
      </c>
      <c r="U290" s="2" t="s">
        <v>178</v>
      </c>
      <c r="V290" s="1" t="s">
        <v>177</v>
      </c>
      <c r="W290" s="2" t="s">
        <v>44</v>
      </c>
      <c r="X290" s="2" t="s">
        <v>46</v>
      </c>
      <c r="Y290" s="2" t="s">
        <v>45</v>
      </c>
      <c r="Z290" s="2" t="s">
        <v>44</v>
      </c>
      <c r="AA290" s="2" t="s">
        <v>43</v>
      </c>
      <c r="AB290" s="2" t="s">
        <v>42</v>
      </c>
      <c r="AC290" s="2" t="s">
        <v>41</v>
      </c>
      <c r="AD290" s="2">
        <v>256</v>
      </c>
      <c r="AE290" s="1" t="s">
        <v>149</v>
      </c>
      <c r="AF290" s="2" t="s">
        <v>39</v>
      </c>
      <c r="AG290" s="2" t="s">
        <v>38</v>
      </c>
      <c r="AH290" s="2" t="s">
        <v>148</v>
      </c>
      <c r="AI290" s="2" t="s">
        <v>71</v>
      </c>
      <c r="AJ290" s="1" t="s">
        <v>1</v>
      </c>
      <c r="AK290" s="2" t="s">
        <v>70</v>
      </c>
      <c r="AL290" s="2" t="s">
        <v>3</v>
      </c>
      <c r="AR290" s="1" t="s">
        <v>2</v>
      </c>
      <c r="AS290" s="1" t="s">
        <v>1</v>
      </c>
      <c r="AU290" s="2" t="s">
        <v>0</v>
      </c>
      <c r="AV290" s="5">
        <v>6.7203999999999997</v>
      </c>
      <c r="AW290" s="1">
        <v>55</v>
      </c>
      <c r="AX290" s="6" t="s">
        <v>0</v>
      </c>
      <c r="AY290" s="6" t="s">
        <v>0</v>
      </c>
      <c r="AZ290" s="6" t="s">
        <v>0</v>
      </c>
      <c r="BA290" s="7" t="s">
        <v>0</v>
      </c>
      <c r="BB290" s="7" t="s">
        <v>0</v>
      </c>
      <c r="BC290" s="7" t="s">
        <v>0</v>
      </c>
    </row>
    <row r="291" spans="1:55">
      <c r="A291" s="2">
        <v>5726</v>
      </c>
      <c r="B291" s="2" t="s">
        <v>176</v>
      </c>
      <c r="C291" s="2" t="s">
        <v>24</v>
      </c>
      <c r="D291" s="2">
        <v>1</v>
      </c>
      <c r="E291" s="3">
        <v>40700</v>
      </c>
      <c r="F291" s="2" t="s">
        <v>157</v>
      </c>
      <c r="G291" s="1" t="s">
        <v>156</v>
      </c>
      <c r="H291" s="2" t="s">
        <v>172</v>
      </c>
      <c r="I291" s="2">
        <v>48167</v>
      </c>
      <c r="J291" s="2">
        <v>48</v>
      </c>
      <c r="K291" s="2">
        <v>1204020402</v>
      </c>
      <c r="L291" s="2" t="s">
        <v>175</v>
      </c>
      <c r="M291" s="1" t="s">
        <v>153</v>
      </c>
      <c r="N291" s="4">
        <v>29.303837810000001</v>
      </c>
      <c r="O291" s="4">
        <v>-94.965546590000002</v>
      </c>
      <c r="P291" s="4">
        <v>29.303837810000001</v>
      </c>
      <c r="Q291" s="4">
        <v>-94.965546590000002</v>
      </c>
      <c r="R291" s="2">
        <v>6</v>
      </c>
      <c r="S291" s="2">
        <v>34</v>
      </c>
      <c r="T291" s="2" t="s">
        <v>152</v>
      </c>
      <c r="U291" s="2" t="s">
        <v>162</v>
      </c>
      <c r="V291" s="1" t="s">
        <v>161</v>
      </c>
      <c r="W291" s="2" t="s">
        <v>44</v>
      </c>
      <c r="X291" s="2" t="s">
        <v>46</v>
      </c>
      <c r="Y291" s="2" t="s">
        <v>45</v>
      </c>
      <c r="Z291" s="2" t="s">
        <v>44</v>
      </c>
      <c r="AA291" s="2" t="s">
        <v>43</v>
      </c>
      <c r="AB291" s="2" t="s">
        <v>42</v>
      </c>
      <c r="AC291" s="2" t="s">
        <v>41</v>
      </c>
      <c r="AD291" s="2">
        <v>257</v>
      </c>
      <c r="AE291" s="1" t="s">
        <v>160</v>
      </c>
      <c r="AF291" s="2" t="s">
        <v>39</v>
      </c>
      <c r="AG291" s="2" t="s">
        <v>38</v>
      </c>
      <c r="AH291" s="2" t="s">
        <v>159</v>
      </c>
      <c r="AI291" s="2" t="s">
        <v>5</v>
      </c>
      <c r="AJ291" s="1" t="s">
        <v>1</v>
      </c>
      <c r="AK291" s="2" t="s">
        <v>4</v>
      </c>
      <c r="AL291" s="2" t="s">
        <v>86</v>
      </c>
      <c r="AR291" s="1" t="s">
        <v>2</v>
      </c>
      <c r="AS291" s="1" t="s">
        <v>1</v>
      </c>
      <c r="AT291" s="1" t="s">
        <v>1</v>
      </c>
      <c r="AU291" s="2">
        <v>47010</v>
      </c>
      <c r="AV291" s="5">
        <v>119.1444</v>
      </c>
      <c r="AW291" s="1">
        <v>57</v>
      </c>
      <c r="AX291" s="6" t="s">
        <v>0</v>
      </c>
      <c r="AY291" s="6">
        <v>107.5146</v>
      </c>
      <c r="AZ291" s="6">
        <v>71.861699999999999</v>
      </c>
      <c r="BA291" s="7">
        <v>48.431699999999999</v>
      </c>
      <c r="BB291" s="7">
        <v>24.638999999999999</v>
      </c>
      <c r="BC291" s="7">
        <v>12.3195</v>
      </c>
    </row>
    <row r="292" spans="1:55">
      <c r="A292" s="2">
        <v>5733</v>
      </c>
      <c r="B292" s="2" t="s">
        <v>174</v>
      </c>
      <c r="C292" s="2" t="s">
        <v>24</v>
      </c>
      <c r="D292" s="2">
        <v>1</v>
      </c>
      <c r="E292" s="3">
        <v>40717</v>
      </c>
      <c r="F292" s="2" t="s">
        <v>157</v>
      </c>
      <c r="G292" s="1" t="s">
        <v>156</v>
      </c>
      <c r="H292" s="2" t="s">
        <v>155</v>
      </c>
      <c r="I292" s="2">
        <v>48071</v>
      </c>
      <c r="J292" s="2">
        <v>48</v>
      </c>
      <c r="K292" s="2">
        <v>1204020201</v>
      </c>
      <c r="L292" s="2" t="s">
        <v>154</v>
      </c>
      <c r="M292" s="1" t="s">
        <v>153</v>
      </c>
      <c r="N292" s="4">
        <v>29.745989999999999</v>
      </c>
      <c r="O292" s="4">
        <v>-94.706569999999999</v>
      </c>
      <c r="P292" s="4">
        <v>29.746038120000001</v>
      </c>
      <c r="Q292" s="4">
        <v>-94.706857229999997</v>
      </c>
      <c r="R292" s="2">
        <v>6</v>
      </c>
      <c r="S292" s="2">
        <v>34</v>
      </c>
      <c r="T292" s="2" t="s">
        <v>152</v>
      </c>
      <c r="U292" s="2" t="s">
        <v>151</v>
      </c>
      <c r="V292" s="1" t="s">
        <v>150</v>
      </c>
      <c r="W292" s="2" t="s">
        <v>44</v>
      </c>
      <c r="X292" s="2" t="s">
        <v>46</v>
      </c>
      <c r="Y292" s="2" t="s">
        <v>45</v>
      </c>
      <c r="Z292" s="2" t="s">
        <v>44</v>
      </c>
      <c r="AA292" s="2" t="s">
        <v>43</v>
      </c>
      <c r="AB292" s="2" t="s">
        <v>42</v>
      </c>
      <c r="AC292" s="2" t="s">
        <v>41</v>
      </c>
      <c r="AD292" s="2">
        <v>256</v>
      </c>
      <c r="AE292" s="1" t="s">
        <v>149</v>
      </c>
      <c r="AF292" s="2" t="s">
        <v>39</v>
      </c>
      <c r="AG292" s="2" t="s">
        <v>38</v>
      </c>
      <c r="AH292" s="2" t="s">
        <v>148</v>
      </c>
      <c r="AI292" s="2" t="s">
        <v>71</v>
      </c>
      <c r="AJ292" s="1" t="s">
        <v>1</v>
      </c>
      <c r="AK292" s="2" t="s">
        <v>70</v>
      </c>
      <c r="AL292" s="2" t="s">
        <v>35</v>
      </c>
      <c r="AR292" s="1" t="s">
        <v>2</v>
      </c>
      <c r="AS292" s="1" t="s">
        <v>1</v>
      </c>
      <c r="AT292" s="1" t="s">
        <v>1</v>
      </c>
      <c r="AU292" s="2">
        <v>18880</v>
      </c>
      <c r="AV292" s="5">
        <v>80.786000000000001</v>
      </c>
      <c r="AW292" s="1">
        <v>57</v>
      </c>
      <c r="AX292" s="6" t="s">
        <v>0</v>
      </c>
      <c r="AY292" s="6" t="s">
        <v>0</v>
      </c>
      <c r="AZ292" s="6" t="s">
        <v>0</v>
      </c>
      <c r="BA292" s="7" t="s">
        <v>0</v>
      </c>
      <c r="BB292" s="7" t="s">
        <v>0</v>
      </c>
      <c r="BC292" s="7" t="s">
        <v>0</v>
      </c>
    </row>
    <row r="293" spans="1:55">
      <c r="A293" s="2">
        <v>5734</v>
      </c>
      <c r="B293" s="2" t="s">
        <v>173</v>
      </c>
      <c r="C293" s="2" t="s">
        <v>24</v>
      </c>
      <c r="D293" s="2">
        <v>1</v>
      </c>
      <c r="E293" s="3">
        <v>40737</v>
      </c>
      <c r="F293" s="2" t="s">
        <v>157</v>
      </c>
      <c r="G293" s="1" t="s">
        <v>156</v>
      </c>
      <c r="H293" s="2" t="s">
        <v>172</v>
      </c>
      <c r="I293" s="2">
        <v>48167</v>
      </c>
      <c r="J293" s="2">
        <v>48</v>
      </c>
      <c r="K293" s="2">
        <v>1204020403</v>
      </c>
      <c r="L293" s="2" t="s">
        <v>171</v>
      </c>
      <c r="M293" s="1" t="s">
        <v>153</v>
      </c>
      <c r="N293" s="4">
        <v>29.171249029999998</v>
      </c>
      <c r="O293" s="4">
        <v>-95.009953300000006</v>
      </c>
      <c r="P293" s="4">
        <v>29.171249029999998</v>
      </c>
      <c r="Q293" s="4">
        <v>-95.009953300000006</v>
      </c>
      <c r="R293" s="2">
        <v>6</v>
      </c>
      <c r="S293" s="2">
        <v>34</v>
      </c>
      <c r="T293" s="2" t="s">
        <v>152</v>
      </c>
      <c r="U293" s="2" t="s">
        <v>162</v>
      </c>
      <c r="V293" s="1" t="s">
        <v>161</v>
      </c>
      <c r="W293" s="2" t="s">
        <v>44</v>
      </c>
      <c r="X293" s="2" t="s">
        <v>46</v>
      </c>
      <c r="Y293" s="2" t="s">
        <v>45</v>
      </c>
      <c r="Z293" s="2" t="s">
        <v>44</v>
      </c>
      <c r="AA293" s="2" t="s">
        <v>43</v>
      </c>
      <c r="AB293" s="2" t="s">
        <v>42</v>
      </c>
      <c r="AC293" s="2" t="s">
        <v>41</v>
      </c>
      <c r="AD293" s="2">
        <v>257</v>
      </c>
      <c r="AE293" s="1" t="s">
        <v>160</v>
      </c>
      <c r="AF293" s="2" t="s">
        <v>39</v>
      </c>
      <c r="AG293" s="2" t="s">
        <v>38</v>
      </c>
      <c r="AH293" s="2" t="s">
        <v>159</v>
      </c>
      <c r="AI293" s="2" t="s">
        <v>5</v>
      </c>
      <c r="AJ293" s="1" t="s">
        <v>1</v>
      </c>
      <c r="AK293" s="2" t="s">
        <v>4</v>
      </c>
      <c r="AL293" s="2" t="s">
        <v>3</v>
      </c>
      <c r="AR293" s="1" t="s">
        <v>2</v>
      </c>
      <c r="AS293" s="1" t="s">
        <v>110</v>
      </c>
      <c r="AU293" s="2" t="s">
        <v>0</v>
      </c>
      <c r="AV293" s="5">
        <v>50.243400000000001</v>
      </c>
      <c r="AW293" s="1">
        <v>91</v>
      </c>
      <c r="AX293" s="6" t="s">
        <v>0</v>
      </c>
      <c r="AY293" s="6">
        <v>43.859699999999997</v>
      </c>
      <c r="AZ293" s="6">
        <v>39.044699999999999</v>
      </c>
      <c r="BA293" s="7">
        <v>35.004199999999997</v>
      </c>
      <c r="BB293" s="7">
        <v>24.024000000000001</v>
      </c>
      <c r="BC293" s="7">
        <v>12.012</v>
      </c>
    </row>
    <row r="294" spans="1:55">
      <c r="A294" s="2">
        <v>5735</v>
      </c>
      <c r="B294" s="2" t="s">
        <v>170</v>
      </c>
      <c r="C294" s="2" t="s">
        <v>24</v>
      </c>
      <c r="D294" s="2">
        <v>1</v>
      </c>
      <c r="E294" s="3">
        <v>40735</v>
      </c>
      <c r="F294" s="2" t="s">
        <v>157</v>
      </c>
      <c r="G294" s="1" t="s">
        <v>156</v>
      </c>
      <c r="H294" s="2" t="s">
        <v>169</v>
      </c>
      <c r="I294" s="2">
        <v>48039</v>
      </c>
      <c r="J294" s="2">
        <v>48</v>
      </c>
      <c r="K294" s="2">
        <v>1204020504</v>
      </c>
      <c r="L294" s="2" t="s">
        <v>168</v>
      </c>
      <c r="M294" s="1" t="s">
        <v>153</v>
      </c>
      <c r="N294" s="4">
        <v>29.076990840000001</v>
      </c>
      <c r="O294" s="4">
        <v>-95.20613487</v>
      </c>
      <c r="P294" s="4">
        <v>29.076990840000001</v>
      </c>
      <c r="Q294" s="4">
        <v>-95.20613487</v>
      </c>
      <c r="R294" s="2">
        <v>6</v>
      </c>
      <c r="S294" s="2">
        <v>34</v>
      </c>
      <c r="T294" s="2" t="s">
        <v>152</v>
      </c>
      <c r="U294" s="2" t="s">
        <v>162</v>
      </c>
      <c r="V294" s="1" t="s">
        <v>161</v>
      </c>
      <c r="W294" s="2" t="s">
        <v>44</v>
      </c>
      <c r="X294" s="2" t="s">
        <v>46</v>
      </c>
      <c r="Y294" s="2" t="s">
        <v>45</v>
      </c>
      <c r="Z294" s="2" t="s">
        <v>44</v>
      </c>
      <c r="AA294" s="2" t="s">
        <v>43</v>
      </c>
      <c r="AB294" s="2" t="s">
        <v>42</v>
      </c>
      <c r="AC294" s="2" t="s">
        <v>41</v>
      </c>
      <c r="AD294" s="2">
        <v>257</v>
      </c>
      <c r="AE294" s="1" t="s">
        <v>160</v>
      </c>
      <c r="AF294" s="2" t="s">
        <v>39</v>
      </c>
      <c r="AG294" s="2" t="s">
        <v>38</v>
      </c>
      <c r="AH294" s="2" t="s">
        <v>159</v>
      </c>
      <c r="AI294" s="2" t="s">
        <v>5</v>
      </c>
      <c r="AJ294" s="1" t="s">
        <v>1</v>
      </c>
      <c r="AK294" s="2" t="s">
        <v>4</v>
      </c>
      <c r="AL294" s="2" t="s">
        <v>35</v>
      </c>
      <c r="AR294" s="1" t="s">
        <v>2</v>
      </c>
      <c r="AS294" s="1" t="s">
        <v>110</v>
      </c>
      <c r="AU294" s="2" t="s">
        <v>0</v>
      </c>
      <c r="AV294" s="5">
        <v>49.073099999999997</v>
      </c>
      <c r="AW294" s="1">
        <v>58</v>
      </c>
      <c r="AX294" s="6" t="s">
        <v>0</v>
      </c>
      <c r="AY294" s="6" t="s">
        <v>0</v>
      </c>
      <c r="AZ294" s="6" t="s">
        <v>0</v>
      </c>
      <c r="BA294" s="7" t="s">
        <v>0</v>
      </c>
      <c r="BB294" s="7" t="s">
        <v>0</v>
      </c>
      <c r="BC294" s="7" t="s">
        <v>0</v>
      </c>
    </row>
    <row r="295" spans="1:55">
      <c r="A295" s="2">
        <v>5736</v>
      </c>
      <c r="B295" s="2" t="s">
        <v>167</v>
      </c>
      <c r="C295" s="2" t="s">
        <v>24</v>
      </c>
      <c r="D295" s="2">
        <v>1</v>
      </c>
      <c r="E295" s="3">
        <v>40736</v>
      </c>
      <c r="F295" s="2" t="s">
        <v>157</v>
      </c>
      <c r="G295" s="1" t="s">
        <v>156</v>
      </c>
      <c r="H295" s="2" t="s">
        <v>155</v>
      </c>
      <c r="I295" s="2">
        <v>48071</v>
      </c>
      <c r="J295" s="2">
        <v>48</v>
      </c>
      <c r="K295" s="2">
        <v>1204020302</v>
      </c>
      <c r="L295" s="2" t="s">
        <v>166</v>
      </c>
      <c r="M295" s="1" t="s">
        <v>153</v>
      </c>
      <c r="N295" s="4">
        <v>29.753080000000001</v>
      </c>
      <c r="O295" s="4">
        <v>-94.704329999999999</v>
      </c>
      <c r="P295" s="4">
        <v>29.752920240000002</v>
      </c>
      <c r="Q295" s="4">
        <v>-94.704649209999999</v>
      </c>
      <c r="R295" s="2">
        <v>6</v>
      </c>
      <c r="S295" s="2">
        <v>34</v>
      </c>
      <c r="T295" s="2" t="s">
        <v>152</v>
      </c>
      <c r="U295" s="2" t="s">
        <v>151</v>
      </c>
      <c r="V295" s="1" t="s">
        <v>150</v>
      </c>
      <c r="W295" s="2" t="s">
        <v>44</v>
      </c>
      <c r="X295" s="2" t="s">
        <v>46</v>
      </c>
      <c r="Y295" s="2" t="s">
        <v>45</v>
      </c>
      <c r="Z295" s="2" t="s">
        <v>44</v>
      </c>
      <c r="AA295" s="2" t="s">
        <v>43</v>
      </c>
      <c r="AB295" s="2" t="s">
        <v>42</v>
      </c>
      <c r="AC295" s="2" t="s">
        <v>41</v>
      </c>
      <c r="AD295" s="2">
        <v>256</v>
      </c>
      <c r="AE295" s="1" t="s">
        <v>149</v>
      </c>
      <c r="AF295" s="2" t="s">
        <v>39</v>
      </c>
      <c r="AG295" s="2" t="s">
        <v>38</v>
      </c>
      <c r="AH295" s="2" t="s">
        <v>148</v>
      </c>
      <c r="AI295" s="2" t="s">
        <v>5</v>
      </c>
      <c r="AJ295" s="1" t="s">
        <v>1</v>
      </c>
      <c r="AK295" s="2" t="s">
        <v>4</v>
      </c>
      <c r="AL295" s="2" t="s">
        <v>35</v>
      </c>
      <c r="AR295" s="1" t="s">
        <v>2</v>
      </c>
      <c r="AS295" s="1" t="s">
        <v>1</v>
      </c>
      <c r="AT295" s="1" t="s">
        <v>1</v>
      </c>
      <c r="AU295" s="2">
        <v>26120</v>
      </c>
      <c r="AV295" s="5">
        <v>56.244</v>
      </c>
      <c r="AW295" s="1">
        <v>55</v>
      </c>
      <c r="AX295" s="6" t="s">
        <v>0</v>
      </c>
      <c r="AY295" s="6" t="s">
        <v>0</v>
      </c>
      <c r="AZ295" s="6" t="s">
        <v>0</v>
      </c>
      <c r="BA295" s="7" t="s">
        <v>0</v>
      </c>
      <c r="BB295" s="7" t="s">
        <v>0</v>
      </c>
      <c r="BC295" s="7" t="s">
        <v>0</v>
      </c>
    </row>
    <row r="296" spans="1:55">
      <c r="A296" s="2">
        <v>5737</v>
      </c>
      <c r="B296" s="2" t="s">
        <v>165</v>
      </c>
      <c r="C296" s="2" t="s">
        <v>24</v>
      </c>
      <c r="D296" s="2">
        <v>1</v>
      </c>
      <c r="E296" s="3">
        <v>40807</v>
      </c>
      <c r="F296" s="2" t="s">
        <v>157</v>
      </c>
      <c r="G296" s="1" t="s">
        <v>156</v>
      </c>
      <c r="H296" s="2" t="s">
        <v>164</v>
      </c>
      <c r="I296" s="2">
        <v>48057</v>
      </c>
      <c r="J296" s="2">
        <v>48</v>
      </c>
      <c r="K296" s="2">
        <v>1210040302</v>
      </c>
      <c r="L296" s="2" t="s">
        <v>163</v>
      </c>
      <c r="M296" s="1" t="s">
        <v>153</v>
      </c>
      <c r="N296" s="4">
        <v>28.348890000000001</v>
      </c>
      <c r="O296" s="4">
        <v>-96.644229999999993</v>
      </c>
      <c r="P296" s="4">
        <v>28.348882010000001</v>
      </c>
      <c r="Q296" s="4">
        <v>-96.644225199999994</v>
      </c>
      <c r="R296" s="2">
        <v>6</v>
      </c>
      <c r="S296" s="2">
        <v>34</v>
      </c>
      <c r="T296" s="2" t="s">
        <v>152</v>
      </c>
      <c r="U296" s="2" t="s">
        <v>162</v>
      </c>
      <c r="V296" s="1" t="s">
        <v>161</v>
      </c>
      <c r="W296" s="2" t="s">
        <v>44</v>
      </c>
      <c r="X296" s="2" t="s">
        <v>46</v>
      </c>
      <c r="Y296" s="2" t="s">
        <v>45</v>
      </c>
      <c r="Z296" s="2" t="s">
        <v>44</v>
      </c>
      <c r="AA296" s="2" t="s">
        <v>43</v>
      </c>
      <c r="AB296" s="2" t="s">
        <v>42</v>
      </c>
      <c r="AC296" s="2" t="s">
        <v>41</v>
      </c>
      <c r="AD296" s="2">
        <v>257</v>
      </c>
      <c r="AE296" s="1" t="s">
        <v>160</v>
      </c>
      <c r="AF296" s="2" t="s">
        <v>39</v>
      </c>
      <c r="AG296" s="2" t="s">
        <v>38</v>
      </c>
      <c r="AH296" s="2" t="s">
        <v>159</v>
      </c>
      <c r="AI296" s="2" t="s">
        <v>5</v>
      </c>
      <c r="AJ296" s="1" t="s">
        <v>1</v>
      </c>
      <c r="AK296" s="2" t="s">
        <v>4</v>
      </c>
      <c r="AL296" s="2" t="s">
        <v>35</v>
      </c>
      <c r="AR296" s="1" t="s">
        <v>2</v>
      </c>
      <c r="AS296" s="1" t="s">
        <v>1</v>
      </c>
      <c r="AU296" s="2" t="s">
        <v>0</v>
      </c>
      <c r="AV296" s="5">
        <v>37.179200000000002</v>
      </c>
      <c r="AW296" s="1">
        <v>135</v>
      </c>
      <c r="AX296" s="6">
        <v>34.7866</v>
      </c>
      <c r="AY296" s="6">
        <v>29.830200000000001</v>
      </c>
      <c r="AZ296" s="6">
        <v>23.0868</v>
      </c>
      <c r="BA296" s="7">
        <v>16.96</v>
      </c>
      <c r="BB296" s="7">
        <v>10.282</v>
      </c>
      <c r="BC296" s="7">
        <v>5.141</v>
      </c>
    </row>
    <row r="297" spans="1:55">
      <c r="A297" s="2">
        <v>5738</v>
      </c>
      <c r="B297" s="2" t="s">
        <v>158</v>
      </c>
      <c r="C297" s="2" t="s">
        <v>24</v>
      </c>
      <c r="D297" s="2">
        <v>1</v>
      </c>
      <c r="E297" s="3">
        <v>40794</v>
      </c>
      <c r="F297" s="2" t="s">
        <v>157</v>
      </c>
      <c r="G297" s="1" t="s">
        <v>156</v>
      </c>
      <c r="H297" s="2" t="s">
        <v>155</v>
      </c>
      <c r="I297" s="2">
        <v>48071</v>
      </c>
      <c r="J297" s="2">
        <v>48</v>
      </c>
      <c r="K297" s="2">
        <v>1204020201</v>
      </c>
      <c r="L297" s="2" t="s">
        <v>154</v>
      </c>
      <c r="M297" s="1" t="s">
        <v>153</v>
      </c>
      <c r="N297" s="4">
        <v>29.748609999999999</v>
      </c>
      <c r="O297" s="4">
        <v>-94.701340000000002</v>
      </c>
      <c r="P297" s="4">
        <v>29.748507060000001</v>
      </c>
      <c r="Q297" s="4">
        <v>-94.701606630000001</v>
      </c>
      <c r="R297" s="2">
        <v>6</v>
      </c>
      <c r="S297" s="2">
        <v>34</v>
      </c>
      <c r="T297" s="2" t="s">
        <v>152</v>
      </c>
      <c r="U297" s="2" t="s">
        <v>151</v>
      </c>
      <c r="V297" s="1" t="s">
        <v>150</v>
      </c>
      <c r="W297" s="2" t="s">
        <v>44</v>
      </c>
      <c r="X297" s="2" t="s">
        <v>46</v>
      </c>
      <c r="Y297" s="2" t="s">
        <v>45</v>
      </c>
      <c r="Z297" s="2" t="s">
        <v>44</v>
      </c>
      <c r="AA297" s="2" t="s">
        <v>43</v>
      </c>
      <c r="AB297" s="2" t="s">
        <v>42</v>
      </c>
      <c r="AC297" s="2" t="s">
        <v>41</v>
      </c>
      <c r="AD297" s="2">
        <v>256</v>
      </c>
      <c r="AE297" s="1" t="s">
        <v>149</v>
      </c>
      <c r="AF297" s="2" t="s">
        <v>39</v>
      </c>
      <c r="AG297" s="2" t="s">
        <v>38</v>
      </c>
      <c r="AH297" s="2" t="s">
        <v>148</v>
      </c>
      <c r="AI297" s="2" t="s">
        <v>5</v>
      </c>
      <c r="AJ297" s="1" t="s">
        <v>1</v>
      </c>
      <c r="AK297" s="2" t="s">
        <v>4</v>
      </c>
      <c r="AL297" s="2" t="s">
        <v>35</v>
      </c>
      <c r="AR297" s="1" t="s">
        <v>2</v>
      </c>
      <c r="AS297" s="1" t="s">
        <v>1</v>
      </c>
      <c r="AT297" s="1" t="s">
        <v>1</v>
      </c>
      <c r="AU297" s="2">
        <v>31680</v>
      </c>
      <c r="AV297" s="5">
        <v>137.67920000000001</v>
      </c>
      <c r="AW297" s="1">
        <v>115</v>
      </c>
      <c r="AX297" s="6" t="s">
        <v>0</v>
      </c>
      <c r="AY297" s="6">
        <v>117.1808</v>
      </c>
      <c r="AZ297" s="6">
        <v>87.167199999999994</v>
      </c>
      <c r="BA297" s="7">
        <v>54.411200000000001</v>
      </c>
      <c r="BB297" s="7">
        <v>25.818000000000001</v>
      </c>
      <c r="BC297" s="7">
        <v>12.909000000000001</v>
      </c>
    </row>
    <row r="298" spans="1:55">
      <c r="A298" s="2">
        <v>5746</v>
      </c>
      <c r="B298" s="2" t="s">
        <v>147</v>
      </c>
      <c r="C298" s="2" t="s">
        <v>24</v>
      </c>
      <c r="D298" s="2">
        <v>1</v>
      </c>
      <c r="E298" s="3">
        <v>40715</v>
      </c>
      <c r="F298" s="2" t="s">
        <v>130</v>
      </c>
      <c r="G298" s="1" t="s">
        <v>129</v>
      </c>
      <c r="H298" s="2" t="s">
        <v>139</v>
      </c>
      <c r="I298" s="2">
        <v>51001</v>
      </c>
      <c r="J298" s="2">
        <v>51</v>
      </c>
      <c r="K298" s="2">
        <v>208011106</v>
      </c>
      <c r="L298" s="2" t="s">
        <v>138</v>
      </c>
      <c r="M298" s="1" t="s">
        <v>50</v>
      </c>
      <c r="N298" s="4">
        <v>37.912540229999998</v>
      </c>
      <c r="O298" s="4">
        <v>-75.680686780000002</v>
      </c>
      <c r="P298" s="4">
        <v>37.912540229999998</v>
      </c>
      <c r="Q298" s="4">
        <v>-75.680686780000002</v>
      </c>
      <c r="R298" s="2">
        <v>3</v>
      </c>
      <c r="S298" s="2">
        <v>63</v>
      </c>
      <c r="T298" s="2" t="s">
        <v>49</v>
      </c>
      <c r="U298" s="2" t="s">
        <v>48</v>
      </c>
      <c r="V298" s="1" t="s">
        <v>47</v>
      </c>
      <c r="W298" s="2" t="s">
        <v>44</v>
      </c>
      <c r="X298" s="2" t="s">
        <v>46</v>
      </c>
      <c r="Y298" s="2" t="s">
        <v>45</v>
      </c>
      <c r="Z298" s="2" t="s">
        <v>44</v>
      </c>
      <c r="AA298" s="2" t="s">
        <v>43</v>
      </c>
      <c r="AB298" s="2" t="s">
        <v>42</v>
      </c>
      <c r="AC298" s="2" t="s">
        <v>41</v>
      </c>
      <c r="AD298" s="2">
        <v>264</v>
      </c>
      <c r="AE298" s="1" t="s">
        <v>133</v>
      </c>
      <c r="AF298" s="2" t="s">
        <v>39</v>
      </c>
      <c r="AG298" s="2" t="s">
        <v>38</v>
      </c>
      <c r="AH298" s="2" t="s">
        <v>132</v>
      </c>
      <c r="AI298" s="2" t="s">
        <v>71</v>
      </c>
      <c r="AJ298" s="1" t="s">
        <v>1</v>
      </c>
      <c r="AK298" s="2" t="s">
        <v>70</v>
      </c>
      <c r="AL298" s="2" t="s">
        <v>35</v>
      </c>
      <c r="AR298" s="1" t="s">
        <v>2</v>
      </c>
      <c r="AS298" s="1" t="s">
        <v>1</v>
      </c>
      <c r="AT298" s="1" t="s">
        <v>1</v>
      </c>
      <c r="AU298" s="2">
        <v>8899</v>
      </c>
      <c r="AV298" s="5">
        <v>178.6662</v>
      </c>
      <c r="AW298" s="1">
        <v>120</v>
      </c>
      <c r="AX298" s="6">
        <v>174.7782</v>
      </c>
      <c r="AY298" s="6">
        <v>164.72669999999999</v>
      </c>
      <c r="AZ298" s="6">
        <v>160.08009999999999</v>
      </c>
      <c r="BA298" s="7">
        <v>133.5789</v>
      </c>
      <c r="BB298" s="7">
        <v>87.045000000000002</v>
      </c>
      <c r="BC298" s="7">
        <v>43.522500000000001</v>
      </c>
    </row>
    <row r="299" spans="1:55">
      <c r="A299" s="2">
        <v>5748</v>
      </c>
      <c r="B299" s="2" t="s">
        <v>146</v>
      </c>
      <c r="C299" s="2" t="s">
        <v>24</v>
      </c>
      <c r="D299" s="2">
        <v>1</v>
      </c>
      <c r="E299" s="3">
        <v>40722</v>
      </c>
      <c r="F299" s="2" t="s">
        <v>130</v>
      </c>
      <c r="G299" s="1" t="s">
        <v>129</v>
      </c>
      <c r="H299" s="2" t="s">
        <v>139</v>
      </c>
      <c r="I299" s="2">
        <v>51001</v>
      </c>
      <c r="J299" s="2">
        <v>51</v>
      </c>
      <c r="K299" s="2">
        <v>204030401</v>
      </c>
      <c r="L299" s="2" t="s">
        <v>142</v>
      </c>
      <c r="M299" s="1" t="s">
        <v>50</v>
      </c>
      <c r="N299" s="4">
        <v>37.56861</v>
      </c>
      <c r="O299" s="4">
        <v>-75.609899999999996</v>
      </c>
      <c r="P299" s="4">
        <v>37.568391890000001</v>
      </c>
      <c r="Q299" s="4">
        <v>-75.610222949999994</v>
      </c>
      <c r="R299" s="2">
        <v>3</v>
      </c>
      <c r="S299" s="2">
        <v>63</v>
      </c>
      <c r="T299" s="2" t="s">
        <v>49</v>
      </c>
      <c r="U299" s="2" t="s">
        <v>126</v>
      </c>
      <c r="V299" s="1" t="s">
        <v>125</v>
      </c>
      <c r="W299" s="2" t="s">
        <v>44</v>
      </c>
      <c r="X299" s="2" t="s">
        <v>46</v>
      </c>
      <c r="Y299" s="2" t="s">
        <v>45</v>
      </c>
      <c r="Z299" s="2" t="s">
        <v>44</v>
      </c>
      <c r="AA299" s="2" t="s">
        <v>43</v>
      </c>
      <c r="AB299" s="2" t="s">
        <v>42</v>
      </c>
      <c r="AC299" s="2" t="s">
        <v>41</v>
      </c>
      <c r="AD299" s="2">
        <v>264</v>
      </c>
      <c r="AE299" s="1" t="s">
        <v>40</v>
      </c>
      <c r="AF299" s="2" t="s">
        <v>39</v>
      </c>
      <c r="AG299" s="2" t="s">
        <v>38</v>
      </c>
      <c r="AH299" s="2" t="s">
        <v>37</v>
      </c>
      <c r="AI299" s="2" t="s">
        <v>71</v>
      </c>
      <c r="AJ299" s="1" t="s">
        <v>145</v>
      </c>
      <c r="AK299" s="2" t="s">
        <v>70</v>
      </c>
      <c r="AL299" s="2" t="s">
        <v>35</v>
      </c>
      <c r="AN299" s="1" t="s">
        <v>144</v>
      </c>
      <c r="AS299" s="1" t="s">
        <v>1</v>
      </c>
      <c r="AT299" s="1" t="s">
        <v>103</v>
      </c>
      <c r="AU299" s="2" t="s">
        <v>0</v>
      </c>
      <c r="AV299" s="5">
        <v>162.71299999999999</v>
      </c>
      <c r="AW299" s="1">
        <v>75</v>
      </c>
      <c r="AX299" s="6" t="s">
        <v>0</v>
      </c>
      <c r="AY299" s="6">
        <v>126.20050000000001</v>
      </c>
      <c r="AZ299" s="6">
        <v>110.4915</v>
      </c>
      <c r="BA299" s="7">
        <v>109.3875</v>
      </c>
      <c r="BB299" s="7">
        <v>72.557000000000002</v>
      </c>
      <c r="BC299" s="7">
        <v>36.278500000000001</v>
      </c>
    </row>
    <row r="300" spans="1:55">
      <c r="A300" s="2">
        <v>5750</v>
      </c>
      <c r="B300" s="2" t="s">
        <v>143</v>
      </c>
      <c r="C300" s="2" t="s">
        <v>24</v>
      </c>
      <c r="D300" s="2">
        <v>1</v>
      </c>
      <c r="E300" s="3">
        <v>40723</v>
      </c>
      <c r="F300" s="2" t="s">
        <v>130</v>
      </c>
      <c r="G300" s="1" t="s">
        <v>129</v>
      </c>
      <c r="H300" s="2" t="s">
        <v>139</v>
      </c>
      <c r="I300" s="2">
        <v>51001</v>
      </c>
      <c r="J300" s="2">
        <v>51</v>
      </c>
      <c r="K300" s="2">
        <v>204030401</v>
      </c>
      <c r="L300" s="2" t="s">
        <v>142</v>
      </c>
      <c r="M300" s="1" t="s">
        <v>50</v>
      </c>
      <c r="N300" s="4">
        <v>37.565260000000002</v>
      </c>
      <c r="O300" s="4">
        <v>-75.607929999999996</v>
      </c>
      <c r="P300" s="4">
        <v>37.565399880000001</v>
      </c>
      <c r="Q300" s="4">
        <v>-75.608125849999993</v>
      </c>
      <c r="R300" s="2">
        <v>3</v>
      </c>
      <c r="S300" s="2">
        <v>63</v>
      </c>
      <c r="T300" s="2" t="s">
        <v>49</v>
      </c>
      <c r="U300" s="2" t="s">
        <v>126</v>
      </c>
      <c r="V300" s="1" t="s">
        <v>125</v>
      </c>
      <c r="W300" s="2" t="s">
        <v>44</v>
      </c>
      <c r="X300" s="2" t="s">
        <v>46</v>
      </c>
      <c r="Y300" s="2" t="s">
        <v>45</v>
      </c>
      <c r="Z300" s="2" t="s">
        <v>44</v>
      </c>
      <c r="AA300" s="2" t="s">
        <v>43</v>
      </c>
      <c r="AB300" s="2" t="s">
        <v>42</v>
      </c>
      <c r="AC300" s="2" t="s">
        <v>41</v>
      </c>
      <c r="AD300" s="2">
        <v>264</v>
      </c>
      <c r="AE300" s="1" t="s">
        <v>40</v>
      </c>
      <c r="AF300" s="2" t="s">
        <v>39</v>
      </c>
      <c r="AG300" s="2" t="s">
        <v>38</v>
      </c>
      <c r="AH300" s="2" t="s">
        <v>37</v>
      </c>
      <c r="AI300" s="2" t="s">
        <v>5</v>
      </c>
      <c r="AJ300" s="1" t="s">
        <v>1</v>
      </c>
      <c r="AK300" s="2" t="s">
        <v>4</v>
      </c>
      <c r="AL300" s="2" t="s">
        <v>35</v>
      </c>
      <c r="AR300" s="1" t="s">
        <v>2</v>
      </c>
      <c r="AS300" s="1" t="s">
        <v>1</v>
      </c>
      <c r="AT300" s="1" t="s">
        <v>103</v>
      </c>
      <c r="AU300" s="2">
        <v>7580</v>
      </c>
      <c r="AV300" s="5">
        <v>114.61020000000001</v>
      </c>
      <c r="AW300" s="1">
        <v>60</v>
      </c>
      <c r="AX300" s="6" t="s">
        <v>0</v>
      </c>
      <c r="AY300" s="6" t="s">
        <v>0</v>
      </c>
      <c r="AZ300" s="6">
        <v>102.22799999999999</v>
      </c>
      <c r="BA300" s="7">
        <v>83.64</v>
      </c>
      <c r="BB300" s="7">
        <v>41.82</v>
      </c>
      <c r="BC300" s="7">
        <v>20.91</v>
      </c>
    </row>
    <row r="301" spans="1:55">
      <c r="A301" s="2">
        <v>5752</v>
      </c>
      <c r="B301" s="2" t="s">
        <v>141</v>
      </c>
      <c r="C301" s="2" t="s">
        <v>24</v>
      </c>
      <c r="D301" s="2">
        <v>1</v>
      </c>
      <c r="E301" s="3">
        <v>40731</v>
      </c>
      <c r="F301" s="2" t="s">
        <v>130</v>
      </c>
      <c r="G301" s="1" t="s">
        <v>129</v>
      </c>
      <c r="H301" s="2" t="s">
        <v>135</v>
      </c>
      <c r="I301" s="2">
        <v>51115</v>
      </c>
      <c r="J301" s="2">
        <v>51</v>
      </c>
      <c r="K301" s="2">
        <v>208010204</v>
      </c>
      <c r="L301" s="2" t="s">
        <v>134</v>
      </c>
      <c r="M301" s="1" t="s">
        <v>50</v>
      </c>
      <c r="N301" s="4">
        <v>37.327837680000002</v>
      </c>
      <c r="O301" s="4">
        <v>-76.282684209999999</v>
      </c>
      <c r="P301" s="4">
        <v>37.327837680000002</v>
      </c>
      <c r="Q301" s="4">
        <v>-76.282684209999999</v>
      </c>
      <c r="R301" s="2">
        <v>3</v>
      </c>
      <c r="S301" s="2">
        <v>63</v>
      </c>
      <c r="T301" s="2" t="s">
        <v>49</v>
      </c>
      <c r="U301" s="2" t="s">
        <v>48</v>
      </c>
      <c r="V301" s="1" t="s">
        <v>47</v>
      </c>
      <c r="W301" s="2" t="s">
        <v>44</v>
      </c>
      <c r="X301" s="2" t="s">
        <v>46</v>
      </c>
      <c r="Y301" s="2" t="s">
        <v>45</v>
      </c>
      <c r="Z301" s="2" t="s">
        <v>44</v>
      </c>
      <c r="AA301" s="2" t="s">
        <v>43</v>
      </c>
      <c r="AB301" s="2" t="s">
        <v>42</v>
      </c>
      <c r="AC301" s="2" t="s">
        <v>41</v>
      </c>
      <c r="AD301" s="2">
        <v>262</v>
      </c>
      <c r="AE301" s="1" t="s">
        <v>133</v>
      </c>
      <c r="AF301" s="2" t="s">
        <v>39</v>
      </c>
      <c r="AG301" s="2" t="s">
        <v>38</v>
      </c>
      <c r="AH301" s="2" t="s">
        <v>132</v>
      </c>
      <c r="AI301" s="2" t="s">
        <v>5</v>
      </c>
      <c r="AJ301" s="1" t="s">
        <v>1</v>
      </c>
      <c r="AK301" s="2" t="s">
        <v>4</v>
      </c>
      <c r="AL301" s="2" t="s">
        <v>86</v>
      </c>
      <c r="AR301" s="1" t="s">
        <v>2</v>
      </c>
      <c r="AS301" s="1" t="s">
        <v>1</v>
      </c>
      <c r="AT301" s="1" t="s">
        <v>1</v>
      </c>
      <c r="AU301" s="2" t="s">
        <v>0</v>
      </c>
      <c r="AV301" s="5">
        <v>195.4119</v>
      </c>
      <c r="AW301" s="1">
        <v>118</v>
      </c>
      <c r="AX301" s="6" t="s">
        <v>0</v>
      </c>
      <c r="AY301" s="6" t="s">
        <v>0</v>
      </c>
      <c r="AZ301" s="6" t="s">
        <v>0</v>
      </c>
      <c r="BA301" s="7">
        <v>93.144800000000004</v>
      </c>
      <c r="BB301" s="7">
        <v>44.45</v>
      </c>
      <c r="BC301" s="7">
        <v>22.225000000000001</v>
      </c>
    </row>
    <row r="302" spans="1:55">
      <c r="A302" s="2">
        <v>5753</v>
      </c>
      <c r="B302" s="2" t="s">
        <v>140</v>
      </c>
      <c r="C302" s="2" t="s">
        <v>24</v>
      </c>
      <c r="D302" s="2">
        <v>1</v>
      </c>
      <c r="E302" s="3">
        <v>40716</v>
      </c>
      <c r="F302" s="2" t="s">
        <v>130</v>
      </c>
      <c r="G302" s="1" t="s">
        <v>129</v>
      </c>
      <c r="H302" s="2" t="s">
        <v>139</v>
      </c>
      <c r="I302" s="2">
        <v>51001</v>
      </c>
      <c r="J302" s="2">
        <v>51</v>
      </c>
      <c r="K302" s="2">
        <v>208011106</v>
      </c>
      <c r="L302" s="2" t="s">
        <v>138</v>
      </c>
      <c r="M302" s="1" t="s">
        <v>50</v>
      </c>
      <c r="N302" s="4">
        <v>37.906756700000003</v>
      </c>
      <c r="O302" s="4">
        <v>-75.667231779999995</v>
      </c>
      <c r="P302" s="4">
        <v>37.906756700000003</v>
      </c>
      <c r="Q302" s="4">
        <v>-75.667231779999995</v>
      </c>
      <c r="R302" s="2">
        <v>3</v>
      </c>
      <c r="S302" s="2">
        <v>63</v>
      </c>
      <c r="T302" s="2" t="s">
        <v>49</v>
      </c>
      <c r="U302" s="2" t="s">
        <v>48</v>
      </c>
      <c r="V302" s="1" t="s">
        <v>47</v>
      </c>
      <c r="W302" s="2" t="s">
        <v>44</v>
      </c>
      <c r="X302" s="2" t="s">
        <v>46</v>
      </c>
      <c r="Y302" s="2" t="s">
        <v>45</v>
      </c>
      <c r="Z302" s="2" t="s">
        <v>44</v>
      </c>
      <c r="AA302" s="2" t="s">
        <v>43</v>
      </c>
      <c r="AB302" s="2" t="s">
        <v>42</v>
      </c>
      <c r="AC302" s="2" t="s">
        <v>41</v>
      </c>
      <c r="AD302" s="2">
        <v>264</v>
      </c>
      <c r="AE302" s="1" t="s">
        <v>133</v>
      </c>
      <c r="AF302" s="2" t="s">
        <v>39</v>
      </c>
      <c r="AG302" s="2" t="s">
        <v>38</v>
      </c>
      <c r="AH302" s="2" t="s">
        <v>132</v>
      </c>
      <c r="AI302" s="2" t="s">
        <v>5</v>
      </c>
      <c r="AJ302" s="1" t="s">
        <v>1</v>
      </c>
      <c r="AK302" s="2" t="s">
        <v>4</v>
      </c>
      <c r="AL302" s="2" t="s">
        <v>35</v>
      </c>
      <c r="AR302" s="1" t="s">
        <v>2</v>
      </c>
      <c r="AS302" s="1" t="s">
        <v>1</v>
      </c>
      <c r="AT302" s="1" t="s">
        <v>1</v>
      </c>
      <c r="AU302" s="2">
        <v>18660</v>
      </c>
      <c r="AV302" s="5">
        <v>871.60559999999998</v>
      </c>
      <c r="AW302" s="1">
        <v>120</v>
      </c>
      <c r="AX302" s="6">
        <v>836.61659999999995</v>
      </c>
      <c r="AY302" s="6">
        <v>395.26620000000003</v>
      </c>
      <c r="AZ302" s="6">
        <v>246.09219999999999</v>
      </c>
      <c r="BA302" s="7">
        <v>166.53</v>
      </c>
      <c r="BB302" s="7">
        <v>83.265000000000001</v>
      </c>
      <c r="BC302" s="7">
        <v>41.6325</v>
      </c>
    </row>
    <row r="303" spans="1:55">
      <c r="A303" s="2">
        <v>5754</v>
      </c>
      <c r="B303" s="2" t="s">
        <v>137</v>
      </c>
      <c r="C303" s="2" t="s">
        <v>24</v>
      </c>
      <c r="D303" s="2">
        <v>1</v>
      </c>
      <c r="E303" s="3">
        <v>40736</v>
      </c>
      <c r="F303" s="2" t="s">
        <v>130</v>
      </c>
      <c r="G303" s="1" t="s">
        <v>129</v>
      </c>
      <c r="H303" s="2" t="s">
        <v>135</v>
      </c>
      <c r="I303" s="2">
        <v>51115</v>
      </c>
      <c r="J303" s="2">
        <v>51</v>
      </c>
      <c r="K303" s="2">
        <v>208010204</v>
      </c>
      <c r="L303" s="2" t="s">
        <v>134</v>
      </c>
      <c r="M303" s="1" t="s">
        <v>50</v>
      </c>
      <c r="N303" s="4">
        <v>37.330856400000002</v>
      </c>
      <c r="O303" s="4">
        <v>-76.282116430000002</v>
      </c>
      <c r="P303" s="4">
        <v>37.330856400000002</v>
      </c>
      <c r="Q303" s="4">
        <v>-76.282116430000002</v>
      </c>
      <c r="R303" s="2">
        <v>3</v>
      </c>
      <c r="S303" s="2">
        <v>63</v>
      </c>
      <c r="T303" s="2" t="s">
        <v>49</v>
      </c>
      <c r="U303" s="2" t="s">
        <v>48</v>
      </c>
      <c r="V303" s="1" t="s">
        <v>47</v>
      </c>
      <c r="W303" s="2" t="s">
        <v>44</v>
      </c>
      <c r="X303" s="2" t="s">
        <v>46</v>
      </c>
      <c r="Y303" s="2" t="s">
        <v>45</v>
      </c>
      <c r="Z303" s="2" t="s">
        <v>44</v>
      </c>
      <c r="AA303" s="2" t="s">
        <v>43</v>
      </c>
      <c r="AB303" s="2" t="s">
        <v>42</v>
      </c>
      <c r="AC303" s="2" t="s">
        <v>41</v>
      </c>
      <c r="AD303" s="2">
        <v>262</v>
      </c>
      <c r="AE303" s="1" t="s">
        <v>133</v>
      </c>
      <c r="AF303" s="2" t="s">
        <v>39</v>
      </c>
      <c r="AG303" s="2" t="s">
        <v>38</v>
      </c>
      <c r="AH303" s="2" t="s">
        <v>132</v>
      </c>
      <c r="AI303" s="2" t="s">
        <v>71</v>
      </c>
      <c r="AJ303" s="1" t="s">
        <v>1</v>
      </c>
      <c r="AK303" s="2" t="s">
        <v>70</v>
      </c>
      <c r="AL303" s="2" t="s">
        <v>35</v>
      </c>
      <c r="AR303" s="1" t="s">
        <v>2</v>
      </c>
      <c r="AS303" s="1" t="s">
        <v>1</v>
      </c>
      <c r="AT303" s="1" t="s">
        <v>1</v>
      </c>
      <c r="AU303" s="2" t="s">
        <v>0</v>
      </c>
      <c r="AV303" s="5">
        <v>257.59480000000002</v>
      </c>
      <c r="AW303" s="1">
        <v>125</v>
      </c>
      <c r="AX303" s="6">
        <v>252.73480000000001</v>
      </c>
      <c r="AY303" s="6">
        <v>236.614</v>
      </c>
      <c r="AZ303" s="6">
        <v>219.00200000000001</v>
      </c>
      <c r="BA303" s="7">
        <v>210.196</v>
      </c>
      <c r="BB303" s="7">
        <v>193.44</v>
      </c>
      <c r="BC303" s="7">
        <v>96.72</v>
      </c>
    </row>
    <row r="304" spans="1:55">
      <c r="A304" s="2">
        <v>5755</v>
      </c>
      <c r="B304" s="2" t="s">
        <v>136</v>
      </c>
      <c r="C304" s="2" t="s">
        <v>24</v>
      </c>
      <c r="D304" s="2">
        <v>1</v>
      </c>
      <c r="E304" s="3">
        <v>40738</v>
      </c>
      <c r="F304" s="2" t="s">
        <v>130</v>
      </c>
      <c r="G304" s="1" t="s">
        <v>129</v>
      </c>
      <c r="H304" s="2" t="s">
        <v>135</v>
      </c>
      <c r="I304" s="2">
        <v>51115</v>
      </c>
      <c r="J304" s="2">
        <v>51</v>
      </c>
      <c r="K304" s="2">
        <v>208010204</v>
      </c>
      <c r="L304" s="2" t="s">
        <v>134</v>
      </c>
      <c r="M304" s="1" t="s">
        <v>50</v>
      </c>
      <c r="N304" s="4">
        <v>37.316859999999998</v>
      </c>
      <c r="O304" s="4">
        <v>-76.279769999999999</v>
      </c>
      <c r="P304" s="4">
        <v>37.316797610000002</v>
      </c>
      <c r="Q304" s="4">
        <v>-76.280100759999996</v>
      </c>
      <c r="R304" s="2">
        <v>3</v>
      </c>
      <c r="S304" s="2">
        <v>63</v>
      </c>
      <c r="T304" s="2" t="s">
        <v>49</v>
      </c>
      <c r="U304" s="2" t="s">
        <v>48</v>
      </c>
      <c r="V304" s="1" t="s">
        <v>47</v>
      </c>
      <c r="W304" s="2" t="s">
        <v>44</v>
      </c>
      <c r="X304" s="2" t="s">
        <v>46</v>
      </c>
      <c r="Y304" s="2" t="s">
        <v>45</v>
      </c>
      <c r="Z304" s="2" t="s">
        <v>44</v>
      </c>
      <c r="AA304" s="2" t="s">
        <v>43</v>
      </c>
      <c r="AB304" s="2" t="s">
        <v>42</v>
      </c>
      <c r="AC304" s="2" t="s">
        <v>41</v>
      </c>
      <c r="AD304" s="2">
        <v>262</v>
      </c>
      <c r="AE304" s="1" t="s">
        <v>133</v>
      </c>
      <c r="AF304" s="2" t="s">
        <v>39</v>
      </c>
      <c r="AG304" s="2" t="s">
        <v>38</v>
      </c>
      <c r="AH304" s="2" t="s">
        <v>132</v>
      </c>
      <c r="AI304" s="2" t="s">
        <v>71</v>
      </c>
      <c r="AJ304" s="1" t="s">
        <v>1</v>
      </c>
      <c r="AK304" s="2" t="s">
        <v>70</v>
      </c>
      <c r="AL304" s="2" t="s">
        <v>35</v>
      </c>
      <c r="AR304" s="1" t="s">
        <v>2</v>
      </c>
      <c r="AS304" s="1" t="s">
        <v>1</v>
      </c>
      <c r="AT304" s="1" t="s">
        <v>1</v>
      </c>
      <c r="AU304" s="2">
        <v>25700</v>
      </c>
      <c r="AV304" s="5">
        <v>178.26660000000001</v>
      </c>
      <c r="AW304" s="1">
        <v>123</v>
      </c>
      <c r="AX304" s="6">
        <v>168.99719999999999</v>
      </c>
      <c r="AY304" s="6">
        <v>137.4333</v>
      </c>
      <c r="AZ304" s="6">
        <v>89.863799999999998</v>
      </c>
      <c r="BA304" s="7">
        <v>65.293800000000005</v>
      </c>
      <c r="BB304" s="7">
        <v>33.072000000000003</v>
      </c>
      <c r="BC304" s="7">
        <v>16.536000000000001</v>
      </c>
    </row>
    <row r="305" spans="1:55">
      <c r="A305" s="2">
        <v>5761</v>
      </c>
      <c r="B305" s="2" t="s">
        <v>131</v>
      </c>
      <c r="C305" s="2" t="s">
        <v>24</v>
      </c>
      <c r="D305" s="2">
        <v>1</v>
      </c>
      <c r="E305" s="3">
        <v>40717</v>
      </c>
      <c r="F305" s="2" t="s">
        <v>130</v>
      </c>
      <c r="G305" s="1" t="s">
        <v>129</v>
      </c>
      <c r="H305" s="2" t="s">
        <v>128</v>
      </c>
      <c r="I305" s="2">
        <v>51131</v>
      </c>
      <c r="J305" s="2">
        <v>51</v>
      </c>
      <c r="K305" s="2">
        <v>204030403</v>
      </c>
      <c r="L305" s="2" t="s">
        <v>127</v>
      </c>
      <c r="M305" s="1" t="s">
        <v>50</v>
      </c>
      <c r="N305" s="4">
        <v>37.261069999999997</v>
      </c>
      <c r="O305" s="4">
        <v>-75.883840000000006</v>
      </c>
      <c r="P305" s="4">
        <v>37.26131925</v>
      </c>
      <c r="Q305" s="4">
        <v>-75.883802630000005</v>
      </c>
      <c r="R305" s="2">
        <v>3</v>
      </c>
      <c r="S305" s="2">
        <v>63</v>
      </c>
      <c r="T305" s="2" t="s">
        <v>49</v>
      </c>
      <c r="U305" s="2" t="s">
        <v>126</v>
      </c>
      <c r="V305" s="1" t="s">
        <v>125</v>
      </c>
      <c r="W305" s="2" t="s">
        <v>44</v>
      </c>
      <c r="X305" s="2" t="s">
        <v>46</v>
      </c>
      <c r="Y305" s="2" t="s">
        <v>45</v>
      </c>
      <c r="Z305" s="2" t="s">
        <v>44</v>
      </c>
      <c r="AA305" s="2" t="s">
        <v>43</v>
      </c>
      <c r="AB305" s="2" t="s">
        <v>42</v>
      </c>
      <c r="AC305" s="2" t="s">
        <v>41</v>
      </c>
      <c r="AD305" s="2">
        <v>264</v>
      </c>
      <c r="AE305" s="1" t="s">
        <v>40</v>
      </c>
      <c r="AF305" s="2" t="s">
        <v>39</v>
      </c>
      <c r="AG305" s="2" t="s">
        <v>38</v>
      </c>
      <c r="AH305" s="2" t="s">
        <v>37</v>
      </c>
      <c r="AI305" s="2" t="s">
        <v>5</v>
      </c>
      <c r="AJ305" s="1" t="s">
        <v>1</v>
      </c>
      <c r="AK305" s="2" t="s">
        <v>4</v>
      </c>
      <c r="AL305" s="2" t="s">
        <v>86</v>
      </c>
      <c r="AR305" s="1" t="s">
        <v>2</v>
      </c>
      <c r="AS305" s="1" t="s">
        <v>1</v>
      </c>
      <c r="AT305" s="1" t="s">
        <v>1</v>
      </c>
      <c r="AU305" s="2" t="s">
        <v>0</v>
      </c>
      <c r="AV305" s="5">
        <v>119.2637</v>
      </c>
      <c r="AW305" s="1">
        <v>80</v>
      </c>
      <c r="AX305" s="6" t="s">
        <v>0</v>
      </c>
      <c r="AY305" s="6">
        <v>69.2577</v>
      </c>
      <c r="AZ305" s="6">
        <v>43.393700000000003</v>
      </c>
      <c r="BA305" s="7">
        <v>29.861999999999998</v>
      </c>
      <c r="BB305" s="7">
        <v>14.930999999999999</v>
      </c>
      <c r="BC305" s="7">
        <v>7.4654999999999996</v>
      </c>
    </row>
    <row r="306" spans="1:55">
      <c r="A306" s="2">
        <v>5778</v>
      </c>
      <c r="B306" s="2" t="s">
        <v>118</v>
      </c>
      <c r="C306" s="2" t="s">
        <v>24</v>
      </c>
      <c r="D306" s="2">
        <v>1</v>
      </c>
      <c r="E306" s="3">
        <v>40807</v>
      </c>
      <c r="F306" s="2" t="s">
        <v>23</v>
      </c>
      <c r="G306" s="1" t="s">
        <v>20</v>
      </c>
      <c r="H306" s="2" t="s">
        <v>101</v>
      </c>
      <c r="I306" s="2">
        <v>6081</v>
      </c>
      <c r="J306" s="2">
        <v>6</v>
      </c>
      <c r="K306" s="2">
        <v>1805000410</v>
      </c>
      <c r="L306" s="2" t="s">
        <v>100</v>
      </c>
      <c r="M306" s="1" t="s">
        <v>20</v>
      </c>
      <c r="N306" s="4">
        <v>37.536795429999998</v>
      </c>
      <c r="O306" s="4">
        <v>-122.23202499999999</v>
      </c>
      <c r="P306" s="4">
        <v>37.536795429999998</v>
      </c>
      <c r="Q306" s="4">
        <v>-122.23202499999999</v>
      </c>
      <c r="R306" s="2">
        <v>9</v>
      </c>
      <c r="S306" s="2">
        <v>6</v>
      </c>
      <c r="T306" s="2" t="s">
        <v>19</v>
      </c>
      <c r="U306" s="2" t="s">
        <v>18</v>
      </c>
      <c r="V306" s="1" t="s">
        <v>17</v>
      </c>
      <c r="W306" s="2" t="s">
        <v>16</v>
      </c>
      <c r="X306" s="2" t="s">
        <v>15</v>
      </c>
      <c r="Y306" s="2" t="s">
        <v>14</v>
      </c>
      <c r="Z306" s="2" t="s">
        <v>13</v>
      </c>
      <c r="AA306" s="2" t="s">
        <v>12</v>
      </c>
      <c r="AB306" s="2" t="s">
        <v>11</v>
      </c>
      <c r="AC306" s="2" t="s">
        <v>10</v>
      </c>
      <c r="AD306" s="2">
        <v>19</v>
      </c>
      <c r="AE306" s="1" t="s">
        <v>9</v>
      </c>
      <c r="AF306" s="2" t="s">
        <v>8</v>
      </c>
      <c r="AG306" s="2" t="s">
        <v>7</v>
      </c>
      <c r="AH306" s="2" t="s">
        <v>6</v>
      </c>
      <c r="AI306" s="2" t="s">
        <v>5</v>
      </c>
      <c r="AJ306" s="1" t="s">
        <v>1</v>
      </c>
      <c r="AK306" s="2" t="s">
        <v>4</v>
      </c>
      <c r="AL306" s="2" t="s">
        <v>35</v>
      </c>
      <c r="AR306" s="1" t="s">
        <v>2</v>
      </c>
      <c r="AS306" s="1" t="s">
        <v>1</v>
      </c>
      <c r="AT306" s="1" t="s">
        <v>1</v>
      </c>
      <c r="AU306" s="2" t="s">
        <v>0</v>
      </c>
      <c r="AV306" s="5">
        <v>224.95</v>
      </c>
      <c r="AW306" s="1">
        <v>115</v>
      </c>
      <c r="AX306" s="6">
        <v>193.762</v>
      </c>
      <c r="AY306" s="6">
        <v>95.708699999999993</v>
      </c>
      <c r="AZ306" s="6">
        <v>67.250699999999995</v>
      </c>
      <c r="BA306" s="7">
        <v>51.851999999999997</v>
      </c>
      <c r="BB306" s="7">
        <v>25.925999999999998</v>
      </c>
      <c r="BC306" s="7">
        <v>12.962999999999999</v>
      </c>
    </row>
    <row r="307" spans="1:55">
      <c r="A307" s="2">
        <v>5779</v>
      </c>
      <c r="B307" s="2" t="s">
        <v>117</v>
      </c>
      <c r="C307" s="2" t="s">
        <v>24</v>
      </c>
      <c r="D307" s="2">
        <v>1</v>
      </c>
      <c r="E307" s="3">
        <v>40708</v>
      </c>
      <c r="F307" s="2" t="s">
        <v>23</v>
      </c>
      <c r="G307" s="1" t="s">
        <v>20</v>
      </c>
      <c r="H307" s="2" t="s">
        <v>33</v>
      </c>
      <c r="I307" s="2">
        <v>6095</v>
      </c>
      <c r="J307" s="2">
        <v>6</v>
      </c>
      <c r="K307" s="2">
        <v>1805000104</v>
      </c>
      <c r="L307" s="2" t="s">
        <v>116</v>
      </c>
      <c r="M307" s="1" t="s">
        <v>20</v>
      </c>
      <c r="N307" s="4">
        <v>38.126280000000001</v>
      </c>
      <c r="O307" s="4">
        <v>-121.93467</v>
      </c>
      <c r="P307" s="4">
        <v>38.126543820000002</v>
      </c>
      <c r="Q307" s="4">
        <v>-121.9356579</v>
      </c>
      <c r="R307" s="2">
        <v>9</v>
      </c>
      <c r="S307" s="2">
        <v>7</v>
      </c>
      <c r="T307" s="2" t="s">
        <v>115</v>
      </c>
      <c r="U307" s="2" t="s">
        <v>114</v>
      </c>
      <c r="V307" s="1" t="s">
        <v>113</v>
      </c>
      <c r="W307" s="2" t="s">
        <v>16</v>
      </c>
      <c r="X307" s="2" t="s">
        <v>15</v>
      </c>
      <c r="Y307" s="2" t="s">
        <v>14</v>
      </c>
      <c r="Z307" s="2" t="s">
        <v>13</v>
      </c>
      <c r="AA307" s="2" t="s">
        <v>12</v>
      </c>
      <c r="AB307" s="2" t="s">
        <v>11</v>
      </c>
      <c r="AC307" s="2" t="s">
        <v>10</v>
      </c>
      <c r="AD307" s="2">
        <v>21</v>
      </c>
      <c r="AE307" s="1" t="s">
        <v>112</v>
      </c>
      <c r="AF307" s="2" t="s">
        <v>8</v>
      </c>
      <c r="AG307" s="2" t="s">
        <v>7</v>
      </c>
      <c r="AH307" s="2" t="s">
        <v>6</v>
      </c>
      <c r="AI307" s="2" t="s">
        <v>5</v>
      </c>
      <c r="AJ307" s="1" t="s">
        <v>1</v>
      </c>
      <c r="AK307" s="2" t="s">
        <v>4</v>
      </c>
      <c r="AL307" s="2" t="s">
        <v>3</v>
      </c>
      <c r="AR307" s="1" t="s">
        <v>111</v>
      </c>
      <c r="AS307" s="1" t="s">
        <v>110</v>
      </c>
      <c r="AU307" s="2" t="s">
        <v>0</v>
      </c>
      <c r="AV307" s="5">
        <v>257.80650000000003</v>
      </c>
      <c r="AW307" s="1">
        <v>118</v>
      </c>
      <c r="AX307" s="6" t="s">
        <v>0</v>
      </c>
      <c r="AY307" s="6" t="s">
        <v>0</v>
      </c>
      <c r="AZ307" s="6" t="s">
        <v>0</v>
      </c>
      <c r="BA307" s="7" t="s">
        <v>0</v>
      </c>
      <c r="BB307" s="7" t="s">
        <v>0</v>
      </c>
      <c r="BC307" s="7" t="s">
        <v>0</v>
      </c>
    </row>
    <row r="308" spans="1:55">
      <c r="A308" s="2">
        <v>5782</v>
      </c>
      <c r="B308" s="2" t="s">
        <v>109</v>
      </c>
      <c r="C308" s="2" t="s">
        <v>24</v>
      </c>
      <c r="D308" s="2">
        <v>1</v>
      </c>
      <c r="E308" s="3">
        <v>40731</v>
      </c>
      <c r="F308" s="2" t="s">
        <v>23</v>
      </c>
      <c r="G308" s="1" t="s">
        <v>20</v>
      </c>
      <c r="H308" s="2" t="s">
        <v>22</v>
      </c>
      <c r="I308" s="2">
        <v>6097</v>
      </c>
      <c r="J308" s="2">
        <v>6</v>
      </c>
      <c r="K308" s="2">
        <v>1805000208</v>
      </c>
      <c r="L308" s="2" t="s">
        <v>21</v>
      </c>
      <c r="M308" s="1" t="s">
        <v>20</v>
      </c>
      <c r="N308" s="4">
        <v>38.164134920000002</v>
      </c>
      <c r="O308" s="4">
        <v>-122.55320469999999</v>
      </c>
      <c r="P308" s="4">
        <v>38.164134920000002</v>
      </c>
      <c r="Q308" s="4">
        <v>-122.55320469999999</v>
      </c>
      <c r="R308" s="2">
        <v>9</v>
      </c>
      <c r="S308" s="2">
        <v>6</v>
      </c>
      <c r="T308" s="2" t="s">
        <v>19</v>
      </c>
      <c r="U308" s="2" t="s">
        <v>18</v>
      </c>
      <c r="V308" s="1" t="s">
        <v>17</v>
      </c>
      <c r="W308" s="2" t="s">
        <v>16</v>
      </c>
      <c r="X308" s="2" t="s">
        <v>15</v>
      </c>
      <c r="Y308" s="2" t="s">
        <v>14</v>
      </c>
      <c r="Z308" s="2" t="s">
        <v>13</v>
      </c>
      <c r="AA308" s="2" t="s">
        <v>12</v>
      </c>
      <c r="AB308" s="2" t="s">
        <v>11</v>
      </c>
      <c r="AC308" s="2" t="s">
        <v>10</v>
      </c>
      <c r="AD308" s="2">
        <v>19</v>
      </c>
      <c r="AE308" s="1" t="s">
        <v>9</v>
      </c>
      <c r="AF308" s="2" t="s">
        <v>8</v>
      </c>
      <c r="AG308" s="2" t="s">
        <v>7</v>
      </c>
      <c r="AH308" s="2" t="s">
        <v>6</v>
      </c>
      <c r="AI308" s="2" t="s">
        <v>5</v>
      </c>
      <c r="AJ308" s="1" t="s">
        <v>1</v>
      </c>
      <c r="AK308" s="2" t="s">
        <v>4</v>
      </c>
      <c r="AL308" s="2" t="s">
        <v>3</v>
      </c>
      <c r="AR308" s="1" t="s">
        <v>2</v>
      </c>
      <c r="AS308" s="1" t="s">
        <v>1</v>
      </c>
      <c r="AT308" s="1" t="s">
        <v>1</v>
      </c>
      <c r="AU308" s="2">
        <v>20700</v>
      </c>
      <c r="AV308" s="5">
        <v>234.2509</v>
      </c>
      <c r="AW308" s="1">
        <v>100</v>
      </c>
      <c r="AX308" s="6">
        <v>234.2509</v>
      </c>
      <c r="AY308" s="6">
        <v>114.55589999999999</v>
      </c>
      <c r="AZ308" s="6">
        <v>66.677899999999994</v>
      </c>
      <c r="BA308" s="7">
        <v>42.738900000000001</v>
      </c>
      <c r="BB308" s="7">
        <v>20.916</v>
      </c>
      <c r="BC308" s="7">
        <v>10.458</v>
      </c>
    </row>
    <row r="309" spans="1:55">
      <c r="A309" s="2">
        <v>5783</v>
      </c>
      <c r="B309" s="2" t="s">
        <v>108</v>
      </c>
      <c r="C309" s="2" t="s">
        <v>24</v>
      </c>
      <c r="D309" s="2">
        <v>1</v>
      </c>
      <c r="E309" s="3">
        <v>40717</v>
      </c>
      <c r="F309" s="2" t="s">
        <v>23</v>
      </c>
      <c r="G309" s="1" t="s">
        <v>20</v>
      </c>
      <c r="H309" s="2" t="s">
        <v>33</v>
      </c>
      <c r="I309" s="2">
        <v>6095</v>
      </c>
      <c r="J309" s="2">
        <v>6</v>
      </c>
      <c r="K309" s="2">
        <v>1805000208</v>
      </c>
      <c r="L309" s="2" t="s">
        <v>21</v>
      </c>
      <c r="M309" s="1" t="s">
        <v>20</v>
      </c>
      <c r="N309" s="4">
        <v>38.13935</v>
      </c>
      <c r="O309" s="4">
        <v>-122.33902999999999</v>
      </c>
      <c r="P309" s="4">
        <v>38.139319999999998</v>
      </c>
      <c r="Q309" s="4">
        <v>-122.3392113</v>
      </c>
      <c r="R309" s="2">
        <v>9</v>
      </c>
      <c r="S309" s="2">
        <v>6</v>
      </c>
      <c r="T309" s="2" t="s">
        <v>19</v>
      </c>
      <c r="U309" s="2" t="s">
        <v>18</v>
      </c>
      <c r="V309" s="1" t="s">
        <v>17</v>
      </c>
      <c r="W309" s="2" t="s">
        <v>16</v>
      </c>
      <c r="X309" s="2" t="s">
        <v>15</v>
      </c>
      <c r="Y309" s="2" t="s">
        <v>14</v>
      </c>
      <c r="Z309" s="2" t="s">
        <v>13</v>
      </c>
      <c r="AA309" s="2" t="s">
        <v>12</v>
      </c>
      <c r="AB309" s="2" t="s">
        <v>11</v>
      </c>
      <c r="AC309" s="2" t="s">
        <v>10</v>
      </c>
      <c r="AD309" s="2">
        <v>19</v>
      </c>
      <c r="AE309" s="1" t="s">
        <v>9</v>
      </c>
      <c r="AF309" s="2" t="s">
        <v>8</v>
      </c>
      <c r="AG309" s="2" t="s">
        <v>7</v>
      </c>
      <c r="AH309" s="2" t="s">
        <v>6</v>
      </c>
      <c r="AI309" s="2" t="s">
        <v>107</v>
      </c>
      <c r="AJ309" s="1" t="s">
        <v>106</v>
      </c>
      <c r="AK309" s="2" t="s">
        <v>105</v>
      </c>
      <c r="AL309" s="2" t="s">
        <v>35</v>
      </c>
      <c r="AM309" s="2" t="s">
        <v>104</v>
      </c>
      <c r="AS309" s="1" t="s">
        <v>1</v>
      </c>
      <c r="AT309" s="1" t="s">
        <v>103</v>
      </c>
      <c r="AU309" s="2">
        <v>11690</v>
      </c>
      <c r="AV309" s="5">
        <v>257.20949999999999</v>
      </c>
      <c r="AW309" s="1">
        <v>125</v>
      </c>
      <c r="AX309" s="6">
        <v>207.22200000000001</v>
      </c>
      <c r="AY309" s="6">
        <v>107.247</v>
      </c>
      <c r="AZ309" s="6">
        <v>66.045000000000002</v>
      </c>
      <c r="BA309" s="7">
        <v>44.03</v>
      </c>
      <c r="BB309" s="7">
        <v>22.015000000000001</v>
      </c>
      <c r="BC309" s="7">
        <v>11.0075</v>
      </c>
    </row>
    <row r="310" spans="1:55">
      <c r="A310" s="2">
        <v>5784</v>
      </c>
      <c r="B310" s="2" t="s">
        <v>102</v>
      </c>
      <c r="C310" s="2" t="s">
        <v>24</v>
      </c>
      <c r="D310" s="2">
        <v>1</v>
      </c>
      <c r="E310" s="3">
        <v>40820</v>
      </c>
      <c r="F310" s="2" t="s">
        <v>23</v>
      </c>
      <c r="G310" s="1" t="s">
        <v>20</v>
      </c>
      <c r="H310" s="2" t="s">
        <v>101</v>
      </c>
      <c r="I310" s="2">
        <v>6081</v>
      </c>
      <c r="J310" s="2">
        <v>6</v>
      </c>
      <c r="K310" s="2">
        <v>1805000410</v>
      </c>
      <c r="L310" s="2" t="s">
        <v>100</v>
      </c>
      <c r="M310" s="1" t="s">
        <v>20</v>
      </c>
      <c r="N310" s="4">
        <v>37.520560000000003</v>
      </c>
      <c r="O310" s="4">
        <v>-122.22011000000001</v>
      </c>
      <c r="P310" s="4">
        <v>37.520657829999998</v>
      </c>
      <c r="Q310" s="4">
        <v>-122.2204244</v>
      </c>
      <c r="R310" s="2">
        <v>9</v>
      </c>
      <c r="S310" s="2">
        <v>6</v>
      </c>
      <c r="T310" s="2" t="s">
        <v>19</v>
      </c>
      <c r="U310" s="2" t="s">
        <v>18</v>
      </c>
      <c r="V310" s="1" t="s">
        <v>17</v>
      </c>
      <c r="W310" s="2" t="s">
        <v>16</v>
      </c>
      <c r="X310" s="2" t="s">
        <v>15</v>
      </c>
      <c r="Y310" s="2" t="s">
        <v>14</v>
      </c>
      <c r="Z310" s="2" t="s">
        <v>13</v>
      </c>
      <c r="AA310" s="2" t="s">
        <v>12</v>
      </c>
      <c r="AB310" s="2" t="s">
        <v>11</v>
      </c>
      <c r="AC310" s="2" t="s">
        <v>10</v>
      </c>
      <c r="AD310" s="2">
        <v>19</v>
      </c>
      <c r="AE310" s="1" t="s">
        <v>9</v>
      </c>
      <c r="AF310" s="2" t="s">
        <v>8</v>
      </c>
      <c r="AG310" s="2" t="s">
        <v>7</v>
      </c>
      <c r="AH310" s="2" t="s">
        <v>6</v>
      </c>
      <c r="AI310" s="2" t="s">
        <v>5</v>
      </c>
      <c r="AJ310" s="1" t="s">
        <v>1</v>
      </c>
      <c r="AK310" s="2" t="s">
        <v>4</v>
      </c>
      <c r="AL310" s="2" t="s">
        <v>3</v>
      </c>
      <c r="AR310" s="1" t="s">
        <v>2</v>
      </c>
      <c r="AS310" s="1" t="s">
        <v>1</v>
      </c>
      <c r="AT310" s="1" t="s">
        <v>1</v>
      </c>
      <c r="AU310" s="2">
        <v>42600</v>
      </c>
      <c r="AV310" s="5">
        <v>159.19759999999999</v>
      </c>
      <c r="AW310" s="1">
        <v>100</v>
      </c>
      <c r="AX310" s="6">
        <v>159.19759999999999</v>
      </c>
      <c r="AY310" s="6">
        <v>81.921599999999998</v>
      </c>
      <c r="AZ310" s="6">
        <v>53.009599999999999</v>
      </c>
      <c r="BA310" s="7">
        <v>37.295999999999999</v>
      </c>
      <c r="BB310" s="7">
        <v>18.648</v>
      </c>
      <c r="BC310" s="7">
        <v>9.3239999999999998</v>
      </c>
    </row>
    <row r="311" spans="1:55">
      <c r="A311" s="2">
        <v>5787</v>
      </c>
      <c r="B311" s="2" t="s">
        <v>99</v>
      </c>
      <c r="C311" s="2" t="s">
        <v>24</v>
      </c>
      <c r="D311" s="2">
        <v>1</v>
      </c>
      <c r="E311" s="3">
        <v>40735</v>
      </c>
      <c r="F311" s="2" t="s">
        <v>23</v>
      </c>
      <c r="G311" s="1" t="s">
        <v>20</v>
      </c>
      <c r="H311" s="2" t="s">
        <v>22</v>
      </c>
      <c r="I311" s="2">
        <v>6097</v>
      </c>
      <c r="J311" s="2">
        <v>6</v>
      </c>
      <c r="K311" s="2">
        <v>1805000208</v>
      </c>
      <c r="L311" s="2" t="s">
        <v>21</v>
      </c>
      <c r="M311" s="1" t="s">
        <v>20</v>
      </c>
      <c r="N311" s="4">
        <v>38.177453020000002</v>
      </c>
      <c r="O311" s="4">
        <v>-122.5431308</v>
      </c>
      <c r="P311" s="4">
        <v>38.177453020000002</v>
      </c>
      <c r="Q311" s="4">
        <v>-122.5431308</v>
      </c>
      <c r="R311" s="2">
        <v>9</v>
      </c>
      <c r="S311" s="2">
        <v>6</v>
      </c>
      <c r="T311" s="2" t="s">
        <v>19</v>
      </c>
      <c r="U311" s="2" t="s">
        <v>18</v>
      </c>
      <c r="V311" s="1" t="s">
        <v>17</v>
      </c>
      <c r="W311" s="2" t="s">
        <v>16</v>
      </c>
      <c r="X311" s="2" t="s">
        <v>15</v>
      </c>
      <c r="Y311" s="2" t="s">
        <v>14</v>
      </c>
      <c r="Z311" s="2" t="s">
        <v>13</v>
      </c>
      <c r="AA311" s="2" t="s">
        <v>12</v>
      </c>
      <c r="AB311" s="2" t="s">
        <v>11</v>
      </c>
      <c r="AC311" s="2" t="s">
        <v>10</v>
      </c>
      <c r="AD311" s="2">
        <v>19</v>
      </c>
      <c r="AE311" s="1" t="s">
        <v>9</v>
      </c>
      <c r="AF311" s="2" t="s">
        <v>8</v>
      </c>
      <c r="AG311" s="2" t="s">
        <v>7</v>
      </c>
      <c r="AH311" s="2" t="s">
        <v>6</v>
      </c>
      <c r="AI311" s="2" t="s">
        <v>5</v>
      </c>
      <c r="AJ311" s="1" t="s">
        <v>1</v>
      </c>
      <c r="AK311" s="2" t="s">
        <v>4</v>
      </c>
      <c r="AL311" s="2" t="s">
        <v>3</v>
      </c>
      <c r="AR311" s="1" t="s">
        <v>2</v>
      </c>
      <c r="AS311" s="1" t="s">
        <v>1</v>
      </c>
      <c r="AT311" s="1" t="s">
        <v>1</v>
      </c>
      <c r="AU311" s="2">
        <v>19760</v>
      </c>
      <c r="AV311" s="5">
        <v>219.71</v>
      </c>
      <c r="AW311" s="1">
        <v>125</v>
      </c>
      <c r="AX311" s="6">
        <v>172.21</v>
      </c>
      <c r="AY311" s="6">
        <v>90.813999999999993</v>
      </c>
      <c r="AZ311" s="6">
        <v>64.260000000000005</v>
      </c>
      <c r="BA311" s="7">
        <v>42.84</v>
      </c>
      <c r="BB311" s="7">
        <v>21.42</v>
      </c>
      <c r="BC311" s="7">
        <v>10.71</v>
      </c>
    </row>
    <row r="312" spans="1:55">
      <c r="A312" s="2">
        <v>5790</v>
      </c>
      <c r="B312" s="2" t="s">
        <v>98</v>
      </c>
      <c r="C312" s="2" t="s">
        <v>24</v>
      </c>
      <c r="D312" s="2">
        <v>1</v>
      </c>
      <c r="E312" s="3">
        <v>40716</v>
      </c>
      <c r="F312" s="2" t="s">
        <v>23</v>
      </c>
      <c r="G312" s="1" t="s">
        <v>20</v>
      </c>
      <c r="H312" s="2" t="s">
        <v>33</v>
      </c>
      <c r="I312" s="2">
        <v>6095</v>
      </c>
      <c r="J312" s="2">
        <v>6</v>
      </c>
      <c r="K312" s="2">
        <v>1805000208</v>
      </c>
      <c r="L312" s="2" t="s">
        <v>21</v>
      </c>
      <c r="M312" s="1" t="s">
        <v>20</v>
      </c>
      <c r="N312" s="4">
        <v>38.13470032</v>
      </c>
      <c r="O312" s="4">
        <v>-122.35986749999999</v>
      </c>
      <c r="P312" s="4">
        <v>38.13470032</v>
      </c>
      <c r="Q312" s="4">
        <v>-122.35986749999999</v>
      </c>
      <c r="R312" s="2">
        <v>9</v>
      </c>
      <c r="S312" s="2">
        <v>6</v>
      </c>
      <c r="T312" s="2" t="s">
        <v>19</v>
      </c>
      <c r="U312" s="2" t="s">
        <v>18</v>
      </c>
      <c r="V312" s="1" t="s">
        <v>17</v>
      </c>
      <c r="W312" s="2" t="s">
        <v>16</v>
      </c>
      <c r="X312" s="2" t="s">
        <v>15</v>
      </c>
      <c r="Y312" s="2" t="s">
        <v>14</v>
      </c>
      <c r="Z312" s="2" t="s">
        <v>13</v>
      </c>
      <c r="AA312" s="2" t="s">
        <v>12</v>
      </c>
      <c r="AB312" s="2" t="s">
        <v>11</v>
      </c>
      <c r="AC312" s="2" t="s">
        <v>10</v>
      </c>
      <c r="AD312" s="2">
        <v>19</v>
      </c>
      <c r="AE312" s="1" t="s">
        <v>9</v>
      </c>
      <c r="AF312" s="2" t="s">
        <v>8</v>
      </c>
      <c r="AG312" s="2" t="s">
        <v>7</v>
      </c>
      <c r="AH312" s="2" t="s">
        <v>6</v>
      </c>
      <c r="AI312" s="2" t="s">
        <v>5</v>
      </c>
      <c r="AJ312" s="1" t="s">
        <v>1</v>
      </c>
      <c r="AK312" s="2" t="s">
        <v>4</v>
      </c>
      <c r="AL312" s="2" t="s">
        <v>3</v>
      </c>
      <c r="AR312" s="1" t="s">
        <v>2</v>
      </c>
      <c r="AS312" s="1" t="s">
        <v>1</v>
      </c>
      <c r="AT312" s="1" t="s">
        <v>1</v>
      </c>
      <c r="AU312" s="2">
        <v>16310</v>
      </c>
      <c r="AV312" s="5">
        <v>176.44900000000001</v>
      </c>
      <c r="AW312" s="1">
        <v>120</v>
      </c>
      <c r="AX312" s="6" t="s">
        <v>0</v>
      </c>
      <c r="AY312" s="6">
        <v>76.83</v>
      </c>
      <c r="AZ312" s="6">
        <v>46.097999999999999</v>
      </c>
      <c r="BA312" s="7">
        <v>30.731999999999999</v>
      </c>
      <c r="BB312" s="7">
        <v>15.366</v>
      </c>
      <c r="BC312" s="7">
        <v>7.6829999999999998</v>
      </c>
    </row>
    <row r="313" spans="1:55">
      <c r="A313" s="2">
        <v>5791</v>
      </c>
      <c r="B313" s="2" t="s">
        <v>97</v>
      </c>
      <c r="C313" s="2" t="s">
        <v>24</v>
      </c>
      <c r="D313" s="2">
        <v>1</v>
      </c>
      <c r="E313" s="3">
        <v>40733</v>
      </c>
      <c r="F313" s="2" t="s">
        <v>23</v>
      </c>
      <c r="G313" s="1" t="s">
        <v>20</v>
      </c>
      <c r="H313" s="2" t="s">
        <v>22</v>
      </c>
      <c r="I313" s="2">
        <v>6097</v>
      </c>
      <c r="J313" s="2">
        <v>6</v>
      </c>
      <c r="K313" s="2">
        <v>1805000208</v>
      </c>
      <c r="L313" s="2" t="s">
        <v>21</v>
      </c>
      <c r="M313" s="1" t="s">
        <v>20</v>
      </c>
      <c r="N313" s="4">
        <v>38.168170000000003</v>
      </c>
      <c r="O313" s="4">
        <v>-122.54777</v>
      </c>
      <c r="P313" s="4">
        <v>38.168004979999999</v>
      </c>
      <c r="Q313" s="4">
        <v>-122.5471033</v>
      </c>
      <c r="R313" s="2">
        <v>9</v>
      </c>
      <c r="S313" s="2">
        <v>6</v>
      </c>
      <c r="T313" s="2" t="s">
        <v>19</v>
      </c>
      <c r="U313" s="2" t="s">
        <v>18</v>
      </c>
      <c r="V313" s="1" t="s">
        <v>17</v>
      </c>
      <c r="W313" s="2" t="s">
        <v>16</v>
      </c>
      <c r="X313" s="2" t="s">
        <v>15</v>
      </c>
      <c r="Y313" s="2" t="s">
        <v>14</v>
      </c>
      <c r="Z313" s="2" t="s">
        <v>13</v>
      </c>
      <c r="AA313" s="2" t="s">
        <v>12</v>
      </c>
      <c r="AB313" s="2" t="s">
        <v>11</v>
      </c>
      <c r="AC313" s="2" t="s">
        <v>10</v>
      </c>
      <c r="AD313" s="2">
        <v>19</v>
      </c>
      <c r="AE313" s="1" t="s">
        <v>9</v>
      </c>
      <c r="AF313" s="2" t="s">
        <v>8</v>
      </c>
      <c r="AG313" s="2" t="s">
        <v>7</v>
      </c>
      <c r="AH313" s="2" t="s">
        <v>6</v>
      </c>
      <c r="AI313" s="2" t="s">
        <v>5</v>
      </c>
      <c r="AJ313" s="1" t="s">
        <v>1</v>
      </c>
      <c r="AK313" s="2" t="s">
        <v>4</v>
      </c>
      <c r="AL313" s="2" t="s">
        <v>3</v>
      </c>
      <c r="AR313" s="1" t="s">
        <v>2</v>
      </c>
      <c r="AS313" s="1" t="s">
        <v>1</v>
      </c>
      <c r="AT313" s="1" t="s">
        <v>1</v>
      </c>
      <c r="AU313" s="2">
        <v>23170</v>
      </c>
      <c r="AV313" s="5">
        <v>230.38939999999999</v>
      </c>
      <c r="AW313" s="1">
        <v>105</v>
      </c>
      <c r="AX313" s="6">
        <v>217.12440000000001</v>
      </c>
      <c r="AY313" s="6">
        <v>84.474400000000003</v>
      </c>
      <c r="AZ313" s="6">
        <v>31.414400000000001</v>
      </c>
      <c r="BA313" s="7">
        <v>13.676399999999999</v>
      </c>
      <c r="BB313" s="7">
        <v>1.0369999999999999</v>
      </c>
      <c r="BC313" s="7">
        <v>0.51849999999999996</v>
      </c>
    </row>
    <row r="314" spans="1:55">
      <c r="A314" s="2">
        <v>5805</v>
      </c>
      <c r="B314" s="2" t="s">
        <v>96</v>
      </c>
      <c r="C314" s="2" t="s">
        <v>24</v>
      </c>
      <c r="D314" s="2">
        <v>1</v>
      </c>
      <c r="E314" s="3">
        <v>40744</v>
      </c>
      <c r="F314" s="2" t="s">
        <v>68</v>
      </c>
      <c r="G314" s="1" t="s">
        <v>67</v>
      </c>
      <c r="H314" s="2" t="s">
        <v>95</v>
      </c>
      <c r="I314" s="2">
        <v>12099</v>
      </c>
      <c r="J314" s="2">
        <v>12</v>
      </c>
      <c r="K314" s="2">
        <v>309020606</v>
      </c>
      <c r="L314" s="2" t="s">
        <v>94</v>
      </c>
      <c r="M314" s="1" t="s">
        <v>64</v>
      </c>
      <c r="N314" s="4">
        <v>26.953592</v>
      </c>
      <c r="O314" s="4">
        <v>-80.079569000000006</v>
      </c>
      <c r="P314" s="4">
        <v>26.953798410000001</v>
      </c>
      <c r="Q314" s="4">
        <v>-80.079512429999994</v>
      </c>
      <c r="R314" s="2">
        <v>4</v>
      </c>
      <c r="S314" s="2">
        <v>75</v>
      </c>
      <c r="T314" s="2" t="s">
        <v>63</v>
      </c>
      <c r="U314" s="2" t="s">
        <v>82</v>
      </c>
      <c r="V314" s="1" t="s">
        <v>81</v>
      </c>
      <c r="W314" s="2" t="s">
        <v>44</v>
      </c>
      <c r="X314" s="2" t="s">
        <v>46</v>
      </c>
      <c r="Y314" s="2" t="s">
        <v>45</v>
      </c>
      <c r="Z314" s="2" t="s">
        <v>44</v>
      </c>
      <c r="AA314" s="2" t="s">
        <v>43</v>
      </c>
      <c r="AB314" s="2" t="s">
        <v>75</v>
      </c>
      <c r="AC314" s="2" t="s">
        <v>74</v>
      </c>
      <c r="AD314" s="2">
        <v>266</v>
      </c>
      <c r="AE314" s="1" t="s">
        <v>73</v>
      </c>
      <c r="AF314" s="2" t="s">
        <v>39</v>
      </c>
      <c r="AG314" s="2" t="s">
        <v>38</v>
      </c>
      <c r="AH314" s="2" t="s">
        <v>72</v>
      </c>
      <c r="AI314" s="2" t="s">
        <v>71</v>
      </c>
      <c r="AJ314" s="1" t="s">
        <v>1</v>
      </c>
      <c r="AK314" s="2" t="s">
        <v>70</v>
      </c>
      <c r="AL314" s="2" t="s">
        <v>35</v>
      </c>
      <c r="AR314" s="1" t="s">
        <v>2</v>
      </c>
      <c r="AS314" s="1" t="s">
        <v>1</v>
      </c>
      <c r="AT314" s="1" t="s">
        <v>1</v>
      </c>
      <c r="AU314" s="2">
        <v>50280</v>
      </c>
      <c r="AV314" s="5">
        <v>77.528400000000005</v>
      </c>
      <c r="AW314" s="1">
        <v>100</v>
      </c>
      <c r="AX314" s="6">
        <v>77.528400000000005</v>
      </c>
      <c r="AY314" s="6">
        <v>48.45</v>
      </c>
      <c r="AZ314" s="6">
        <v>29.07</v>
      </c>
      <c r="BA314" s="7">
        <v>19.38</v>
      </c>
      <c r="BB314" s="7">
        <v>9.69</v>
      </c>
      <c r="BC314" s="7">
        <v>4.8449999999999998</v>
      </c>
    </row>
    <row r="315" spans="1:55">
      <c r="A315" s="2">
        <v>5807</v>
      </c>
      <c r="B315" s="2" t="s">
        <v>93</v>
      </c>
      <c r="C315" s="2" t="s">
        <v>24</v>
      </c>
      <c r="D315" s="2">
        <v>1</v>
      </c>
      <c r="E315" s="3">
        <v>40809</v>
      </c>
      <c r="F315" s="2" t="s">
        <v>68</v>
      </c>
      <c r="G315" s="1" t="s">
        <v>67</v>
      </c>
      <c r="H315" s="2" t="s">
        <v>92</v>
      </c>
      <c r="I315" s="2">
        <v>12021</v>
      </c>
      <c r="J315" s="2">
        <v>12</v>
      </c>
      <c r="K315" s="2">
        <v>309020408</v>
      </c>
      <c r="L315" s="2" t="s">
        <v>91</v>
      </c>
      <c r="M315" s="1" t="s">
        <v>64</v>
      </c>
      <c r="N315" s="4">
        <v>25.82277453</v>
      </c>
      <c r="O315" s="4">
        <v>-81.416419820000002</v>
      </c>
      <c r="P315" s="4">
        <v>25.82277453</v>
      </c>
      <c r="Q315" s="4">
        <v>-81.416419820000002</v>
      </c>
      <c r="R315" s="2">
        <v>4</v>
      </c>
      <c r="S315" s="2">
        <v>76</v>
      </c>
      <c r="T315" s="2" t="s">
        <v>90</v>
      </c>
      <c r="U315" s="2" t="s">
        <v>89</v>
      </c>
      <c r="V315" s="1" t="s">
        <v>88</v>
      </c>
      <c r="W315" s="2" t="s">
        <v>44</v>
      </c>
      <c r="X315" s="2" t="s">
        <v>46</v>
      </c>
      <c r="Y315" s="2" t="s">
        <v>45</v>
      </c>
      <c r="Z315" s="2" t="s">
        <v>44</v>
      </c>
      <c r="AA315" s="2" t="s">
        <v>43</v>
      </c>
      <c r="AB315" s="2" t="s">
        <v>75</v>
      </c>
      <c r="AC315" s="2" t="s">
        <v>74</v>
      </c>
      <c r="AD315" s="2">
        <v>267</v>
      </c>
      <c r="AE315" s="1" t="s">
        <v>87</v>
      </c>
      <c r="AF315" s="2" t="s">
        <v>39</v>
      </c>
      <c r="AG315" s="2" t="s">
        <v>38</v>
      </c>
      <c r="AH315" s="2" t="s">
        <v>72</v>
      </c>
      <c r="AI315" s="2" t="s">
        <v>71</v>
      </c>
      <c r="AJ315" s="1" t="s">
        <v>1</v>
      </c>
      <c r="AK315" s="2" t="s">
        <v>70</v>
      </c>
      <c r="AL315" s="2" t="s">
        <v>86</v>
      </c>
      <c r="AR315" s="1" t="s">
        <v>2</v>
      </c>
      <c r="AS315" s="1" t="s">
        <v>1</v>
      </c>
      <c r="AT315" s="1" t="s">
        <v>1</v>
      </c>
      <c r="AU315" s="2">
        <v>33650</v>
      </c>
      <c r="AV315" s="5">
        <v>296.55520000000001</v>
      </c>
      <c r="AW315" s="1">
        <v>73</v>
      </c>
      <c r="AX315" s="6" t="s">
        <v>0</v>
      </c>
      <c r="AY315" s="6">
        <v>203.12</v>
      </c>
      <c r="AZ315" s="6">
        <v>121.872</v>
      </c>
      <c r="BA315" s="7">
        <v>81.248000000000005</v>
      </c>
      <c r="BB315" s="7">
        <v>40.624000000000002</v>
      </c>
      <c r="BC315" s="7">
        <v>20.312000000000001</v>
      </c>
    </row>
    <row r="316" spans="1:55">
      <c r="A316" s="2">
        <v>5808</v>
      </c>
      <c r="B316" s="2" t="s">
        <v>85</v>
      </c>
      <c r="C316" s="2" t="s">
        <v>24</v>
      </c>
      <c r="D316" s="2">
        <v>1</v>
      </c>
      <c r="E316" s="3">
        <v>40805</v>
      </c>
      <c r="F316" s="2" t="s">
        <v>68</v>
      </c>
      <c r="G316" s="1" t="s">
        <v>67</v>
      </c>
      <c r="H316" s="2" t="s">
        <v>84</v>
      </c>
      <c r="I316" s="2">
        <v>12109</v>
      </c>
      <c r="J316" s="2">
        <v>12</v>
      </c>
      <c r="K316" s="2">
        <v>308020106</v>
      </c>
      <c r="L316" s="2" t="s">
        <v>83</v>
      </c>
      <c r="M316" s="1" t="s">
        <v>64</v>
      </c>
      <c r="N316" s="4">
        <v>30.031610000000001</v>
      </c>
      <c r="O316" s="4">
        <v>-81.368539999999996</v>
      </c>
      <c r="P316" s="4">
        <v>30.031096949999998</v>
      </c>
      <c r="Q316" s="4">
        <v>-81.369394589999999</v>
      </c>
      <c r="R316" s="2">
        <v>4</v>
      </c>
      <c r="S316" s="2">
        <v>75</v>
      </c>
      <c r="T316" s="2" t="s">
        <v>63</v>
      </c>
      <c r="U316" s="2" t="s">
        <v>82</v>
      </c>
      <c r="V316" s="1" t="s">
        <v>81</v>
      </c>
      <c r="W316" s="2" t="s">
        <v>44</v>
      </c>
      <c r="X316" s="2" t="s">
        <v>46</v>
      </c>
      <c r="Y316" s="2" t="s">
        <v>45</v>
      </c>
      <c r="Z316" s="2" t="s">
        <v>44</v>
      </c>
      <c r="AA316" s="2" t="s">
        <v>43</v>
      </c>
      <c r="AB316" s="2" t="s">
        <v>75</v>
      </c>
      <c r="AC316" s="2" t="s">
        <v>74</v>
      </c>
      <c r="AD316" s="2">
        <v>266</v>
      </c>
      <c r="AE316" s="1" t="s">
        <v>73</v>
      </c>
      <c r="AF316" s="2" t="s">
        <v>39</v>
      </c>
      <c r="AG316" s="2" t="s">
        <v>38</v>
      </c>
      <c r="AH316" s="2" t="s">
        <v>72</v>
      </c>
      <c r="AI316" s="2" t="s">
        <v>5</v>
      </c>
      <c r="AJ316" s="1" t="s">
        <v>1</v>
      </c>
      <c r="AK316" s="2" t="s">
        <v>4</v>
      </c>
      <c r="AL316" s="2" t="s">
        <v>35</v>
      </c>
      <c r="AR316" s="1" t="s">
        <v>2</v>
      </c>
      <c r="AS316" s="1" t="s">
        <v>1</v>
      </c>
      <c r="AT316" s="1" t="s">
        <v>1</v>
      </c>
      <c r="AU316" s="2" t="s">
        <v>0</v>
      </c>
      <c r="AV316" s="5">
        <v>269.06849999999997</v>
      </c>
      <c r="AW316" s="1">
        <v>95</v>
      </c>
      <c r="AX316" s="6" t="s">
        <v>0</v>
      </c>
      <c r="AY316" s="6">
        <v>141.61500000000001</v>
      </c>
      <c r="AZ316" s="6">
        <v>84.968999999999994</v>
      </c>
      <c r="BA316" s="7">
        <v>56.646000000000001</v>
      </c>
      <c r="BB316" s="7">
        <v>28.323</v>
      </c>
      <c r="BC316" s="7">
        <v>14.1615</v>
      </c>
    </row>
    <row r="317" spans="1:55">
      <c r="A317" s="2">
        <v>5810</v>
      </c>
      <c r="B317" s="2" t="s">
        <v>80</v>
      </c>
      <c r="C317" s="2" t="s">
        <v>24</v>
      </c>
      <c r="D317" s="2">
        <v>1</v>
      </c>
      <c r="E317" s="3">
        <v>40824</v>
      </c>
      <c r="F317" s="2" t="s">
        <v>68</v>
      </c>
      <c r="G317" s="1" t="s">
        <v>67</v>
      </c>
      <c r="H317" s="2" t="s">
        <v>79</v>
      </c>
      <c r="I317" s="2">
        <v>12103</v>
      </c>
      <c r="J317" s="2">
        <v>12</v>
      </c>
      <c r="K317" s="2">
        <v>310020606</v>
      </c>
      <c r="L317" s="2" t="s">
        <v>78</v>
      </c>
      <c r="M317" s="1" t="s">
        <v>64</v>
      </c>
      <c r="N317" s="4">
        <v>27.888525000000001</v>
      </c>
      <c r="O317" s="4">
        <v>-82.637905000000003</v>
      </c>
      <c r="P317" s="4">
        <v>27.888705059999999</v>
      </c>
      <c r="Q317" s="4">
        <v>-82.637680059999994</v>
      </c>
      <c r="R317" s="2">
        <v>4</v>
      </c>
      <c r="S317" s="2">
        <v>75</v>
      </c>
      <c r="T317" s="2" t="s">
        <v>63</v>
      </c>
      <c r="U317" s="2" t="s">
        <v>77</v>
      </c>
      <c r="V317" s="1" t="s">
        <v>76</v>
      </c>
      <c r="W317" s="2" t="s">
        <v>44</v>
      </c>
      <c r="X317" s="2" t="s">
        <v>46</v>
      </c>
      <c r="Y317" s="2" t="s">
        <v>45</v>
      </c>
      <c r="Z317" s="2" t="s">
        <v>44</v>
      </c>
      <c r="AA317" s="2" t="s">
        <v>43</v>
      </c>
      <c r="AB317" s="2" t="s">
        <v>75</v>
      </c>
      <c r="AC317" s="2" t="s">
        <v>74</v>
      </c>
      <c r="AD317" s="2">
        <v>266</v>
      </c>
      <c r="AE317" s="1" t="s">
        <v>73</v>
      </c>
      <c r="AF317" s="2" t="s">
        <v>39</v>
      </c>
      <c r="AG317" s="2" t="s">
        <v>38</v>
      </c>
      <c r="AH317" s="2" t="s">
        <v>72</v>
      </c>
      <c r="AI317" s="2" t="s">
        <v>71</v>
      </c>
      <c r="AJ317" s="1" t="s">
        <v>1</v>
      </c>
      <c r="AK317" s="2" t="s">
        <v>70</v>
      </c>
      <c r="AL317" s="2" t="s">
        <v>3</v>
      </c>
      <c r="AR317" s="1" t="s">
        <v>2</v>
      </c>
      <c r="AS317" s="1" t="s">
        <v>1</v>
      </c>
      <c r="AU317" s="2" t="s">
        <v>0</v>
      </c>
      <c r="AV317" s="5">
        <v>134.73599999999999</v>
      </c>
      <c r="AW317" s="1">
        <v>100</v>
      </c>
      <c r="AX317" s="6">
        <v>134.73599999999999</v>
      </c>
      <c r="AY317" s="6">
        <v>87.36</v>
      </c>
      <c r="AZ317" s="6">
        <v>71.903999999999996</v>
      </c>
      <c r="BA317" s="7">
        <v>50.256</v>
      </c>
      <c r="BB317" s="7">
        <v>25.128</v>
      </c>
      <c r="BC317" s="7">
        <v>12.564</v>
      </c>
    </row>
    <row r="318" spans="1:55">
      <c r="A318" s="2">
        <v>5811</v>
      </c>
      <c r="B318" s="2" t="s">
        <v>69</v>
      </c>
      <c r="C318" s="2" t="s">
        <v>24</v>
      </c>
      <c r="D318" s="2">
        <v>1</v>
      </c>
      <c r="E318" s="3">
        <v>40817</v>
      </c>
      <c r="F318" s="2" t="s">
        <v>68</v>
      </c>
      <c r="G318" s="1" t="s">
        <v>67</v>
      </c>
      <c r="H318" s="2" t="s">
        <v>66</v>
      </c>
      <c r="I318" s="2">
        <v>12129</v>
      </c>
      <c r="J318" s="2">
        <v>12</v>
      </c>
      <c r="K318" s="2">
        <v>312000110</v>
      </c>
      <c r="L318" s="2" t="s">
        <v>65</v>
      </c>
      <c r="M318" s="1" t="s">
        <v>64</v>
      </c>
      <c r="N318" s="4">
        <v>30.086590000000001</v>
      </c>
      <c r="O318" s="4">
        <v>-84.172529999999995</v>
      </c>
      <c r="P318" s="4">
        <v>30.086735990000001</v>
      </c>
      <c r="Q318" s="4">
        <v>-84.172408259999997</v>
      </c>
      <c r="R318" s="2">
        <v>4</v>
      </c>
      <c r="S318" s="2">
        <v>75</v>
      </c>
      <c r="T318" s="2" t="s">
        <v>63</v>
      </c>
      <c r="U318" s="2" t="s">
        <v>62</v>
      </c>
      <c r="V318" s="1" t="s">
        <v>61</v>
      </c>
      <c r="W318" s="2" t="s">
        <v>44</v>
      </c>
      <c r="X318" s="2" t="s">
        <v>46</v>
      </c>
      <c r="Y318" s="2" t="s">
        <v>45</v>
      </c>
      <c r="Z318" s="2" t="s">
        <v>44</v>
      </c>
      <c r="AA318" s="2" t="s">
        <v>43</v>
      </c>
      <c r="AB318" s="2" t="s">
        <v>42</v>
      </c>
      <c r="AC318" s="2" t="s">
        <v>41</v>
      </c>
      <c r="AD318" s="2">
        <v>259</v>
      </c>
      <c r="AE318" s="1" t="s">
        <v>60</v>
      </c>
      <c r="AF318" s="2" t="s">
        <v>39</v>
      </c>
      <c r="AG318" s="2" t="s">
        <v>38</v>
      </c>
      <c r="AH318" s="2" t="s">
        <v>59</v>
      </c>
      <c r="AI318" s="2" t="s">
        <v>5</v>
      </c>
      <c r="AJ318" s="1" t="s">
        <v>1</v>
      </c>
      <c r="AK318" s="2" t="s">
        <v>4</v>
      </c>
      <c r="AL318" s="2" t="s">
        <v>35</v>
      </c>
      <c r="AR318" s="1" t="s">
        <v>2</v>
      </c>
      <c r="AS318" s="1" t="s">
        <v>1</v>
      </c>
      <c r="AU318" s="2" t="s">
        <v>0</v>
      </c>
      <c r="AV318" s="5">
        <v>127.976</v>
      </c>
      <c r="AW318" s="1">
        <v>95</v>
      </c>
      <c r="AX318" s="6" t="s">
        <v>0</v>
      </c>
      <c r="AY318" s="6">
        <v>80.883499999999998</v>
      </c>
      <c r="AZ318" s="6">
        <v>59.953499999999998</v>
      </c>
      <c r="BA318" s="7">
        <v>49.488500000000002</v>
      </c>
      <c r="BB318" s="7">
        <v>29.504000000000001</v>
      </c>
      <c r="BC318" s="7">
        <v>14.752000000000001</v>
      </c>
    </row>
    <row r="319" spans="1:55">
      <c r="A319" s="2">
        <v>5822</v>
      </c>
      <c r="B319" s="2" t="s">
        <v>58</v>
      </c>
      <c r="C319" s="2" t="s">
        <v>24</v>
      </c>
      <c r="D319" s="2">
        <v>1</v>
      </c>
      <c r="E319" s="3">
        <v>40737</v>
      </c>
      <c r="F319" s="2" t="s">
        <v>54</v>
      </c>
      <c r="G319" s="1" t="s">
        <v>53</v>
      </c>
      <c r="H319" s="2" t="s">
        <v>57</v>
      </c>
      <c r="I319" s="2">
        <v>24019</v>
      </c>
      <c r="J319" s="2">
        <v>24</v>
      </c>
      <c r="K319" s="2">
        <v>206000504</v>
      </c>
      <c r="L319" s="2" t="s">
        <v>56</v>
      </c>
      <c r="M319" s="1" t="s">
        <v>50</v>
      </c>
      <c r="N319" s="4">
        <v>38.449647419999998</v>
      </c>
      <c r="O319" s="4">
        <v>-76.283289519999997</v>
      </c>
      <c r="P319" s="4">
        <v>38.449647419999998</v>
      </c>
      <c r="Q319" s="4">
        <v>-76.283289519999997</v>
      </c>
      <c r="R319" s="2">
        <v>3</v>
      </c>
      <c r="S319" s="2">
        <v>63</v>
      </c>
      <c r="T319" s="2" t="s">
        <v>49</v>
      </c>
      <c r="U319" s="2" t="s">
        <v>48</v>
      </c>
      <c r="V319" s="1" t="s">
        <v>47</v>
      </c>
      <c r="W319" s="2" t="s">
        <v>44</v>
      </c>
      <c r="X319" s="2" t="s">
        <v>46</v>
      </c>
      <c r="Y319" s="2" t="s">
        <v>45</v>
      </c>
      <c r="Z319" s="2" t="s">
        <v>44</v>
      </c>
      <c r="AA319" s="2" t="s">
        <v>43</v>
      </c>
      <c r="AB319" s="2" t="s">
        <v>42</v>
      </c>
      <c r="AC319" s="2" t="s">
        <v>41</v>
      </c>
      <c r="AD319" s="2">
        <v>264</v>
      </c>
      <c r="AE319" s="1" t="s">
        <v>40</v>
      </c>
      <c r="AF319" s="2" t="s">
        <v>39</v>
      </c>
      <c r="AG319" s="2" t="s">
        <v>38</v>
      </c>
      <c r="AH319" s="2" t="s">
        <v>37</v>
      </c>
      <c r="AI319" s="2" t="s">
        <v>5</v>
      </c>
      <c r="AJ319" s="1" t="s">
        <v>1</v>
      </c>
      <c r="AK319" s="2" t="s">
        <v>4</v>
      </c>
      <c r="AL319" s="2" t="s">
        <v>3</v>
      </c>
      <c r="AR319" s="1" t="s">
        <v>2</v>
      </c>
      <c r="AS319" s="1" t="s">
        <v>1</v>
      </c>
      <c r="AT319" s="1" t="s">
        <v>1</v>
      </c>
      <c r="AU319" s="2">
        <v>16860</v>
      </c>
      <c r="AV319" s="5">
        <v>128.86930000000001</v>
      </c>
      <c r="AW319" s="1">
        <v>113</v>
      </c>
      <c r="AX319" s="6" t="s">
        <v>0</v>
      </c>
      <c r="AY319" s="6" t="s">
        <v>0</v>
      </c>
      <c r="AZ319" s="6" t="s">
        <v>0</v>
      </c>
      <c r="BA319" s="7" t="s">
        <v>0</v>
      </c>
      <c r="BB319" s="7" t="s">
        <v>0</v>
      </c>
      <c r="BC319" s="7" t="s">
        <v>0</v>
      </c>
    </row>
    <row r="320" spans="1:55">
      <c r="A320" s="2">
        <v>5823</v>
      </c>
      <c r="B320" s="2" t="s">
        <v>55</v>
      </c>
      <c r="C320" s="2" t="s">
        <v>24</v>
      </c>
      <c r="D320" s="2">
        <v>1</v>
      </c>
      <c r="E320" s="3">
        <v>40711</v>
      </c>
      <c r="F320" s="2" t="s">
        <v>54</v>
      </c>
      <c r="G320" s="1" t="s">
        <v>53</v>
      </c>
      <c r="H320" s="2" t="s">
        <v>52</v>
      </c>
      <c r="I320" s="2">
        <v>24039</v>
      </c>
      <c r="J320" s="2">
        <v>24</v>
      </c>
      <c r="K320" s="2">
        <v>208011003</v>
      </c>
      <c r="L320" s="2" t="s">
        <v>51</v>
      </c>
      <c r="M320" s="1" t="s">
        <v>50</v>
      </c>
      <c r="N320" s="4">
        <v>38.239545560000003</v>
      </c>
      <c r="O320" s="4">
        <v>-75.803848000000002</v>
      </c>
      <c r="P320" s="4">
        <v>38.239545560000003</v>
      </c>
      <c r="Q320" s="4">
        <v>-75.803848000000002</v>
      </c>
      <c r="R320" s="2">
        <v>3</v>
      </c>
      <c r="S320" s="2">
        <v>63</v>
      </c>
      <c r="T320" s="2" t="s">
        <v>49</v>
      </c>
      <c r="U320" s="2" t="s">
        <v>48</v>
      </c>
      <c r="V320" s="1" t="s">
        <v>47</v>
      </c>
      <c r="W320" s="2" t="s">
        <v>44</v>
      </c>
      <c r="X320" s="2" t="s">
        <v>46</v>
      </c>
      <c r="Y320" s="2" t="s">
        <v>45</v>
      </c>
      <c r="Z320" s="2" t="s">
        <v>44</v>
      </c>
      <c r="AA320" s="2" t="s">
        <v>43</v>
      </c>
      <c r="AB320" s="2" t="s">
        <v>42</v>
      </c>
      <c r="AC320" s="2" t="s">
        <v>41</v>
      </c>
      <c r="AD320" s="2">
        <v>264</v>
      </c>
      <c r="AE320" s="1" t="s">
        <v>40</v>
      </c>
      <c r="AF320" s="2" t="s">
        <v>39</v>
      </c>
      <c r="AG320" s="2" t="s">
        <v>38</v>
      </c>
      <c r="AH320" s="2" t="s">
        <v>37</v>
      </c>
      <c r="AI320" s="2" t="s">
        <v>5</v>
      </c>
      <c r="AJ320" s="1" t="s">
        <v>1</v>
      </c>
      <c r="AK320" s="2" t="s">
        <v>4</v>
      </c>
      <c r="AL320" s="2" t="s">
        <v>3</v>
      </c>
      <c r="AR320" s="1" t="s">
        <v>2</v>
      </c>
      <c r="AS320" s="1" t="s">
        <v>1</v>
      </c>
      <c r="AU320" s="2" t="s">
        <v>0</v>
      </c>
      <c r="AV320" s="5">
        <v>289.87580000000003</v>
      </c>
      <c r="AW320" s="1">
        <v>128</v>
      </c>
      <c r="AX320" s="6">
        <v>277.42140000000001</v>
      </c>
      <c r="AY320" s="6">
        <v>207.0308</v>
      </c>
      <c r="AZ320" s="6">
        <v>144.73320000000001</v>
      </c>
      <c r="BA320" s="7">
        <v>97.906599999999997</v>
      </c>
      <c r="BB320" s="7">
        <v>44.264000000000003</v>
      </c>
      <c r="BC320" s="7">
        <v>22.132000000000001</v>
      </c>
    </row>
    <row r="321" spans="1:55">
      <c r="A321" s="2">
        <v>5855</v>
      </c>
      <c r="B321" s="2" t="s">
        <v>36</v>
      </c>
      <c r="C321" s="2" t="s">
        <v>24</v>
      </c>
      <c r="D321" s="2">
        <v>1</v>
      </c>
      <c r="E321" s="3">
        <v>40734</v>
      </c>
      <c r="F321" s="2" t="s">
        <v>23</v>
      </c>
      <c r="G321" s="1" t="s">
        <v>20</v>
      </c>
      <c r="H321" s="2" t="s">
        <v>22</v>
      </c>
      <c r="I321" s="2">
        <v>6097</v>
      </c>
      <c r="J321" s="2">
        <v>6</v>
      </c>
      <c r="K321" s="2">
        <v>1805000208</v>
      </c>
      <c r="L321" s="2" t="s">
        <v>21</v>
      </c>
      <c r="M321" s="1" t="s">
        <v>20</v>
      </c>
      <c r="N321" s="4">
        <v>38.169229899999998</v>
      </c>
      <c r="O321" s="4">
        <v>-122.5330036</v>
      </c>
      <c r="P321" s="4">
        <v>38.169229899999998</v>
      </c>
      <c r="Q321" s="4">
        <v>-122.5330036</v>
      </c>
      <c r="R321" s="2">
        <v>9</v>
      </c>
      <c r="S321" s="2">
        <v>6</v>
      </c>
      <c r="T321" s="2" t="s">
        <v>19</v>
      </c>
      <c r="U321" s="2" t="s">
        <v>18</v>
      </c>
      <c r="V321" s="1" t="s">
        <v>17</v>
      </c>
      <c r="W321" s="2" t="s">
        <v>16</v>
      </c>
      <c r="X321" s="2" t="s">
        <v>15</v>
      </c>
      <c r="Y321" s="2" t="s">
        <v>14</v>
      </c>
      <c r="Z321" s="2" t="s">
        <v>13</v>
      </c>
      <c r="AA321" s="2" t="s">
        <v>12</v>
      </c>
      <c r="AB321" s="2" t="s">
        <v>11</v>
      </c>
      <c r="AC321" s="2" t="s">
        <v>10</v>
      </c>
      <c r="AD321" s="2">
        <v>19</v>
      </c>
      <c r="AE321" s="1" t="s">
        <v>9</v>
      </c>
      <c r="AF321" s="2" t="s">
        <v>8</v>
      </c>
      <c r="AG321" s="2" t="s">
        <v>7</v>
      </c>
      <c r="AH321" s="2" t="s">
        <v>6</v>
      </c>
      <c r="AI321" s="2" t="s">
        <v>5</v>
      </c>
      <c r="AJ321" s="1" t="s">
        <v>1</v>
      </c>
      <c r="AK321" s="2" t="s">
        <v>4</v>
      </c>
      <c r="AL321" s="2" t="s">
        <v>35</v>
      </c>
      <c r="AR321" s="1" t="s">
        <v>2</v>
      </c>
      <c r="AS321" s="1" t="s">
        <v>1</v>
      </c>
      <c r="AT321" s="1" t="s">
        <v>1</v>
      </c>
      <c r="AU321" s="2">
        <v>19480</v>
      </c>
      <c r="AV321" s="5">
        <v>191.50020000000001</v>
      </c>
      <c r="AW321" s="1">
        <v>125</v>
      </c>
      <c r="AX321" s="6">
        <v>149.11519999999999</v>
      </c>
      <c r="AY321" s="6">
        <v>84.985200000000006</v>
      </c>
      <c r="AZ321" s="6">
        <v>62.414999999999999</v>
      </c>
      <c r="BA321" s="7">
        <v>41.61</v>
      </c>
      <c r="BB321" s="7">
        <v>20.805</v>
      </c>
      <c r="BC321" s="7">
        <v>10.4025</v>
      </c>
    </row>
    <row r="322" spans="1:55">
      <c r="A322" s="2">
        <v>5858</v>
      </c>
      <c r="B322" s="2" t="s">
        <v>34</v>
      </c>
      <c r="C322" s="2" t="s">
        <v>24</v>
      </c>
      <c r="D322" s="2">
        <v>1</v>
      </c>
      <c r="E322" s="3">
        <v>40757</v>
      </c>
      <c r="F322" s="2" t="s">
        <v>23</v>
      </c>
      <c r="G322" s="1" t="s">
        <v>20</v>
      </c>
      <c r="H322" s="2" t="s">
        <v>33</v>
      </c>
      <c r="I322" s="2">
        <v>6095</v>
      </c>
      <c r="J322" s="2">
        <v>6</v>
      </c>
      <c r="K322" s="2">
        <v>1805000208</v>
      </c>
      <c r="L322" s="2" t="s">
        <v>21</v>
      </c>
      <c r="M322" s="1" t="s">
        <v>20</v>
      </c>
      <c r="N322" s="4">
        <v>38.133214789999997</v>
      </c>
      <c r="O322" s="4">
        <v>-122.35091319999999</v>
      </c>
      <c r="P322" s="4">
        <v>38.133214789999997</v>
      </c>
      <c r="Q322" s="4">
        <v>-122.3509133</v>
      </c>
      <c r="R322" s="2">
        <v>9</v>
      </c>
      <c r="S322" s="2">
        <v>6</v>
      </c>
      <c r="T322" s="2" t="s">
        <v>19</v>
      </c>
      <c r="U322" s="2" t="s">
        <v>18</v>
      </c>
      <c r="V322" s="1" t="s">
        <v>17</v>
      </c>
      <c r="W322" s="2" t="s">
        <v>16</v>
      </c>
      <c r="X322" s="2" t="s">
        <v>15</v>
      </c>
      <c r="Y322" s="2" t="s">
        <v>14</v>
      </c>
      <c r="Z322" s="2" t="s">
        <v>13</v>
      </c>
      <c r="AA322" s="2" t="s">
        <v>12</v>
      </c>
      <c r="AB322" s="2" t="s">
        <v>11</v>
      </c>
      <c r="AC322" s="2" t="s">
        <v>10</v>
      </c>
      <c r="AD322" s="2">
        <v>19</v>
      </c>
      <c r="AE322" s="1" t="s">
        <v>9</v>
      </c>
      <c r="AF322" s="2" t="s">
        <v>8</v>
      </c>
      <c r="AG322" s="2" t="s">
        <v>7</v>
      </c>
      <c r="AH322" s="2" t="s">
        <v>6</v>
      </c>
      <c r="AI322" s="2" t="s">
        <v>5</v>
      </c>
      <c r="AJ322" s="1" t="s">
        <v>1</v>
      </c>
      <c r="AK322" s="2" t="s">
        <v>4</v>
      </c>
      <c r="AL322" s="2" t="s">
        <v>3</v>
      </c>
      <c r="AR322" s="1" t="s">
        <v>2</v>
      </c>
      <c r="AS322" s="1" t="s">
        <v>1</v>
      </c>
      <c r="AT322" s="1" t="s">
        <v>1</v>
      </c>
      <c r="AU322" s="2">
        <v>45200</v>
      </c>
      <c r="AV322" s="5">
        <v>149.6874</v>
      </c>
      <c r="AW322" s="1">
        <v>120</v>
      </c>
      <c r="AX322" s="6" t="s">
        <v>0</v>
      </c>
      <c r="AY322" s="6" t="s">
        <v>0</v>
      </c>
      <c r="AZ322" s="6" t="s">
        <v>0</v>
      </c>
      <c r="BA322" s="7" t="s">
        <v>0</v>
      </c>
      <c r="BB322" s="7" t="s">
        <v>0</v>
      </c>
      <c r="BC322" s="7" t="s">
        <v>0</v>
      </c>
    </row>
    <row r="323" spans="1:55">
      <c r="A323" s="2">
        <v>5859</v>
      </c>
      <c r="B323" s="2" t="s">
        <v>32</v>
      </c>
      <c r="C323" s="2" t="s">
        <v>24</v>
      </c>
      <c r="D323" s="2">
        <v>1</v>
      </c>
      <c r="E323" s="3">
        <v>40752</v>
      </c>
      <c r="F323" s="2" t="s">
        <v>23</v>
      </c>
      <c r="G323" s="1" t="s">
        <v>20</v>
      </c>
      <c r="H323" s="2" t="s">
        <v>31</v>
      </c>
      <c r="I323" s="2">
        <v>6111</v>
      </c>
      <c r="J323" s="2">
        <v>6</v>
      </c>
      <c r="K323" s="2">
        <v>1807010302</v>
      </c>
      <c r="L323" s="2" t="s">
        <v>30</v>
      </c>
      <c r="M323" s="1" t="s">
        <v>20</v>
      </c>
      <c r="N323" s="4">
        <v>34.229289999999999</v>
      </c>
      <c r="O323" s="4">
        <v>-119.26109</v>
      </c>
      <c r="P323" s="4">
        <v>34.229042800000002</v>
      </c>
      <c r="Q323" s="4">
        <v>-119.26139569999999</v>
      </c>
      <c r="R323" s="2">
        <v>9</v>
      </c>
      <c r="S323" s="2">
        <v>85</v>
      </c>
      <c r="T323" s="2" t="s">
        <v>29</v>
      </c>
      <c r="U323" s="2" t="s">
        <v>28</v>
      </c>
      <c r="V323" s="1" t="s">
        <v>27</v>
      </c>
      <c r="W323" s="2" t="s">
        <v>16</v>
      </c>
      <c r="X323" s="2" t="s">
        <v>15</v>
      </c>
      <c r="Y323" s="2" t="s">
        <v>14</v>
      </c>
      <c r="Z323" s="2" t="s">
        <v>13</v>
      </c>
      <c r="AA323" s="2" t="s">
        <v>12</v>
      </c>
      <c r="AB323" s="2" t="s">
        <v>11</v>
      </c>
      <c r="AC323" s="2" t="s">
        <v>10</v>
      </c>
      <c r="AD323" s="2">
        <v>24</v>
      </c>
      <c r="AE323" s="1" t="s">
        <v>26</v>
      </c>
      <c r="AF323" s="2" t="s">
        <v>8</v>
      </c>
      <c r="AG323" s="2" t="s">
        <v>7</v>
      </c>
      <c r="AH323" s="2" t="s">
        <v>6</v>
      </c>
      <c r="AI323" s="2" t="s">
        <v>5</v>
      </c>
      <c r="AJ323" s="1" t="s">
        <v>1</v>
      </c>
      <c r="AK323" s="2" t="s">
        <v>4</v>
      </c>
      <c r="AL323" s="2" t="s">
        <v>3</v>
      </c>
      <c r="AR323" s="1" t="s">
        <v>2</v>
      </c>
      <c r="AS323" s="1" t="s">
        <v>1</v>
      </c>
      <c r="AT323" s="1" t="s">
        <v>1</v>
      </c>
      <c r="AU323" s="2">
        <v>13360</v>
      </c>
      <c r="AV323" s="5">
        <v>62.861699999999999</v>
      </c>
      <c r="AW323" s="1">
        <v>121</v>
      </c>
      <c r="AX323" s="6" t="s">
        <v>0</v>
      </c>
      <c r="AY323" s="6">
        <v>46.143700000000003</v>
      </c>
      <c r="AZ323" s="6">
        <v>36.968000000000004</v>
      </c>
      <c r="BA323" s="7">
        <v>29.219000000000001</v>
      </c>
      <c r="BB323" s="7">
        <v>21.47</v>
      </c>
      <c r="BC323" s="7">
        <v>10.734999999999999</v>
      </c>
    </row>
    <row r="324" spans="1:55">
      <c r="A324" s="2">
        <v>5862</v>
      </c>
      <c r="B324" s="2" t="s">
        <v>25</v>
      </c>
      <c r="C324" s="2" t="s">
        <v>24</v>
      </c>
      <c r="D324" s="2">
        <v>1</v>
      </c>
      <c r="E324" s="3">
        <v>40732</v>
      </c>
      <c r="F324" s="2" t="s">
        <v>23</v>
      </c>
      <c r="G324" s="1" t="s">
        <v>20</v>
      </c>
      <c r="H324" s="2" t="s">
        <v>22</v>
      </c>
      <c r="I324" s="2">
        <v>6097</v>
      </c>
      <c r="J324" s="2">
        <v>6</v>
      </c>
      <c r="K324" s="2">
        <v>1805000208</v>
      </c>
      <c r="L324" s="2" t="s">
        <v>21</v>
      </c>
      <c r="M324" s="1" t="s">
        <v>20</v>
      </c>
      <c r="N324" s="4">
        <v>38.172552469999999</v>
      </c>
      <c r="O324" s="4">
        <v>-122.5564495</v>
      </c>
      <c r="P324" s="4">
        <v>38.172552469999999</v>
      </c>
      <c r="Q324" s="4">
        <v>-122.5564495</v>
      </c>
      <c r="R324" s="2">
        <v>9</v>
      </c>
      <c r="S324" s="2">
        <v>6</v>
      </c>
      <c r="T324" s="2" t="s">
        <v>19</v>
      </c>
      <c r="U324" s="2" t="s">
        <v>18</v>
      </c>
      <c r="V324" s="1" t="s">
        <v>17</v>
      </c>
      <c r="W324" s="2" t="s">
        <v>16</v>
      </c>
      <c r="X324" s="2" t="s">
        <v>15</v>
      </c>
      <c r="Y324" s="2" t="s">
        <v>14</v>
      </c>
      <c r="Z324" s="2" t="s">
        <v>13</v>
      </c>
      <c r="AA324" s="2" t="s">
        <v>12</v>
      </c>
      <c r="AB324" s="2" t="s">
        <v>11</v>
      </c>
      <c r="AC324" s="2" t="s">
        <v>10</v>
      </c>
      <c r="AD324" s="2">
        <v>19</v>
      </c>
      <c r="AE324" s="1" t="s">
        <v>9</v>
      </c>
      <c r="AF324" s="2" t="s">
        <v>8</v>
      </c>
      <c r="AG324" s="2" t="s">
        <v>7</v>
      </c>
      <c r="AH324" s="2" t="s">
        <v>6</v>
      </c>
      <c r="AI324" s="2" t="s">
        <v>5</v>
      </c>
      <c r="AJ324" s="1" t="s">
        <v>1</v>
      </c>
      <c r="AK324" s="2" t="s">
        <v>4</v>
      </c>
      <c r="AL324" s="2" t="s">
        <v>3</v>
      </c>
      <c r="AR324" s="1" t="s">
        <v>2</v>
      </c>
      <c r="AS324" s="1" t="s">
        <v>1</v>
      </c>
      <c r="AT324" s="1" t="s">
        <v>1</v>
      </c>
      <c r="AU324" s="2">
        <v>20870</v>
      </c>
      <c r="AV324" s="5">
        <v>319.49259999999998</v>
      </c>
      <c r="AW324" s="1">
        <v>113</v>
      </c>
      <c r="AX324" s="1" t="s">
        <v>0</v>
      </c>
      <c r="AY324" s="1" t="s">
        <v>0</v>
      </c>
      <c r="AZ324" s="1" t="s">
        <v>0</v>
      </c>
      <c r="BA324" s="2" t="s">
        <v>0</v>
      </c>
      <c r="BB324" s="2" t="s">
        <v>0</v>
      </c>
      <c r="BC324" s="2" t="s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6"/>
  <sheetViews>
    <sheetView tabSelected="1" workbookViewId="0">
      <pane ySplit="1" topLeftCell="A2" activePane="bottomLeft" state="frozen"/>
      <selection activeCell="K1" sqref="K1"/>
      <selection pane="bottomLeft"/>
    </sheetView>
  </sheetViews>
  <sheetFormatPr defaultColWidth="11.42578125" defaultRowHeight="15"/>
  <cols>
    <col min="1" max="1" width="6" bestFit="1" customWidth="1"/>
    <col min="2" max="2" width="40.140625" bestFit="1" customWidth="1"/>
    <col min="3" max="3" width="15.7109375" bestFit="1" customWidth="1"/>
    <col min="4" max="4" width="12.28515625" bestFit="1" customWidth="1"/>
    <col min="5" max="5" width="12.85546875" bestFit="1" customWidth="1"/>
    <col min="6" max="6" width="39.85546875" bestFit="1" customWidth="1"/>
    <col min="7" max="7" width="3" customWidth="1"/>
    <col min="8" max="8" width="3.85546875" customWidth="1"/>
    <col min="9" max="9" width="10.7109375" style="9" bestFit="1" customWidth="1"/>
    <col min="10" max="10" width="15.140625" style="9" bestFit="1" customWidth="1"/>
    <col min="11" max="11" width="13.42578125" style="9" bestFit="1" customWidth="1"/>
    <col min="12" max="12" width="10.140625" style="9" bestFit="1" customWidth="1"/>
    <col min="13" max="14" width="9.140625" style="9" bestFit="1" customWidth="1"/>
    <col min="15" max="15" width="10.85546875" style="11"/>
    <col min="16" max="16" width="13.42578125" bestFit="1" customWidth="1"/>
    <col min="17" max="17" width="13.7109375" bestFit="1" customWidth="1"/>
    <col min="24" max="24" width="13.42578125" bestFit="1" customWidth="1"/>
  </cols>
  <sheetData>
    <row r="1" spans="1:28">
      <c r="A1" s="8" t="s">
        <v>847</v>
      </c>
      <c r="B1" s="8" t="s">
        <v>841</v>
      </c>
      <c r="C1" s="8" t="s">
        <v>840</v>
      </c>
      <c r="D1" s="8" t="s">
        <v>837</v>
      </c>
      <c r="E1" s="8" t="s">
        <v>836</v>
      </c>
      <c r="F1" s="8" t="s">
        <v>831</v>
      </c>
      <c r="G1" s="8" t="s">
        <v>826</v>
      </c>
      <c r="H1" s="8" t="s">
        <v>820</v>
      </c>
      <c r="I1" s="8" t="s">
        <v>853</v>
      </c>
      <c r="J1" s="8" t="s">
        <v>809</v>
      </c>
      <c r="K1" s="8" t="s">
        <v>808</v>
      </c>
      <c r="L1" s="8" t="s">
        <v>803</v>
      </c>
      <c r="M1" s="8" t="s">
        <v>802</v>
      </c>
      <c r="N1" s="8" t="s">
        <v>801</v>
      </c>
      <c r="O1" s="11" t="s">
        <v>854</v>
      </c>
      <c r="P1" s="8" t="s">
        <v>855</v>
      </c>
      <c r="Q1" s="8" t="s">
        <v>861</v>
      </c>
      <c r="R1" s="8" t="s">
        <v>862</v>
      </c>
      <c r="S1" s="8" t="s">
        <v>863</v>
      </c>
      <c r="T1" s="8" t="s">
        <v>874</v>
      </c>
      <c r="U1" t="s">
        <v>866</v>
      </c>
      <c r="V1" t="s">
        <v>867</v>
      </c>
      <c r="X1" s="8" t="s">
        <v>855</v>
      </c>
      <c r="Y1" t="s">
        <v>864</v>
      </c>
      <c r="AA1" t="s">
        <v>854</v>
      </c>
      <c r="AB1" t="s">
        <v>865</v>
      </c>
    </row>
    <row r="2" spans="1:28" s="12" customFormat="1">
      <c r="A2" s="13" t="s">
        <v>68</v>
      </c>
      <c r="B2" s="13" t="s">
        <v>346</v>
      </c>
      <c r="C2" s="14" t="s">
        <v>64</v>
      </c>
      <c r="D2" s="15">
        <v>24.59310717</v>
      </c>
      <c r="E2" s="15">
        <v>-81.662709919999998</v>
      </c>
      <c r="F2" s="22" t="s">
        <v>88</v>
      </c>
      <c r="G2" s="13" t="s">
        <v>43</v>
      </c>
      <c r="H2" s="13" t="s">
        <v>38</v>
      </c>
      <c r="I2" s="16"/>
      <c r="J2" s="16" t="s">
        <v>2</v>
      </c>
      <c r="K2" s="16" t="s">
        <v>1</v>
      </c>
      <c r="L2" s="18"/>
      <c r="M2" s="19"/>
      <c r="N2" s="18">
        <v>57.639600000000002</v>
      </c>
      <c r="O2" s="20">
        <f>N2</f>
        <v>57.639600000000002</v>
      </c>
      <c r="P2" s="23" t="s">
        <v>856</v>
      </c>
      <c r="Q2" s="24">
        <f>O2*44/12</f>
        <v>211.34520000000001</v>
      </c>
      <c r="R2" s="21">
        <f>O2/100</f>
        <v>0.57639600000000002</v>
      </c>
      <c r="S2" s="21">
        <f>R2/30</f>
        <v>1.92132E-2</v>
      </c>
      <c r="T2" s="12">
        <v>1</v>
      </c>
      <c r="U2" s="12">
        <v>24.59310717</v>
      </c>
      <c r="V2" s="12">
        <v>-81.662709919999998</v>
      </c>
      <c r="X2" s="23" t="s">
        <v>856</v>
      </c>
      <c r="Y2" s="12" t="s">
        <v>869</v>
      </c>
      <c r="AA2" s="12">
        <v>57.639600000000002</v>
      </c>
      <c r="AB2" s="12" t="s">
        <v>875</v>
      </c>
    </row>
    <row r="3" spans="1:28" s="12" customFormat="1">
      <c r="A3" s="13" t="s">
        <v>68</v>
      </c>
      <c r="B3" s="13" t="s">
        <v>341</v>
      </c>
      <c r="C3" s="14" t="s">
        <v>64</v>
      </c>
      <c r="D3" s="15">
        <v>25.199780000000001</v>
      </c>
      <c r="E3" s="15">
        <v>-80.350669999999994</v>
      </c>
      <c r="F3" s="22" t="s">
        <v>88</v>
      </c>
      <c r="G3" s="13" t="s">
        <v>43</v>
      </c>
      <c r="H3" s="13" t="s">
        <v>38</v>
      </c>
      <c r="I3" s="16"/>
      <c r="J3" s="16" t="s">
        <v>2</v>
      </c>
      <c r="K3" s="16" t="s">
        <v>1</v>
      </c>
      <c r="L3" s="18"/>
      <c r="M3" s="18">
        <v>295.63</v>
      </c>
      <c r="N3" s="19">
        <v>177.37799999999999</v>
      </c>
      <c r="O3" s="20">
        <f>AVERAGE(M3,L4)</f>
        <v>288.84050000000002</v>
      </c>
      <c r="P3" s="23" t="s">
        <v>856</v>
      </c>
      <c r="Q3" s="24">
        <f>O3*44/12</f>
        <v>1059.0818333333334</v>
      </c>
      <c r="R3" s="21">
        <f t="shared" ref="R3:R66" si="0">O3/100</f>
        <v>2.8884050000000001</v>
      </c>
      <c r="S3" s="21">
        <f>R3/75</f>
        <v>3.8512066666666671E-2</v>
      </c>
      <c r="T3" s="12">
        <v>2</v>
      </c>
      <c r="U3" s="12">
        <v>25.199780000000001</v>
      </c>
      <c r="V3" s="12">
        <v>-80.350669999999994</v>
      </c>
      <c r="X3" s="23" t="s">
        <v>856</v>
      </c>
      <c r="Y3" s="12" t="s">
        <v>869</v>
      </c>
      <c r="AA3" s="12">
        <v>288.84050000000002</v>
      </c>
      <c r="AB3" s="12" t="s">
        <v>875</v>
      </c>
    </row>
    <row r="4" spans="1:28" s="12" customFormat="1">
      <c r="A4" s="13" t="s">
        <v>68</v>
      </c>
      <c r="B4" s="13" t="s">
        <v>341</v>
      </c>
      <c r="C4" s="14" t="s">
        <v>64</v>
      </c>
      <c r="D4" s="15">
        <v>25.22157</v>
      </c>
      <c r="E4" s="15">
        <v>-80.428799999999995</v>
      </c>
      <c r="F4" s="22" t="s">
        <v>88</v>
      </c>
      <c r="G4" s="13" t="s">
        <v>43</v>
      </c>
      <c r="H4" s="13" t="s">
        <v>38</v>
      </c>
      <c r="I4" s="16"/>
      <c r="J4" s="16" t="s">
        <v>2</v>
      </c>
      <c r="K4" s="16" t="s">
        <v>1</v>
      </c>
      <c r="L4" s="18">
        <v>282.05099999999999</v>
      </c>
      <c r="M4" s="19">
        <v>141.02549999999999</v>
      </c>
      <c r="N4" s="19">
        <v>84.615300000000005</v>
      </c>
      <c r="O4" s="25"/>
      <c r="P4" s="23"/>
      <c r="R4" s="21"/>
      <c r="T4" s="12">
        <v>4</v>
      </c>
      <c r="U4" s="12">
        <v>25.666579309999999</v>
      </c>
      <c r="V4" s="12">
        <v>-80.266035700000003</v>
      </c>
      <c r="X4" s="23" t="s">
        <v>856</v>
      </c>
      <c r="Y4" s="12" t="s">
        <v>869</v>
      </c>
      <c r="AA4" s="12">
        <v>535.83000000000004</v>
      </c>
      <c r="AB4" s="12" t="s">
        <v>875</v>
      </c>
    </row>
    <row r="5" spans="1:28" s="12" customFormat="1">
      <c r="A5" s="13" t="s">
        <v>68</v>
      </c>
      <c r="B5" s="13" t="s">
        <v>487</v>
      </c>
      <c r="C5" s="14" t="s">
        <v>64</v>
      </c>
      <c r="D5" s="15">
        <v>25.666579309999999</v>
      </c>
      <c r="E5" s="15">
        <v>-80.266035700000003</v>
      </c>
      <c r="F5" s="22" t="s">
        <v>485</v>
      </c>
      <c r="G5" s="13" t="s">
        <v>43</v>
      </c>
      <c r="H5" s="13" t="s">
        <v>38</v>
      </c>
      <c r="I5" s="16"/>
      <c r="J5" s="16" t="s">
        <v>2</v>
      </c>
      <c r="K5" s="16" t="s">
        <v>1</v>
      </c>
      <c r="L5" s="18">
        <v>535.83000000000004</v>
      </c>
      <c r="M5" s="19">
        <v>267.14999999999998</v>
      </c>
      <c r="N5" s="19">
        <v>160.29</v>
      </c>
      <c r="O5" s="26">
        <f>L5</f>
        <v>535.83000000000004</v>
      </c>
      <c r="P5" s="23" t="s">
        <v>856</v>
      </c>
      <c r="Q5" s="24">
        <f>O5*44/12</f>
        <v>1964.71</v>
      </c>
      <c r="R5" s="21">
        <f t="shared" si="0"/>
        <v>5.3583000000000007</v>
      </c>
      <c r="S5" s="21">
        <f>R5/100</f>
        <v>5.3583000000000006E-2</v>
      </c>
      <c r="T5" s="12">
        <v>5</v>
      </c>
      <c r="U5" s="12">
        <v>25.82277453</v>
      </c>
      <c r="V5" s="12">
        <v>-81.416419820000002</v>
      </c>
      <c r="X5" s="23" t="s">
        <v>856</v>
      </c>
      <c r="Y5" s="12" t="s">
        <v>869</v>
      </c>
      <c r="AA5" s="12">
        <v>222.58606666666665</v>
      </c>
      <c r="AB5" s="12" t="s">
        <v>875</v>
      </c>
    </row>
    <row r="6" spans="1:28" s="12" customFormat="1">
      <c r="A6" s="13" t="s">
        <v>68</v>
      </c>
      <c r="B6" s="13" t="s">
        <v>91</v>
      </c>
      <c r="C6" s="14" t="s">
        <v>64</v>
      </c>
      <c r="D6" s="15">
        <v>25.82277453</v>
      </c>
      <c r="E6" s="15">
        <v>-81.416419820000002</v>
      </c>
      <c r="F6" s="22" t="s">
        <v>88</v>
      </c>
      <c r="G6" s="13" t="s">
        <v>43</v>
      </c>
      <c r="H6" s="13" t="s">
        <v>38</v>
      </c>
      <c r="I6" s="16"/>
      <c r="J6" s="16" t="s">
        <v>2</v>
      </c>
      <c r="K6" s="16" t="s">
        <v>1</v>
      </c>
      <c r="L6" s="18"/>
      <c r="M6" s="18">
        <v>203.12</v>
      </c>
      <c r="N6" s="19">
        <v>121.872</v>
      </c>
      <c r="O6" s="20">
        <f>AVERAGE(M6:M7,L8)</f>
        <v>222.58606666666665</v>
      </c>
      <c r="P6" s="23" t="s">
        <v>856</v>
      </c>
      <c r="Q6" s="24">
        <f>O6*44/12</f>
        <v>816.14891111111103</v>
      </c>
      <c r="R6" s="21">
        <f t="shared" si="0"/>
        <v>2.2258606666666667</v>
      </c>
      <c r="S6" s="21">
        <f>R6/(AVERAGE(50,50,100))</f>
        <v>3.338791E-2</v>
      </c>
      <c r="T6" s="12">
        <v>8</v>
      </c>
      <c r="U6" s="12">
        <v>25.893910000000002</v>
      </c>
      <c r="V6" s="12">
        <v>-81.459869999999995</v>
      </c>
      <c r="X6" s="23" t="s">
        <v>856</v>
      </c>
      <c r="Y6" s="12" t="s">
        <v>869</v>
      </c>
      <c r="AA6" s="12">
        <v>554.1</v>
      </c>
      <c r="AB6" s="12" t="s">
        <v>875</v>
      </c>
    </row>
    <row r="7" spans="1:28" s="12" customFormat="1">
      <c r="A7" s="13" t="s">
        <v>68</v>
      </c>
      <c r="B7" s="13" t="s">
        <v>91</v>
      </c>
      <c r="C7" s="14" t="s">
        <v>64</v>
      </c>
      <c r="D7" s="15">
        <v>25.831358699999999</v>
      </c>
      <c r="E7" s="15">
        <v>-81.420502049999996</v>
      </c>
      <c r="F7" s="22" t="s">
        <v>88</v>
      </c>
      <c r="G7" s="13" t="s">
        <v>43</v>
      </c>
      <c r="H7" s="13" t="s">
        <v>38</v>
      </c>
      <c r="I7" s="16"/>
      <c r="J7" s="16" t="s">
        <v>2</v>
      </c>
      <c r="K7" s="16" t="s">
        <v>1</v>
      </c>
      <c r="L7" s="18"/>
      <c r="M7" s="18">
        <v>177.255</v>
      </c>
      <c r="N7" s="19">
        <v>106.35299999999999</v>
      </c>
      <c r="O7" s="25"/>
      <c r="P7" s="23"/>
      <c r="R7" s="21"/>
      <c r="T7" s="12">
        <v>9</v>
      </c>
      <c r="U7" s="12">
        <v>26.33206053</v>
      </c>
      <c r="V7" s="12">
        <v>-81.838011510000001</v>
      </c>
      <c r="X7" s="23" t="s">
        <v>856</v>
      </c>
      <c r="Y7" s="12" t="s">
        <v>869</v>
      </c>
      <c r="AA7" s="12">
        <v>147.9504</v>
      </c>
      <c r="AB7" s="12" t="s">
        <v>875</v>
      </c>
    </row>
    <row r="8" spans="1:28" s="12" customFormat="1">
      <c r="A8" s="13" t="s">
        <v>68</v>
      </c>
      <c r="B8" s="13" t="s">
        <v>91</v>
      </c>
      <c r="C8" s="14" t="s">
        <v>64</v>
      </c>
      <c r="D8" s="15">
        <v>25.892137730000002</v>
      </c>
      <c r="E8" s="15">
        <v>-81.697212820000004</v>
      </c>
      <c r="F8" s="22" t="s">
        <v>88</v>
      </c>
      <c r="G8" s="13" t="s">
        <v>43</v>
      </c>
      <c r="H8" s="13" t="s">
        <v>38</v>
      </c>
      <c r="I8" s="16"/>
      <c r="J8" s="16" t="s">
        <v>2</v>
      </c>
      <c r="K8" s="16" t="s">
        <v>1</v>
      </c>
      <c r="L8" s="18">
        <v>287.38319999999999</v>
      </c>
      <c r="M8" s="19">
        <v>181.2</v>
      </c>
      <c r="N8" s="19">
        <v>108.72</v>
      </c>
      <c r="O8" s="25"/>
      <c r="P8" s="23"/>
      <c r="R8" s="21"/>
      <c r="T8" s="12">
        <v>10</v>
      </c>
      <c r="U8" s="12">
        <v>26.914809340000001</v>
      </c>
      <c r="V8" s="12">
        <v>-82.08730061</v>
      </c>
      <c r="X8" s="23" t="s">
        <v>856</v>
      </c>
      <c r="Y8" s="12" t="s">
        <v>869</v>
      </c>
      <c r="AA8" s="12">
        <v>231.33709999999999</v>
      </c>
      <c r="AB8" s="12" t="s">
        <v>875</v>
      </c>
    </row>
    <row r="9" spans="1:28" s="12" customFormat="1">
      <c r="A9" s="13" t="s">
        <v>68</v>
      </c>
      <c r="B9" s="13" t="s">
        <v>195</v>
      </c>
      <c r="C9" s="14" t="s">
        <v>64</v>
      </c>
      <c r="D9" s="15">
        <v>25.893910000000002</v>
      </c>
      <c r="E9" s="15">
        <v>-81.459869999999995</v>
      </c>
      <c r="F9" s="22" t="s">
        <v>88</v>
      </c>
      <c r="G9" s="13" t="s">
        <v>43</v>
      </c>
      <c r="H9" s="13" t="s">
        <v>38</v>
      </c>
      <c r="I9" s="16"/>
      <c r="J9" s="16" t="s">
        <v>2</v>
      </c>
      <c r="K9" s="16" t="s">
        <v>1</v>
      </c>
      <c r="L9" s="18">
        <v>554.1</v>
      </c>
      <c r="M9" s="19">
        <v>290.95</v>
      </c>
      <c r="N9" s="19">
        <v>174.57</v>
      </c>
      <c r="O9" s="26">
        <f>L9</f>
        <v>554.1</v>
      </c>
      <c r="P9" s="23" t="s">
        <v>856</v>
      </c>
      <c r="Q9" s="24">
        <f>O9*44/12</f>
        <v>2031.7</v>
      </c>
      <c r="R9" s="21">
        <f t="shared" si="0"/>
        <v>5.5410000000000004</v>
      </c>
      <c r="S9" s="21">
        <f>R9/100</f>
        <v>5.5410000000000001E-2</v>
      </c>
      <c r="T9" s="12">
        <v>11</v>
      </c>
      <c r="U9" s="12">
        <v>26.953798410000001</v>
      </c>
      <c r="V9" s="12">
        <v>-80.079512429999994</v>
      </c>
      <c r="X9" s="23" t="s">
        <v>856</v>
      </c>
      <c r="Y9" s="12" t="s">
        <v>869</v>
      </c>
      <c r="AA9" s="12">
        <v>83.311700000000002</v>
      </c>
      <c r="AB9" s="12" t="s">
        <v>875</v>
      </c>
    </row>
    <row r="10" spans="1:28" s="12" customFormat="1">
      <c r="A10" s="13" t="s">
        <v>68</v>
      </c>
      <c r="B10" s="13" t="s">
        <v>482</v>
      </c>
      <c r="C10" s="14" t="s">
        <v>64</v>
      </c>
      <c r="D10" s="15">
        <v>26.33206053</v>
      </c>
      <c r="E10" s="15">
        <v>-81.838011510000001</v>
      </c>
      <c r="F10" s="22" t="s">
        <v>76</v>
      </c>
      <c r="G10" s="13" t="s">
        <v>43</v>
      </c>
      <c r="H10" s="13" t="s">
        <v>38</v>
      </c>
      <c r="I10" s="16"/>
      <c r="J10" s="16" t="s">
        <v>2</v>
      </c>
      <c r="K10" s="16" t="s">
        <v>1</v>
      </c>
      <c r="L10" s="18"/>
      <c r="M10" s="18">
        <v>147.9504</v>
      </c>
      <c r="N10" s="19">
        <v>137.3424</v>
      </c>
      <c r="O10" s="20">
        <f>M10</f>
        <v>147.9504</v>
      </c>
      <c r="P10" s="23" t="s">
        <v>856</v>
      </c>
      <c r="Q10" s="24">
        <f>O10*44/12</f>
        <v>542.48480000000006</v>
      </c>
      <c r="R10" s="21">
        <f t="shared" si="0"/>
        <v>1.4795039999999999</v>
      </c>
      <c r="S10" s="21">
        <f>R10/50</f>
        <v>2.9590079999999998E-2</v>
      </c>
      <c r="T10" s="12">
        <v>13</v>
      </c>
      <c r="U10" s="96">
        <v>27.45449</v>
      </c>
      <c r="V10" s="96">
        <v>-97.293719999999993</v>
      </c>
      <c r="W10" s="96"/>
      <c r="X10" s="96" t="s">
        <v>857</v>
      </c>
      <c r="Y10" s="12" t="s">
        <v>869</v>
      </c>
      <c r="Z10" s="96"/>
      <c r="AA10" s="96">
        <v>24.48</v>
      </c>
      <c r="AB10" s="96" t="s">
        <v>875</v>
      </c>
    </row>
    <row r="11" spans="1:28" s="12" customFormat="1">
      <c r="A11" s="13" t="s">
        <v>68</v>
      </c>
      <c r="B11" s="13" t="s">
        <v>728</v>
      </c>
      <c r="C11" s="14" t="s">
        <v>64</v>
      </c>
      <c r="D11" s="15">
        <v>26.914809340000001</v>
      </c>
      <c r="E11" s="15">
        <v>-82.08730061</v>
      </c>
      <c r="F11" s="22" t="s">
        <v>76</v>
      </c>
      <c r="G11" s="13" t="s">
        <v>43</v>
      </c>
      <c r="H11" s="13" t="s">
        <v>38</v>
      </c>
      <c r="I11" s="16"/>
      <c r="J11" s="16" t="s">
        <v>2</v>
      </c>
      <c r="K11" s="16" t="s">
        <v>1</v>
      </c>
      <c r="L11" s="18"/>
      <c r="M11" s="18">
        <v>231.33709999999999</v>
      </c>
      <c r="N11" s="19">
        <v>154.42500000000001</v>
      </c>
      <c r="O11" s="20">
        <f>M11</f>
        <v>231.33709999999999</v>
      </c>
      <c r="P11" s="23" t="s">
        <v>856</v>
      </c>
      <c r="Q11" s="24">
        <f>O11*44/12</f>
        <v>848.23603333333324</v>
      </c>
      <c r="R11" s="21">
        <f t="shared" si="0"/>
        <v>2.3133710000000001</v>
      </c>
      <c r="S11" s="21">
        <f>R11/50</f>
        <v>4.6267420000000004E-2</v>
      </c>
      <c r="T11" s="12">
        <v>14</v>
      </c>
      <c r="U11" s="96">
        <v>27.876285710000001</v>
      </c>
      <c r="V11" s="96">
        <v>-97.054226589999999</v>
      </c>
      <c r="W11" s="96"/>
      <c r="X11" s="96" t="s">
        <v>857</v>
      </c>
      <c r="Y11" s="12" t="s">
        <v>869</v>
      </c>
      <c r="Z11" s="96"/>
      <c r="AA11" s="96">
        <v>54.756</v>
      </c>
      <c r="AB11" s="96" t="s">
        <v>875</v>
      </c>
    </row>
    <row r="12" spans="1:28" s="12" customFormat="1">
      <c r="A12" s="13" t="s">
        <v>68</v>
      </c>
      <c r="B12" s="13" t="s">
        <v>94</v>
      </c>
      <c r="C12" s="14" t="s">
        <v>64</v>
      </c>
      <c r="D12" s="15">
        <v>26.953798410000001</v>
      </c>
      <c r="E12" s="15">
        <v>-80.079512429999994</v>
      </c>
      <c r="F12" s="22" t="s">
        <v>81</v>
      </c>
      <c r="G12" s="13" t="s">
        <v>43</v>
      </c>
      <c r="H12" s="13" t="s">
        <v>38</v>
      </c>
      <c r="I12" s="16"/>
      <c r="J12" s="16" t="s">
        <v>2</v>
      </c>
      <c r="K12" s="16" t="s">
        <v>1</v>
      </c>
      <c r="L12" s="18">
        <v>77.528400000000005</v>
      </c>
      <c r="M12" s="19">
        <v>48.45</v>
      </c>
      <c r="N12" s="19">
        <v>29.07</v>
      </c>
      <c r="O12" s="20">
        <f>AVERAGE(L12,M13)</f>
        <v>83.311700000000002</v>
      </c>
      <c r="P12" s="23" t="s">
        <v>856</v>
      </c>
      <c r="Q12" s="24">
        <f>O12*44/12</f>
        <v>305.47623333333337</v>
      </c>
      <c r="R12" s="21">
        <f t="shared" si="0"/>
        <v>0.833117</v>
      </c>
      <c r="S12" s="21">
        <f>R12/75</f>
        <v>1.1108226666666667E-2</v>
      </c>
      <c r="T12" s="12">
        <v>15</v>
      </c>
      <c r="U12" s="12">
        <v>27.888705059999999</v>
      </c>
      <c r="V12" s="12">
        <v>-82.637680059999994</v>
      </c>
      <c r="X12" s="23" t="s">
        <v>856</v>
      </c>
      <c r="Y12" s="12" t="s">
        <v>869</v>
      </c>
      <c r="AA12" s="12">
        <v>134.73599999999999</v>
      </c>
      <c r="AB12" s="12" t="s">
        <v>875</v>
      </c>
    </row>
    <row r="13" spans="1:28" s="12" customFormat="1">
      <c r="A13" s="13" t="s">
        <v>68</v>
      </c>
      <c r="B13" s="13" t="s">
        <v>94</v>
      </c>
      <c r="C13" s="14" t="s">
        <v>64</v>
      </c>
      <c r="D13" s="15">
        <v>26.9558</v>
      </c>
      <c r="E13" s="15">
        <v>-80.079759999999993</v>
      </c>
      <c r="F13" s="22" t="s">
        <v>81</v>
      </c>
      <c r="G13" s="13" t="s">
        <v>43</v>
      </c>
      <c r="H13" s="13" t="s">
        <v>38</v>
      </c>
      <c r="I13" s="16"/>
      <c r="J13" s="16" t="s">
        <v>2</v>
      </c>
      <c r="K13" s="16" t="s">
        <v>1</v>
      </c>
      <c r="L13" s="18"/>
      <c r="M13" s="18">
        <v>89.094999999999999</v>
      </c>
      <c r="N13" s="19">
        <v>53.457000000000001</v>
      </c>
      <c r="O13" s="25"/>
      <c r="R13" s="21"/>
      <c r="T13" s="12">
        <v>16</v>
      </c>
      <c r="U13" s="12">
        <v>28.28716</v>
      </c>
      <c r="V13" s="12">
        <v>-96.5732</v>
      </c>
      <c r="X13" s="12" t="s">
        <v>857</v>
      </c>
      <c r="Y13" s="12" t="s">
        <v>869</v>
      </c>
      <c r="AA13" s="12">
        <v>9.3000000000000007</v>
      </c>
      <c r="AB13" s="12" t="s">
        <v>875</v>
      </c>
    </row>
    <row r="14" spans="1:28" s="96" customFormat="1">
      <c r="A14" s="91" t="s">
        <v>157</v>
      </c>
      <c r="B14" s="91" t="s">
        <v>200</v>
      </c>
      <c r="C14" s="92" t="s">
        <v>153</v>
      </c>
      <c r="D14" s="93">
        <v>27.45449</v>
      </c>
      <c r="E14" s="93">
        <v>-97.293719999999993</v>
      </c>
      <c r="F14" s="92" t="s">
        <v>190</v>
      </c>
      <c r="G14" s="91" t="s">
        <v>43</v>
      </c>
      <c r="H14" s="91" t="s">
        <v>38</v>
      </c>
      <c r="I14" s="91" t="s">
        <v>106</v>
      </c>
      <c r="J14" s="91"/>
      <c r="K14" s="91" t="s">
        <v>1</v>
      </c>
      <c r="L14" s="94">
        <v>24.48</v>
      </c>
      <c r="M14" s="94">
        <v>12.24</v>
      </c>
      <c r="N14" s="94">
        <v>7.3440000000000003</v>
      </c>
      <c r="O14" s="95">
        <f>L14</f>
        <v>24.48</v>
      </c>
      <c r="P14" s="96" t="s">
        <v>857</v>
      </c>
      <c r="Q14" s="97">
        <f t="shared" ref="Q14:Q19" si="1">O14*44/12</f>
        <v>89.76</v>
      </c>
      <c r="R14" s="98">
        <f t="shared" si="0"/>
        <v>0.24480000000000002</v>
      </c>
      <c r="S14" s="98">
        <f>R14/100</f>
        <v>2.4480000000000001E-3</v>
      </c>
      <c r="T14" s="12">
        <v>17</v>
      </c>
      <c r="U14" s="12">
        <v>28.321509930000001</v>
      </c>
      <c r="V14" s="12">
        <v>-82.730688009999994</v>
      </c>
      <c r="W14" s="12"/>
      <c r="X14" s="12" t="s">
        <v>857</v>
      </c>
      <c r="Y14" s="12" t="s">
        <v>869</v>
      </c>
      <c r="Z14" s="12"/>
      <c r="AA14" s="12">
        <v>84.922300000000007</v>
      </c>
      <c r="AB14" s="12" t="s">
        <v>875</v>
      </c>
    </row>
    <row r="15" spans="1:28" s="96" customFormat="1">
      <c r="A15" s="91" t="s">
        <v>157</v>
      </c>
      <c r="B15" s="91" t="s">
        <v>686</v>
      </c>
      <c r="C15" s="92" t="s">
        <v>153</v>
      </c>
      <c r="D15" s="93">
        <v>27.876285710000001</v>
      </c>
      <c r="E15" s="93">
        <v>-97.054226589999999</v>
      </c>
      <c r="F15" s="92" t="s">
        <v>161</v>
      </c>
      <c r="G15" s="91" t="s">
        <v>43</v>
      </c>
      <c r="H15" s="91" t="s">
        <v>38</v>
      </c>
      <c r="I15" s="91"/>
      <c r="J15" s="91" t="s">
        <v>2</v>
      </c>
      <c r="K15" s="91" t="s">
        <v>1</v>
      </c>
      <c r="L15" s="94"/>
      <c r="M15" s="94">
        <v>54.756</v>
      </c>
      <c r="N15" s="94">
        <v>45.165199999999999</v>
      </c>
      <c r="O15" s="95">
        <f>M15</f>
        <v>54.756</v>
      </c>
      <c r="P15" s="96" t="s">
        <v>857</v>
      </c>
      <c r="Q15" s="97">
        <f t="shared" si="1"/>
        <v>200.77200000000002</v>
      </c>
      <c r="R15" s="98">
        <f t="shared" si="0"/>
        <v>0.54756000000000005</v>
      </c>
      <c r="S15" s="98">
        <f>R15/50</f>
        <v>1.0951200000000001E-2</v>
      </c>
      <c r="T15" s="12">
        <v>18</v>
      </c>
      <c r="U15" s="12">
        <v>28.348882010000001</v>
      </c>
      <c r="V15" s="12">
        <v>-96.644225199999994</v>
      </c>
      <c r="W15" s="12"/>
      <c r="X15" s="12" t="s">
        <v>857</v>
      </c>
      <c r="Y15" s="12" t="s">
        <v>869</v>
      </c>
      <c r="Z15" s="12"/>
      <c r="AA15" s="12">
        <v>36.04663333333334</v>
      </c>
      <c r="AB15" s="12" t="s">
        <v>875</v>
      </c>
    </row>
    <row r="16" spans="1:28" s="12" customFormat="1">
      <c r="A16" s="13" t="s">
        <v>68</v>
      </c>
      <c r="B16" s="13" t="s">
        <v>78</v>
      </c>
      <c r="C16" s="14" t="s">
        <v>64</v>
      </c>
      <c r="D16" s="15">
        <v>27.888705059999999</v>
      </c>
      <c r="E16" s="15">
        <v>-82.637680059999994</v>
      </c>
      <c r="F16" s="22" t="s">
        <v>76</v>
      </c>
      <c r="G16" s="13" t="s">
        <v>43</v>
      </c>
      <c r="H16" s="13" t="s">
        <v>38</v>
      </c>
      <c r="I16" s="16"/>
      <c r="J16" s="16" t="s">
        <v>2</v>
      </c>
      <c r="K16" s="16" t="s">
        <v>1</v>
      </c>
      <c r="L16" s="18">
        <v>134.73599999999999</v>
      </c>
      <c r="M16" s="19">
        <v>87.36</v>
      </c>
      <c r="N16" s="19">
        <v>71.903999999999996</v>
      </c>
      <c r="O16" s="20">
        <f>L16</f>
        <v>134.73599999999999</v>
      </c>
      <c r="P16" s="23" t="s">
        <v>856</v>
      </c>
      <c r="Q16" s="24">
        <f t="shared" si="1"/>
        <v>494.03199999999998</v>
      </c>
      <c r="R16" s="21">
        <f t="shared" si="0"/>
        <v>1.3473599999999999</v>
      </c>
      <c r="S16" s="21">
        <f>R16/100</f>
        <v>1.3473599999999999E-2</v>
      </c>
      <c r="T16" s="12">
        <v>21</v>
      </c>
      <c r="U16" s="12">
        <v>28.695192370000001</v>
      </c>
      <c r="V16" s="12">
        <v>-96.57011516</v>
      </c>
      <c r="X16" s="12" t="s">
        <v>857</v>
      </c>
      <c r="Y16" s="12" t="s">
        <v>869</v>
      </c>
      <c r="AA16" s="12">
        <v>59.906300000000002</v>
      </c>
      <c r="AB16" s="12" t="s">
        <v>875</v>
      </c>
    </row>
    <row r="17" spans="1:28" s="12" customFormat="1">
      <c r="A17" s="13" t="s">
        <v>157</v>
      </c>
      <c r="B17" s="13" t="s">
        <v>163</v>
      </c>
      <c r="C17" s="14" t="s">
        <v>153</v>
      </c>
      <c r="D17" s="15">
        <v>28.28716</v>
      </c>
      <c r="E17" s="15">
        <v>-96.5732</v>
      </c>
      <c r="F17" s="14" t="s">
        <v>161</v>
      </c>
      <c r="G17" s="13" t="s">
        <v>43</v>
      </c>
      <c r="H17" s="13" t="s">
        <v>38</v>
      </c>
      <c r="I17" s="16"/>
      <c r="J17" s="16" t="s">
        <v>2</v>
      </c>
      <c r="K17" s="16" t="s">
        <v>1</v>
      </c>
      <c r="L17" s="18">
        <v>9.3000000000000007</v>
      </c>
      <c r="M17" s="19">
        <v>4.6500000000000004</v>
      </c>
      <c r="N17" s="19">
        <v>2.79</v>
      </c>
      <c r="O17" s="20">
        <f>L17</f>
        <v>9.3000000000000007</v>
      </c>
      <c r="P17" s="12" t="s">
        <v>857</v>
      </c>
      <c r="Q17" s="24">
        <f t="shared" si="1"/>
        <v>34.1</v>
      </c>
      <c r="R17" s="21">
        <f t="shared" si="0"/>
        <v>9.3000000000000013E-2</v>
      </c>
      <c r="S17" s="21">
        <f>R17/100</f>
        <v>9.3000000000000016E-4</v>
      </c>
      <c r="T17" s="12">
        <v>22</v>
      </c>
      <c r="U17" s="12">
        <v>28.698234500000002</v>
      </c>
      <c r="V17" s="12">
        <v>-80.741909000000007</v>
      </c>
      <c r="X17" s="28" t="s">
        <v>857</v>
      </c>
      <c r="Y17" s="12" t="s">
        <v>869</v>
      </c>
      <c r="AA17" s="12">
        <v>61.157350000000008</v>
      </c>
      <c r="AB17" s="12" t="s">
        <v>868</v>
      </c>
    </row>
    <row r="18" spans="1:28" s="12" customFormat="1">
      <c r="A18" s="13" t="s">
        <v>68</v>
      </c>
      <c r="B18" s="13" t="s">
        <v>733</v>
      </c>
      <c r="C18" s="14" t="s">
        <v>64</v>
      </c>
      <c r="D18" s="15">
        <v>28.321509930000001</v>
      </c>
      <c r="E18" s="15">
        <v>-82.730688009999994</v>
      </c>
      <c r="F18" s="14" t="s">
        <v>61</v>
      </c>
      <c r="G18" s="13" t="s">
        <v>43</v>
      </c>
      <c r="H18" s="13" t="s">
        <v>38</v>
      </c>
      <c r="I18" s="16"/>
      <c r="J18" s="16" t="s">
        <v>2</v>
      </c>
      <c r="K18" s="16" t="s">
        <v>1</v>
      </c>
      <c r="L18" s="18"/>
      <c r="M18" s="18">
        <v>84.922300000000007</v>
      </c>
      <c r="N18" s="19">
        <v>66.946299999999994</v>
      </c>
      <c r="O18" s="20">
        <f>M18</f>
        <v>84.922300000000007</v>
      </c>
      <c r="P18" s="12" t="s">
        <v>857</v>
      </c>
      <c r="Q18" s="24">
        <f t="shared" si="1"/>
        <v>311.38176666666669</v>
      </c>
      <c r="R18" s="21">
        <f t="shared" si="0"/>
        <v>0.84922300000000006</v>
      </c>
      <c r="S18" s="21">
        <f>R18/50</f>
        <v>1.698446E-2</v>
      </c>
      <c r="T18" s="12">
        <v>24</v>
      </c>
      <c r="U18" s="12">
        <v>28.77637399</v>
      </c>
      <c r="V18" s="12">
        <v>-82.654579269999999</v>
      </c>
      <c r="X18" s="12" t="s">
        <v>859</v>
      </c>
      <c r="Y18" s="12" t="s">
        <v>869</v>
      </c>
      <c r="AA18" s="12">
        <v>154.19999999999999</v>
      </c>
      <c r="AB18" s="12" t="s">
        <v>875</v>
      </c>
    </row>
    <row r="19" spans="1:28" s="12" customFormat="1">
      <c r="A19" s="13" t="s">
        <v>157</v>
      </c>
      <c r="B19" s="13" t="s">
        <v>163</v>
      </c>
      <c r="C19" s="14" t="s">
        <v>153</v>
      </c>
      <c r="D19" s="15">
        <v>28.348882010000001</v>
      </c>
      <c r="E19" s="15">
        <v>-96.644225199999994</v>
      </c>
      <c r="F19" s="14" t="s">
        <v>161</v>
      </c>
      <c r="G19" s="13" t="s">
        <v>43</v>
      </c>
      <c r="H19" s="13" t="s">
        <v>38</v>
      </c>
      <c r="I19" s="16"/>
      <c r="J19" s="16" t="s">
        <v>2</v>
      </c>
      <c r="K19" s="16" t="s">
        <v>1</v>
      </c>
      <c r="L19" s="18">
        <v>34.7866</v>
      </c>
      <c r="M19" s="19">
        <v>29.830200000000001</v>
      </c>
      <c r="N19" s="19">
        <v>23.0868</v>
      </c>
      <c r="O19" s="20">
        <f>AVERAGE(L19:L21)</f>
        <v>36.04663333333334</v>
      </c>
      <c r="P19" s="12" t="s">
        <v>857</v>
      </c>
      <c r="Q19" s="24">
        <f t="shared" si="1"/>
        <v>132.1709888888889</v>
      </c>
      <c r="R19" s="21">
        <f t="shared" si="0"/>
        <v>0.36046633333333339</v>
      </c>
      <c r="S19" s="21">
        <f>R19/100</f>
        <v>3.6046633333333337E-3</v>
      </c>
      <c r="T19" s="12">
        <v>25</v>
      </c>
      <c r="U19" s="12">
        <v>28.814698750000002</v>
      </c>
      <c r="V19" s="12">
        <v>-96.572662859999994</v>
      </c>
      <c r="X19" s="12" t="s">
        <v>857</v>
      </c>
      <c r="Y19" s="12" t="s">
        <v>869</v>
      </c>
      <c r="AA19" s="12">
        <v>181.57040000000001</v>
      </c>
      <c r="AB19" s="12" t="s">
        <v>875</v>
      </c>
    </row>
    <row r="20" spans="1:28" s="12" customFormat="1">
      <c r="A20" s="13" t="s">
        <v>157</v>
      </c>
      <c r="B20" s="13" t="s">
        <v>163</v>
      </c>
      <c r="C20" s="14" t="s">
        <v>153</v>
      </c>
      <c r="D20" s="15">
        <v>28.361468179999999</v>
      </c>
      <c r="E20" s="15">
        <v>-96.671328320000001</v>
      </c>
      <c r="F20" s="14" t="s">
        <v>161</v>
      </c>
      <c r="G20" s="13" t="s">
        <v>43</v>
      </c>
      <c r="H20" s="13" t="s">
        <v>38</v>
      </c>
      <c r="I20" s="16" t="s">
        <v>145</v>
      </c>
      <c r="J20" s="16"/>
      <c r="K20" s="16" t="s">
        <v>110</v>
      </c>
      <c r="L20" s="18">
        <v>35.6828</v>
      </c>
      <c r="M20" s="19">
        <v>30.528400000000001</v>
      </c>
      <c r="N20" s="19">
        <v>28.402200000000001</v>
      </c>
      <c r="O20" s="25"/>
      <c r="R20" s="21"/>
      <c r="T20" s="12">
        <v>26</v>
      </c>
      <c r="U20" s="12">
        <v>29.04275586</v>
      </c>
      <c r="V20" s="12">
        <v>-82.733883719999994</v>
      </c>
      <c r="X20" s="12" t="s">
        <v>857</v>
      </c>
      <c r="Y20" s="12" t="s">
        <v>869</v>
      </c>
      <c r="AA20" s="12">
        <v>35.489199999999997</v>
      </c>
      <c r="AB20" s="12" t="s">
        <v>875</v>
      </c>
    </row>
    <row r="21" spans="1:28" s="12" customFormat="1">
      <c r="A21" s="13" t="s">
        <v>157</v>
      </c>
      <c r="B21" s="13" t="s">
        <v>163</v>
      </c>
      <c r="C21" s="14" t="s">
        <v>153</v>
      </c>
      <c r="D21" s="15">
        <v>28.396622189999999</v>
      </c>
      <c r="E21" s="15">
        <v>-96.421418729999999</v>
      </c>
      <c r="F21" s="14" t="s">
        <v>161</v>
      </c>
      <c r="G21" s="13" t="s">
        <v>43</v>
      </c>
      <c r="H21" s="13" t="s">
        <v>38</v>
      </c>
      <c r="I21" s="16"/>
      <c r="J21" s="16" t="s">
        <v>2</v>
      </c>
      <c r="K21" s="27" t="s">
        <v>1</v>
      </c>
      <c r="L21" s="18">
        <v>37.670499999999997</v>
      </c>
      <c r="M21" s="19">
        <v>31.235499999999998</v>
      </c>
      <c r="N21" s="19">
        <v>25.663</v>
      </c>
      <c r="O21" s="25"/>
      <c r="R21" s="21"/>
      <c r="T21" s="12">
        <v>27</v>
      </c>
      <c r="U21" s="88">
        <v>29.073655389999999</v>
      </c>
      <c r="V21" s="88">
        <v>-90.51422848</v>
      </c>
      <c r="W21" s="88"/>
      <c r="X21" s="99" t="s">
        <v>857</v>
      </c>
      <c r="Y21" s="12" t="s">
        <v>869</v>
      </c>
      <c r="Z21" s="88"/>
      <c r="AA21" s="88">
        <v>24.64</v>
      </c>
      <c r="AB21" s="88" t="s">
        <v>875</v>
      </c>
    </row>
    <row r="22" spans="1:28" s="12" customFormat="1">
      <c r="A22" s="13" t="s">
        <v>157</v>
      </c>
      <c r="B22" s="13" t="s">
        <v>755</v>
      </c>
      <c r="C22" s="14" t="s">
        <v>153</v>
      </c>
      <c r="D22" s="15">
        <v>28.695192370000001</v>
      </c>
      <c r="E22" s="15">
        <v>-96.57011516</v>
      </c>
      <c r="F22" s="14" t="s">
        <v>161</v>
      </c>
      <c r="G22" s="13" t="s">
        <v>43</v>
      </c>
      <c r="H22" s="13" t="s">
        <v>38</v>
      </c>
      <c r="I22" s="16"/>
      <c r="J22" s="16" t="s">
        <v>2</v>
      </c>
      <c r="K22" s="16" t="s">
        <v>1</v>
      </c>
      <c r="L22" s="18"/>
      <c r="M22" s="18">
        <v>59.906300000000002</v>
      </c>
      <c r="N22" s="19">
        <v>29.777999999999999</v>
      </c>
      <c r="O22" s="20">
        <f>M22</f>
        <v>59.906300000000002</v>
      </c>
      <c r="P22" s="12" t="s">
        <v>857</v>
      </c>
      <c r="Q22" s="24">
        <f>O22*44/12</f>
        <v>219.65643333333333</v>
      </c>
      <c r="R22" s="21">
        <f t="shared" si="0"/>
        <v>0.59906300000000001</v>
      </c>
      <c r="S22" s="21">
        <f>R22/50</f>
        <v>1.1981260000000001E-2</v>
      </c>
      <c r="T22" s="12">
        <v>29</v>
      </c>
      <c r="U22" s="12">
        <v>29.171249029999998</v>
      </c>
      <c r="V22" s="12">
        <v>-95.009953300000006</v>
      </c>
      <c r="X22" s="31" t="s">
        <v>857</v>
      </c>
      <c r="Y22" s="12" t="s">
        <v>869</v>
      </c>
      <c r="AA22" s="12">
        <v>75.687150000000003</v>
      </c>
      <c r="AB22" s="12" t="s">
        <v>875</v>
      </c>
    </row>
    <row r="23" spans="1:28" s="12" customFormat="1">
      <c r="A23" s="13" t="s">
        <v>68</v>
      </c>
      <c r="B23" s="13" t="s">
        <v>498</v>
      </c>
      <c r="C23" s="14" t="s">
        <v>64</v>
      </c>
      <c r="D23" s="15">
        <v>28.698234500000002</v>
      </c>
      <c r="E23" s="15">
        <v>-80.741909000000007</v>
      </c>
      <c r="F23" s="22" t="s">
        <v>81</v>
      </c>
      <c r="G23" s="13" t="s">
        <v>43</v>
      </c>
      <c r="H23" s="13" t="s">
        <v>38</v>
      </c>
      <c r="I23" s="16"/>
      <c r="J23" s="17" t="s">
        <v>111</v>
      </c>
      <c r="K23" s="16" t="s">
        <v>1</v>
      </c>
      <c r="L23" s="18">
        <v>53.701500000000003</v>
      </c>
      <c r="M23" s="19">
        <v>25.3965</v>
      </c>
      <c r="N23" s="19">
        <v>14.885999999999999</v>
      </c>
      <c r="O23" s="20">
        <f>AVERAGE(L23,M24)</f>
        <v>61.157350000000008</v>
      </c>
      <c r="P23" s="28" t="s">
        <v>858</v>
      </c>
      <c r="Q23" s="29">
        <f>O23*44/12</f>
        <v>224.24361666666672</v>
      </c>
      <c r="R23" s="30">
        <f t="shared" si="0"/>
        <v>0.6115735000000001</v>
      </c>
      <c r="S23" s="30">
        <f>R23/75</f>
        <v>8.1543133333333347E-3</v>
      </c>
      <c r="T23" s="12">
        <v>31</v>
      </c>
      <c r="U23" s="88">
        <v>29.4844005</v>
      </c>
      <c r="V23" s="88">
        <v>-90.471391429999997</v>
      </c>
      <c r="W23" s="88"/>
      <c r="X23" s="88" t="s">
        <v>857</v>
      </c>
      <c r="Y23" s="12" t="s">
        <v>869</v>
      </c>
      <c r="Z23" s="88"/>
      <c r="AA23" s="88">
        <v>1543.74</v>
      </c>
      <c r="AB23" s="88" t="s">
        <v>875</v>
      </c>
    </row>
    <row r="24" spans="1:28" s="12" customFormat="1">
      <c r="A24" s="13" t="s">
        <v>68</v>
      </c>
      <c r="B24" s="13" t="s">
        <v>498</v>
      </c>
      <c r="C24" s="14" t="s">
        <v>64</v>
      </c>
      <c r="D24" s="15">
        <v>28.71130308</v>
      </c>
      <c r="E24" s="15">
        <v>-80.739387059999999</v>
      </c>
      <c r="F24" s="22" t="s">
        <v>81</v>
      </c>
      <c r="G24" s="13" t="s">
        <v>43</v>
      </c>
      <c r="H24" s="13" t="s">
        <v>38</v>
      </c>
      <c r="I24" s="16"/>
      <c r="J24" s="17" t="s">
        <v>111</v>
      </c>
      <c r="K24" s="27" t="s">
        <v>1</v>
      </c>
      <c r="L24" s="18"/>
      <c r="M24" s="18">
        <v>68.613200000000006</v>
      </c>
      <c r="N24" s="19">
        <v>54.491999999999997</v>
      </c>
      <c r="O24" s="25"/>
      <c r="R24" s="21"/>
      <c r="T24" s="12">
        <v>32</v>
      </c>
      <c r="U24" s="12">
        <v>29.550039940000001</v>
      </c>
      <c r="V24" s="12">
        <v>-83.386091539999995</v>
      </c>
      <c r="X24" s="12" t="s">
        <v>857</v>
      </c>
      <c r="Y24" s="12" t="s">
        <v>869</v>
      </c>
      <c r="AA24" s="12">
        <v>79.128</v>
      </c>
      <c r="AB24" s="12" t="s">
        <v>875</v>
      </c>
    </row>
    <row r="25" spans="1:28" s="12" customFormat="1">
      <c r="A25" s="13" t="s">
        <v>68</v>
      </c>
      <c r="B25" s="13" t="s">
        <v>724</v>
      </c>
      <c r="C25" s="14" t="s">
        <v>64</v>
      </c>
      <c r="D25" s="15">
        <v>28.77637399</v>
      </c>
      <c r="E25" s="15">
        <v>-82.654579269999999</v>
      </c>
      <c r="F25" s="14" t="s">
        <v>61</v>
      </c>
      <c r="G25" s="13" t="s">
        <v>43</v>
      </c>
      <c r="H25" s="13" t="s">
        <v>38</v>
      </c>
      <c r="I25" s="16"/>
      <c r="J25" s="16" t="s">
        <v>2</v>
      </c>
      <c r="K25" s="16" t="s">
        <v>1</v>
      </c>
      <c r="L25" s="18"/>
      <c r="M25" s="18">
        <v>154.19999999999999</v>
      </c>
      <c r="N25" s="19">
        <v>92.52</v>
      </c>
      <c r="O25" s="20">
        <f>M25</f>
        <v>154.19999999999999</v>
      </c>
      <c r="P25" s="12" t="s">
        <v>859</v>
      </c>
      <c r="Q25" s="24">
        <f>O25*44/12</f>
        <v>565.4</v>
      </c>
      <c r="R25" s="21">
        <f t="shared" si="0"/>
        <v>1.5419999999999998</v>
      </c>
      <c r="S25" s="21">
        <f>R25/50</f>
        <v>3.0839999999999996E-2</v>
      </c>
      <c r="T25" s="12">
        <v>33</v>
      </c>
      <c r="U25" s="79">
        <v>29.667490000000001</v>
      </c>
      <c r="V25" s="79">
        <v>-91.444149999999993</v>
      </c>
      <c r="W25" s="79"/>
      <c r="X25" s="79" t="s">
        <v>873</v>
      </c>
      <c r="Y25" s="12" t="s">
        <v>869</v>
      </c>
      <c r="Z25" s="79"/>
      <c r="AA25" s="79">
        <v>105.21</v>
      </c>
      <c r="AB25" s="79" t="s">
        <v>875</v>
      </c>
    </row>
    <row r="26" spans="1:28" s="12" customFormat="1">
      <c r="A26" s="13" t="s">
        <v>157</v>
      </c>
      <c r="B26" s="13" t="s">
        <v>181</v>
      </c>
      <c r="C26" s="14" t="s">
        <v>153</v>
      </c>
      <c r="D26" s="15">
        <v>28.814698750000002</v>
      </c>
      <c r="E26" s="15">
        <v>-96.572662859999994</v>
      </c>
      <c r="F26" s="14" t="s">
        <v>161</v>
      </c>
      <c r="G26" s="13" t="s">
        <v>43</v>
      </c>
      <c r="H26" s="13" t="s">
        <v>38</v>
      </c>
      <c r="I26" s="16" t="s">
        <v>120</v>
      </c>
      <c r="J26" s="16"/>
      <c r="K26" s="16" t="s">
        <v>1</v>
      </c>
      <c r="L26" s="18">
        <v>181.57040000000001</v>
      </c>
      <c r="M26" s="19">
        <v>142.75040000000001</v>
      </c>
      <c r="N26" s="19">
        <v>112.512</v>
      </c>
      <c r="O26" s="20">
        <f>L26</f>
        <v>181.57040000000001</v>
      </c>
      <c r="Q26" s="24">
        <f t="shared" ref="Q26:Q47" si="2">O26*44/12</f>
        <v>665.75813333333338</v>
      </c>
      <c r="R26" s="21">
        <f t="shared" si="0"/>
        <v>1.815704</v>
      </c>
      <c r="S26" s="21">
        <f>R26/100</f>
        <v>1.8157039999999999E-2</v>
      </c>
      <c r="T26" s="12">
        <v>34</v>
      </c>
      <c r="U26" s="12">
        <v>29.69064672</v>
      </c>
      <c r="V26" s="12">
        <v>-94.090771559999993</v>
      </c>
      <c r="X26" s="12" t="s">
        <v>857</v>
      </c>
      <c r="Y26" s="12" t="s">
        <v>869</v>
      </c>
      <c r="AA26" s="12">
        <v>186.56</v>
      </c>
      <c r="AB26" s="12" t="s">
        <v>875</v>
      </c>
    </row>
    <row r="27" spans="1:28" s="12" customFormat="1">
      <c r="A27" s="13" t="s">
        <v>68</v>
      </c>
      <c r="B27" s="13" t="s">
        <v>508</v>
      </c>
      <c r="C27" s="14" t="s">
        <v>64</v>
      </c>
      <c r="D27" s="15">
        <v>29.04275586</v>
      </c>
      <c r="E27" s="15">
        <v>-82.733883719999994</v>
      </c>
      <c r="F27" s="14" t="s">
        <v>61</v>
      </c>
      <c r="G27" s="13" t="s">
        <v>43</v>
      </c>
      <c r="H27" s="13" t="s">
        <v>38</v>
      </c>
      <c r="I27" s="16"/>
      <c r="J27" s="16" t="s">
        <v>2</v>
      </c>
      <c r="K27" s="16" t="s">
        <v>1</v>
      </c>
      <c r="L27" s="18"/>
      <c r="M27" s="19"/>
      <c r="N27" s="18">
        <v>35.489199999999997</v>
      </c>
      <c r="O27" s="20">
        <f>N27</f>
        <v>35.489199999999997</v>
      </c>
      <c r="Q27" s="24">
        <f t="shared" si="2"/>
        <v>130.12706666666665</v>
      </c>
      <c r="R27" s="21">
        <f t="shared" si="0"/>
        <v>0.35489199999999999</v>
      </c>
      <c r="S27" s="21">
        <f>R27/30</f>
        <v>1.1829733333333333E-2</v>
      </c>
      <c r="T27" s="12">
        <v>35</v>
      </c>
      <c r="U27" s="12">
        <v>29.700252599999999</v>
      </c>
      <c r="V27" s="12">
        <v>-85.188803329999999</v>
      </c>
      <c r="X27" s="12" t="s">
        <v>857</v>
      </c>
      <c r="Y27" s="12" t="s">
        <v>869</v>
      </c>
      <c r="AA27" s="12">
        <v>273.07960000000003</v>
      </c>
      <c r="AB27" s="12" t="s">
        <v>875</v>
      </c>
    </row>
    <row r="28" spans="1:28" s="88" customFormat="1">
      <c r="A28" s="83" t="s">
        <v>294</v>
      </c>
      <c r="B28" s="83" t="s">
        <v>694</v>
      </c>
      <c r="C28" s="84" t="s">
        <v>290</v>
      </c>
      <c r="D28" s="85">
        <v>29.073655389999999</v>
      </c>
      <c r="E28" s="85">
        <v>-90.51422848</v>
      </c>
      <c r="F28" s="84" t="s">
        <v>287</v>
      </c>
      <c r="G28" s="83" t="s">
        <v>43</v>
      </c>
      <c r="H28" s="83" t="s">
        <v>38</v>
      </c>
      <c r="I28" s="83"/>
      <c r="J28" s="83" t="s">
        <v>2</v>
      </c>
      <c r="K28" s="83" t="s">
        <v>1</v>
      </c>
      <c r="L28" s="86">
        <v>29.26</v>
      </c>
      <c r="M28" s="86">
        <v>14.63</v>
      </c>
      <c r="N28" s="86">
        <v>8.7780000000000005</v>
      </c>
      <c r="O28" s="87">
        <f>AVERAGE(L28:L29)</f>
        <v>24.64</v>
      </c>
      <c r="P28" s="99"/>
      <c r="Q28" s="89">
        <f t="shared" si="2"/>
        <v>90.346666666666678</v>
      </c>
      <c r="R28" s="90">
        <f t="shared" si="0"/>
        <v>0.24640000000000001</v>
      </c>
      <c r="S28" s="90">
        <f>R28/100</f>
        <v>2.464E-3</v>
      </c>
      <c r="T28" s="12">
        <v>36</v>
      </c>
      <c r="U28" s="12">
        <v>29.731188960000001</v>
      </c>
      <c r="V28" s="12">
        <v>-94.715330100000003</v>
      </c>
      <c r="W28" s="12"/>
      <c r="X28" s="12" t="s">
        <v>857</v>
      </c>
      <c r="Y28" s="12" t="s">
        <v>869</v>
      </c>
      <c r="Z28" s="12"/>
      <c r="AA28" s="12">
        <v>20.396999999999998</v>
      </c>
      <c r="AB28" s="12" t="s">
        <v>875</v>
      </c>
    </row>
    <row r="29" spans="1:28" s="88" customFormat="1">
      <c r="A29" s="83" t="s">
        <v>294</v>
      </c>
      <c r="B29" s="83" t="s">
        <v>694</v>
      </c>
      <c r="C29" s="84" t="s">
        <v>290</v>
      </c>
      <c r="D29" s="85">
        <v>29.07830843</v>
      </c>
      <c r="E29" s="85">
        <v>-90.515250739999999</v>
      </c>
      <c r="F29" s="84" t="s">
        <v>287</v>
      </c>
      <c r="G29" s="83" t="s">
        <v>43</v>
      </c>
      <c r="H29" s="83" t="s">
        <v>38</v>
      </c>
      <c r="I29" s="83"/>
      <c r="J29" s="83" t="s">
        <v>2</v>
      </c>
      <c r="K29" s="83" t="s">
        <v>1</v>
      </c>
      <c r="L29" s="86">
        <v>20.02</v>
      </c>
      <c r="M29" s="86">
        <v>10.01</v>
      </c>
      <c r="N29" s="86">
        <v>6.0060000000000002</v>
      </c>
      <c r="O29" s="100"/>
      <c r="R29" s="90"/>
      <c r="S29" s="90"/>
      <c r="T29" s="12">
        <v>37</v>
      </c>
      <c r="U29" s="12">
        <v>29.739242910000002</v>
      </c>
      <c r="V29" s="12">
        <v>-94.056534880000001</v>
      </c>
      <c r="W29" s="12"/>
      <c r="X29" s="12" t="s">
        <v>857</v>
      </c>
      <c r="Y29" s="12" t="s">
        <v>869</v>
      </c>
      <c r="Z29" s="12"/>
      <c r="AA29" s="12">
        <v>124.877</v>
      </c>
      <c r="AB29" s="12" t="s">
        <v>875</v>
      </c>
    </row>
    <row r="30" spans="1:28" s="12" customFormat="1">
      <c r="A30" s="13" t="s">
        <v>157</v>
      </c>
      <c r="B30" s="13" t="s">
        <v>171</v>
      </c>
      <c r="C30" s="14" t="s">
        <v>153</v>
      </c>
      <c r="D30" s="15">
        <v>29.171249029999998</v>
      </c>
      <c r="E30" s="15">
        <v>-95.009953300000006</v>
      </c>
      <c r="F30" s="14" t="s">
        <v>161</v>
      </c>
      <c r="G30" s="13" t="s">
        <v>43</v>
      </c>
      <c r="H30" s="13" t="s">
        <v>38</v>
      </c>
      <c r="I30" s="16"/>
      <c r="J30" s="16" t="s">
        <v>2</v>
      </c>
      <c r="K30" s="27" t="s">
        <v>1</v>
      </c>
      <c r="L30" s="18"/>
      <c r="M30" s="18">
        <v>43.859699999999997</v>
      </c>
      <c r="N30" s="19">
        <v>39.044699999999999</v>
      </c>
      <c r="O30" s="20">
        <f>AVERAGE(M30:M31)</f>
        <v>75.687150000000003</v>
      </c>
      <c r="P30" s="31"/>
      <c r="Q30" s="24">
        <f t="shared" si="2"/>
        <v>277.51955000000004</v>
      </c>
      <c r="R30" s="21">
        <f t="shared" si="0"/>
        <v>0.75687150000000003</v>
      </c>
      <c r="S30" s="21">
        <f>R30/50</f>
        <v>1.513743E-2</v>
      </c>
      <c r="T30" s="12">
        <v>38</v>
      </c>
      <c r="U30" s="88">
        <v>29.74652906</v>
      </c>
      <c r="V30" s="88">
        <v>-89.672611770000003</v>
      </c>
      <c r="W30" s="88"/>
      <c r="X30" s="88" t="s">
        <v>857</v>
      </c>
      <c r="Y30" s="12" t="s">
        <v>869</v>
      </c>
      <c r="Z30" s="88"/>
      <c r="AA30" s="88">
        <v>241.2</v>
      </c>
      <c r="AB30" s="88" t="s">
        <v>875</v>
      </c>
    </row>
    <row r="31" spans="1:28" s="12" customFormat="1">
      <c r="A31" s="13" t="s">
        <v>157</v>
      </c>
      <c r="B31" s="13" t="s">
        <v>175</v>
      </c>
      <c r="C31" s="14" t="s">
        <v>153</v>
      </c>
      <c r="D31" s="15">
        <v>29.303837810000001</v>
      </c>
      <c r="E31" s="15">
        <v>-94.965546590000002</v>
      </c>
      <c r="F31" s="14" t="s">
        <v>161</v>
      </c>
      <c r="G31" s="13" t="s">
        <v>43</v>
      </c>
      <c r="H31" s="13" t="s">
        <v>38</v>
      </c>
      <c r="I31" s="16"/>
      <c r="J31" s="16" t="s">
        <v>2</v>
      </c>
      <c r="K31" s="16" t="s">
        <v>1</v>
      </c>
      <c r="L31" s="18"/>
      <c r="M31" s="18">
        <v>107.5146</v>
      </c>
      <c r="N31" s="19">
        <v>71.861699999999999</v>
      </c>
      <c r="O31" s="25"/>
      <c r="R31" s="21"/>
      <c r="S31" s="21"/>
      <c r="T31" s="12">
        <v>39</v>
      </c>
      <c r="U31" s="12">
        <v>29.74715071</v>
      </c>
      <c r="V31" s="12">
        <v>-94.701611630000002</v>
      </c>
      <c r="X31" s="12" t="s">
        <v>857</v>
      </c>
      <c r="Y31" s="12" t="s">
        <v>869</v>
      </c>
      <c r="AA31" s="12">
        <v>151.82670000000002</v>
      </c>
      <c r="AB31" s="12" t="s">
        <v>875</v>
      </c>
    </row>
    <row r="32" spans="1:28" s="88" customFormat="1">
      <c r="A32" s="83" t="s">
        <v>294</v>
      </c>
      <c r="B32" s="83" t="s">
        <v>291</v>
      </c>
      <c r="C32" s="84" t="s">
        <v>290</v>
      </c>
      <c r="D32" s="85">
        <v>29.4844005</v>
      </c>
      <c r="E32" s="85">
        <v>-90.471391429999997</v>
      </c>
      <c r="F32" s="84" t="s">
        <v>287</v>
      </c>
      <c r="G32" s="83" t="s">
        <v>43</v>
      </c>
      <c r="H32" s="83" t="s">
        <v>38</v>
      </c>
      <c r="I32" s="83" t="s">
        <v>145</v>
      </c>
      <c r="J32" s="83"/>
      <c r="K32" s="83" t="s">
        <v>1</v>
      </c>
      <c r="L32" s="86">
        <v>1543.74</v>
      </c>
      <c r="M32" s="86">
        <v>771.87</v>
      </c>
      <c r="N32" s="86">
        <v>463.12200000000001</v>
      </c>
      <c r="O32" s="87">
        <f>L32</f>
        <v>1543.74</v>
      </c>
      <c r="Q32" s="89">
        <f t="shared" si="2"/>
        <v>5660.38</v>
      </c>
      <c r="R32" s="90">
        <f t="shared" si="0"/>
        <v>15.4374</v>
      </c>
      <c r="S32" s="90">
        <f>R32/100</f>
        <v>0.15437400000000001</v>
      </c>
      <c r="T32" s="12">
        <v>41</v>
      </c>
      <c r="U32" s="12">
        <v>29.749714999999998</v>
      </c>
      <c r="V32" s="12">
        <v>-94.707713319999996</v>
      </c>
      <c r="W32" s="12"/>
      <c r="X32" s="12" t="s">
        <v>857</v>
      </c>
      <c r="Y32" s="12" t="s">
        <v>869</v>
      </c>
      <c r="Z32" s="12"/>
      <c r="AA32" s="12">
        <v>50.960099999999997</v>
      </c>
      <c r="AB32" s="12" t="s">
        <v>875</v>
      </c>
    </row>
    <row r="33" spans="1:28" s="12" customFormat="1">
      <c r="A33" s="13" t="s">
        <v>68</v>
      </c>
      <c r="B33" s="13" t="s">
        <v>336</v>
      </c>
      <c r="C33" s="14" t="s">
        <v>64</v>
      </c>
      <c r="D33" s="15">
        <v>29.550039940000001</v>
      </c>
      <c r="E33" s="15">
        <v>-83.386091539999995</v>
      </c>
      <c r="F33" s="14" t="s">
        <v>61</v>
      </c>
      <c r="G33" s="13" t="s">
        <v>43</v>
      </c>
      <c r="H33" s="13" t="s">
        <v>38</v>
      </c>
      <c r="I33" s="16"/>
      <c r="J33" s="16" t="s">
        <v>2</v>
      </c>
      <c r="K33" s="16" t="s">
        <v>1</v>
      </c>
      <c r="L33" s="18"/>
      <c r="M33" s="18">
        <v>79.128</v>
      </c>
      <c r="N33" s="19">
        <v>51.12</v>
      </c>
      <c r="O33" s="20">
        <f>M33</f>
        <v>79.128</v>
      </c>
      <c r="Q33" s="24">
        <f t="shared" si="2"/>
        <v>290.13600000000002</v>
      </c>
      <c r="R33" s="21">
        <f t="shared" si="0"/>
        <v>0.79127999999999998</v>
      </c>
      <c r="S33" s="21">
        <f>R33/50</f>
        <v>1.5825599999999999E-2</v>
      </c>
      <c r="T33" s="12">
        <v>42</v>
      </c>
      <c r="U33" s="88">
        <v>29.774548679999999</v>
      </c>
      <c r="V33" s="88">
        <v>-93.532549470000006</v>
      </c>
      <c r="W33" s="88"/>
      <c r="X33" s="88" t="s">
        <v>857</v>
      </c>
      <c r="Y33" s="12" t="s">
        <v>869</v>
      </c>
      <c r="Z33" s="88"/>
      <c r="AA33" s="88">
        <v>243.91139999999999</v>
      </c>
      <c r="AB33" s="88" t="s">
        <v>875</v>
      </c>
    </row>
    <row r="34" spans="1:28" s="79" customFormat="1">
      <c r="A34" s="72" t="s">
        <v>294</v>
      </c>
      <c r="B34" s="72" t="s">
        <v>526</v>
      </c>
      <c r="C34" s="73" t="s">
        <v>290</v>
      </c>
      <c r="D34" s="74">
        <v>29.667490000000001</v>
      </c>
      <c r="E34" s="74">
        <v>-91.444149999999993</v>
      </c>
      <c r="F34" s="73" t="s">
        <v>524</v>
      </c>
      <c r="G34" s="72" t="s">
        <v>43</v>
      </c>
      <c r="H34" s="72" t="s">
        <v>38</v>
      </c>
      <c r="I34" s="75" t="s">
        <v>384</v>
      </c>
      <c r="J34" s="75"/>
      <c r="K34" s="75" t="s">
        <v>1</v>
      </c>
      <c r="L34" s="76"/>
      <c r="M34" s="76">
        <v>105.21</v>
      </c>
      <c r="N34" s="77">
        <v>63.125999999999998</v>
      </c>
      <c r="O34" s="78">
        <f t="shared" ref="O34:O36" si="3">M34</f>
        <v>105.21</v>
      </c>
      <c r="Q34" s="80">
        <f t="shared" si="2"/>
        <v>385.77</v>
      </c>
      <c r="R34" s="81">
        <f t="shared" si="0"/>
        <v>1.0521</v>
      </c>
      <c r="S34" s="81">
        <f t="shared" ref="S34:S38" si="4">R34/50</f>
        <v>2.1042000000000002E-2</v>
      </c>
      <c r="T34" s="12">
        <v>43</v>
      </c>
      <c r="U34" s="12">
        <v>29.779219250000001</v>
      </c>
      <c r="V34" s="12">
        <v>-94.769823720000005</v>
      </c>
      <c r="W34" s="12"/>
      <c r="X34" s="12" t="s">
        <v>857</v>
      </c>
      <c r="Y34" s="12" t="s">
        <v>869</v>
      </c>
      <c r="Z34" s="12"/>
      <c r="AA34" s="12">
        <v>224.2268</v>
      </c>
      <c r="AB34" s="12" t="s">
        <v>875</v>
      </c>
    </row>
    <row r="35" spans="1:28" s="12" customFormat="1">
      <c r="A35" s="13" t="s">
        <v>157</v>
      </c>
      <c r="B35" s="13" t="s">
        <v>653</v>
      </c>
      <c r="C35" s="14" t="s">
        <v>153</v>
      </c>
      <c r="D35" s="15">
        <v>29.69064672</v>
      </c>
      <c r="E35" s="15">
        <v>-94.090771559999993</v>
      </c>
      <c r="F35" s="14" t="s">
        <v>150</v>
      </c>
      <c r="G35" s="13" t="s">
        <v>43</v>
      </c>
      <c r="H35" s="13" t="s">
        <v>38</v>
      </c>
      <c r="I35" s="16" t="s">
        <v>145</v>
      </c>
      <c r="J35" s="16"/>
      <c r="K35" s="16" t="s">
        <v>110</v>
      </c>
      <c r="L35" s="18"/>
      <c r="M35" s="18">
        <v>186.56</v>
      </c>
      <c r="N35" s="19">
        <v>121.7328</v>
      </c>
      <c r="O35" s="20">
        <f t="shared" si="3"/>
        <v>186.56</v>
      </c>
      <c r="Q35" s="24">
        <f t="shared" si="2"/>
        <v>684.05333333333328</v>
      </c>
      <c r="R35" s="21">
        <f t="shared" si="0"/>
        <v>1.8655999999999999</v>
      </c>
      <c r="S35" s="21">
        <f t="shared" si="4"/>
        <v>3.7311999999999998E-2</v>
      </c>
      <c r="T35" s="12">
        <v>44</v>
      </c>
      <c r="U35" s="28">
        <v>29.838841689999999</v>
      </c>
      <c r="V35" s="28">
        <v>-91.955781920000007</v>
      </c>
      <c r="W35" s="28"/>
      <c r="X35" s="28" t="s">
        <v>857</v>
      </c>
      <c r="Y35" s="12" t="s">
        <v>869</v>
      </c>
      <c r="Z35" s="28"/>
      <c r="AA35" s="28">
        <v>93.341999999999999</v>
      </c>
      <c r="AB35" s="28" t="s">
        <v>868</v>
      </c>
    </row>
    <row r="36" spans="1:28" s="12" customFormat="1">
      <c r="A36" s="13" t="s">
        <v>68</v>
      </c>
      <c r="B36" s="13" t="s">
        <v>504</v>
      </c>
      <c r="C36" s="14" t="s">
        <v>64</v>
      </c>
      <c r="D36" s="15">
        <v>29.700252599999999</v>
      </c>
      <c r="E36" s="15">
        <v>-85.188803329999999</v>
      </c>
      <c r="F36" s="14" t="s">
        <v>250</v>
      </c>
      <c r="G36" s="13" t="s">
        <v>43</v>
      </c>
      <c r="H36" s="13" t="s">
        <v>38</v>
      </c>
      <c r="I36" s="16"/>
      <c r="J36" s="16" t="s">
        <v>2</v>
      </c>
      <c r="K36" s="16" t="s">
        <v>1</v>
      </c>
      <c r="L36" s="18"/>
      <c r="M36" s="18">
        <v>273.07960000000003</v>
      </c>
      <c r="N36" s="19">
        <v>222.3</v>
      </c>
      <c r="O36" s="20">
        <f t="shared" si="3"/>
        <v>273.07960000000003</v>
      </c>
      <c r="Q36" s="24">
        <f t="shared" si="2"/>
        <v>1001.2918666666668</v>
      </c>
      <c r="R36" s="21">
        <f t="shared" si="0"/>
        <v>2.7307960000000002</v>
      </c>
      <c r="S36" s="21">
        <f t="shared" si="4"/>
        <v>5.4615920000000005E-2</v>
      </c>
      <c r="T36" s="12">
        <v>45</v>
      </c>
      <c r="U36" s="79">
        <v>29.90533872</v>
      </c>
      <c r="V36" s="79">
        <v>-81.326566740000004</v>
      </c>
      <c r="W36" s="79"/>
      <c r="X36" s="79" t="s">
        <v>873</v>
      </c>
      <c r="Y36" s="12" t="s">
        <v>869</v>
      </c>
      <c r="Z36" s="79"/>
      <c r="AA36" s="79">
        <v>105.91</v>
      </c>
      <c r="AB36" s="79" t="s">
        <v>875</v>
      </c>
    </row>
    <row r="37" spans="1:28" s="12" customFormat="1">
      <c r="A37" s="13" t="s">
        <v>157</v>
      </c>
      <c r="B37" s="13" t="s">
        <v>154</v>
      </c>
      <c r="C37" s="14" t="s">
        <v>153</v>
      </c>
      <c r="D37" s="15">
        <v>29.731188960000001</v>
      </c>
      <c r="E37" s="15">
        <v>-94.715330100000003</v>
      </c>
      <c r="F37" s="14" t="s">
        <v>177</v>
      </c>
      <c r="G37" s="13" t="s">
        <v>43</v>
      </c>
      <c r="H37" s="13" t="s">
        <v>38</v>
      </c>
      <c r="I37" s="16" t="s">
        <v>145</v>
      </c>
      <c r="J37" s="16"/>
      <c r="K37" s="16" t="s">
        <v>110</v>
      </c>
      <c r="L37" s="18">
        <v>20.396999999999998</v>
      </c>
      <c r="M37" s="19">
        <v>12.311999999999999</v>
      </c>
      <c r="N37" s="19">
        <v>9.0779999999999994</v>
      </c>
      <c r="O37" s="20">
        <f>L37</f>
        <v>20.396999999999998</v>
      </c>
      <c r="Q37" s="24">
        <f t="shared" si="2"/>
        <v>74.789000000000001</v>
      </c>
      <c r="R37" s="21">
        <f t="shared" si="0"/>
        <v>0.20396999999999998</v>
      </c>
      <c r="S37" s="21">
        <f>R37/100</f>
        <v>2.0396999999999998E-3</v>
      </c>
      <c r="T37" s="12">
        <v>46</v>
      </c>
      <c r="U37" s="79">
        <v>29.95155188</v>
      </c>
      <c r="V37" s="79">
        <v>-81.319365419999997</v>
      </c>
      <c r="W37" s="79"/>
      <c r="X37" s="79" t="s">
        <v>873</v>
      </c>
      <c r="Y37" s="12" t="s">
        <v>869</v>
      </c>
      <c r="Z37" s="79"/>
      <c r="AA37" s="79">
        <v>161.61446666666666</v>
      </c>
      <c r="AB37" s="79" t="s">
        <v>875</v>
      </c>
    </row>
    <row r="38" spans="1:28" s="12" customFormat="1">
      <c r="A38" s="13" t="s">
        <v>157</v>
      </c>
      <c r="B38" s="13" t="s">
        <v>653</v>
      </c>
      <c r="C38" s="14" t="s">
        <v>153</v>
      </c>
      <c r="D38" s="15">
        <v>29.739242910000002</v>
      </c>
      <c r="E38" s="15">
        <v>-94.056534880000001</v>
      </c>
      <c r="F38" s="14" t="s">
        <v>150</v>
      </c>
      <c r="G38" s="13" t="s">
        <v>43</v>
      </c>
      <c r="H38" s="13" t="s">
        <v>38</v>
      </c>
      <c r="I38" s="16" t="s">
        <v>145</v>
      </c>
      <c r="J38" s="16"/>
      <c r="K38" s="16" t="s">
        <v>1</v>
      </c>
      <c r="L38" s="18"/>
      <c r="M38" s="18">
        <v>124.877</v>
      </c>
      <c r="N38" s="19">
        <v>73.820700000000002</v>
      </c>
      <c r="O38" s="20">
        <f>M38</f>
        <v>124.877</v>
      </c>
      <c r="Q38" s="24">
        <f t="shared" si="2"/>
        <v>457.88233333333329</v>
      </c>
      <c r="R38" s="21">
        <f t="shared" si="0"/>
        <v>1.2487699999999999</v>
      </c>
      <c r="S38" s="21">
        <f t="shared" si="4"/>
        <v>2.4975399999999998E-2</v>
      </c>
      <c r="T38" s="12">
        <v>49</v>
      </c>
      <c r="U38" s="12">
        <v>29.98388512</v>
      </c>
      <c r="V38" s="12">
        <v>-84.516724109999998</v>
      </c>
      <c r="X38" s="12" t="s">
        <v>857</v>
      </c>
      <c r="Y38" s="12" t="s">
        <v>869</v>
      </c>
      <c r="AA38" s="12">
        <v>269.7088</v>
      </c>
      <c r="AB38" s="12" t="s">
        <v>875</v>
      </c>
    </row>
    <row r="39" spans="1:28" s="88" customFormat="1">
      <c r="A39" s="83" t="s">
        <v>294</v>
      </c>
      <c r="B39" s="83" t="s">
        <v>490</v>
      </c>
      <c r="C39" s="84" t="s">
        <v>290</v>
      </c>
      <c r="D39" s="85">
        <v>29.74652906</v>
      </c>
      <c r="E39" s="85">
        <v>-89.672611770000003</v>
      </c>
      <c r="F39" s="84" t="s">
        <v>287</v>
      </c>
      <c r="G39" s="83" t="s">
        <v>43</v>
      </c>
      <c r="H39" s="83" t="s">
        <v>38</v>
      </c>
      <c r="I39" s="83"/>
      <c r="J39" s="83"/>
      <c r="K39" s="83" t="s">
        <v>1</v>
      </c>
      <c r="L39" s="86">
        <v>241.2</v>
      </c>
      <c r="M39" s="86">
        <v>120.6</v>
      </c>
      <c r="N39" s="86">
        <v>72.36</v>
      </c>
      <c r="O39" s="87">
        <f>L39</f>
        <v>241.2</v>
      </c>
      <c r="Q39" s="89">
        <f t="shared" si="2"/>
        <v>884.4</v>
      </c>
      <c r="R39" s="90">
        <f t="shared" si="0"/>
        <v>2.4119999999999999</v>
      </c>
      <c r="S39" s="90">
        <f>R39/100</f>
        <v>2.4119999999999999E-2</v>
      </c>
      <c r="T39" s="12">
        <v>50</v>
      </c>
      <c r="U39" s="12">
        <v>30.025596539999999</v>
      </c>
      <c r="V39" s="12">
        <v>-84.459340409999996</v>
      </c>
      <c r="W39" s="12"/>
      <c r="X39" s="12" t="s">
        <v>857</v>
      </c>
      <c r="Y39" s="12" t="s">
        <v>869</v>
      </c>
      <c r="Z39" s="12"/>
      <c r="AA39" s="12">
        <v>122.3656</v>
      </c>
      <c r="AB39" s="12" t="s">
        <v>875</v>
      </c>
    </row>
    <row r="40" spans="1:28" s="12" customFormat="1">
      <c r="A40" s="13" t="s">
        <v>157</v>
      </c>
      <c r="B40" s="13" t="s">
        <v>154</v>
      </c>
      <c r="C40" s="14" t="s">
        <v>153</v>
      </c>
      <c r="D40" s="15">
        <v>29.74715071</v>
      </c>
      <c r="E40" s="15">
        <v>-94.701611630000002</v>
      </c>
      <c r="F40" s="14" t="s">
        <v>150</v>
      </c>
      <c r="G40" s="13" t="s">
        <v>43</v>
      </c>
      <c r="H40" s="13" t="s">
        <v>38</v>
      </c>
      <c r="I40" s="16" t="s">
        <v>120</v>
      </c>
      <c r="J40" s="16"/>
      <c r="K40" s="16" t="s">
        <v>1</v>
      </c>
      <c r="L40" s="18"/>
      <c r="M40" s="18">
        <v>186.4726</v>
      </c>
      <c r="N40" s="19">
        <v>153.00489999999999</v>
      </c>
      <c r="O40" s="20">
        <f>AVERAGE(M40:M41)</f>
        <v>151.82670000000002</v>
      </c>
      <c r="Q40" s="24">
        <f t="shared" si="2"/>
        <v>556.6979</v>
      </c>
      <c r="R40" s="21">
        <f t="shared" si="0"/>
        <v>1.5182670000000003</v>
      </c>
      <c r="S40" s="21">
        <f>R40/50</f>
        <v>3.0365340000000005E-2</v>
      </c>
      <c r="T40" s="12">
        <v>51</v>
      </c>
      <c r="U40" s="88">
        <v>30.02893495</v>
      </c>
      <c r="V40" s="88">
        <v>-93.251514330000006</v>
      </c>
      <c r="W40" s="88"/>
      <c r="X40" s="88" t="s">
        <v>857</v>
      </c>
      <c r="Y40" s="12" t="s">
        <v>869</v>
      </c>
      <c r="Z40" s="88"/>
      <c r="AA40" s="88">
        <v>195.41159999999999</v>
      </c>
      <c r="AB40" s="88" t="s">
        <v>875</v>
      </c>
    </row>
    <row r="41" spans="1:28" s="12" customFormat="1">
      <c r="A41" s="13" t="s">
        <v>157</v>
      </c>
      <c r="B41" s="13" t="s">
        <v>154</v>
      </c>
      <c r="C41" s="14" t="s">
        <v>153</v>
      </c>
      <c r="D41" s="15">
        <v>29.748507060000001</v>
      </c>
      <c r="E41" s="15">
        <v>-94.701606630000001</v>
      </c>
      <c r="F41" s="14" t="s">
        <v>150</v>
      </c>
      <c r="G41" s="13" t="s">
        <v>43</v>
      </c>
      <c r="H41" s="13" t="s">
        <v>38</v>
      </c>
      <c r="I41" s="16"/>
      <c r="J41" s="16" t="s">
        <v>2</v>
      </c>
      <c r="K41" s="16" t="s">
        <v>1</v>
      </c>
      <c r="L41" s="18"/>
      <c r="M41" s="18">
        <v>117.1808</v>
      </c>
      <c r="N41" s="19">
        <v>87.167199999999994</v>
      </c>
      <c r="O41" s="25"/>
      <c r="R41" s="21"/>
      <c r="S41" s="21"/>
      <c r="T41" s="12">
        <v>52</v>
      </c>
      <c r="U41" s="88">
        <v>30.03509159</v>
      </c>
      <c r="V41" s="88">
        <v>-93.432445950000002</v>
      </c>
      <c r="W41" s="88"/>
      <c r="X41" s="88" t="s">
        <v>857</v>
      </c>
      <c r="Y41" s="12" t="s">
        <v>869</v>
      </c>
      <c r="Z41" s="88"/>
      <c r="AA41" s="88">
        <v>770.34799999999996</v>
      </c>
      <c r="AB41" s="88" t="s">
        <v>875</v>
      </c>
    </row>
    <row r="42" spans="1:28" s="12" customFormat="1">
      <c r="A42" s="13" t="s">
        <v>157</v>
      </c>
      <c r="B42" s="13" t="s">
        <v>166</v>
      </c>
      <c r="C42" s="14" t="s">
        <v>153</v>
      </c>
      <c r="D42" s="15">
        <v>29.749714999999998</v>
      </c>
      <c r="E42" s="15">
        <v>-94.707713319999996</v>
      </c>
      <c r="F42" s="14" t="s">
        <v>150</v>
      </c>
      <c r="G42" s="13" t="s">
        <v>43</v>
      </c>
      <c r="H42" s="13" t="s">
        <v>38</v>
      </c>
      <c r="I42" s="16"/>
      <c r="J42" s="16" t="s">
        <v>2</v>
      </c>
      <c r="K42" s="16" t="s">
        <v>1</v>
      </c>
      <c r="L42" s="18"/>
      <c r="M42" s="18">
        <v>50.960099999999997</v>
      </c>
      <c r="N42" s="19">
        <v>45.668999999999997</v>
      </c>
      <c r="O42" s="20">
        <f>M42</f>
        <v>50.960099999999997</v>
      </c>
      <c r="Q42" s="24">
        <f t="shared" si="2"/>
        <v>186.8537</v>
      </c>
      <c r="R42" s="21">
        <f t="shared" si="0"/>
        <v>0.50960099999999997</v>
      </c>
      <c r="S42" s="21">
        <f>R42/50</f>
        <v>1.019202E-2</v>
      </c>
      <c r="T42" s="12">
        <v>53</v>
      </c>
      <c r="U42" s="88">
        <v>30.036547299999999</v>
      </c>
      <c r="V42" s="88">
        <v>-93.279931829999995</v>
      </c>
      <c r="W42" s="88"/>
      <c r="X42" s="88" t="s">
        <v>857</v>
      </c>
      <c r="Y42" s="12" t="s">
        <v>869</v>
      </c>
      <c r="Z42" s="88"/>
      <c r="AA42" s="88">
        <v>85.627600000000001</v>
      </c>
      <c r="AB42" s="88" t="s">
        <v>875</v>
      </c>
    </row>
    <row r="43" spans="1:28" s="88" customFormat="1">
      <c r="A43" s="83" t="s">
        <v>294</v>
      </c>
      <c r="B43" s="83" t="s">
        <v>450</v>
      </c>
      <c r="C43" s="84" t="s">
        <v>290</v>
      </c>
      <c r="D43" s="85">
        <v>29.774548679999999</v>
      </c>
      <c r="E43" s="85">
        <v>-93.532549470000006</v>
      </c>
      <c r="F43" s="84" t="s">
        <v>150</v>
      </c>
      <c r="G43" s="83" t="s">
        <v>43</v>
      </c>
      <c r="H43" s="83" t="s">
        <v>38</v>
      </c>
      <c r="I43" s="83" t="s">
        <v>145</v>
      </c>
      <c r="J43" s="83"/>
      <c r="K43" s="83" t="s">
        <v>1</v>
      </c>
      <c r="L43" s="86">
        <v>243.91139999999999</v>
      </c>
      <c r="M43" s="86">
        <v>92.187399999999997</v>
      </c>
      <c r="N43" s="86">
        <v>54.587400000000002</v>
      </c>
      <c r="O43" s="87">
        <f>L43</f>
        <v>243.91139999999999</v>
      </c>
      <c r="Q43" s="89">
        <f t="shared" si="2"/>
        <v>894.34180000000003</v>
      </c>
      <c r="R43" s="90">
        <f t="shared" si="0"/>
        <v>2.439114</v>
      </c>
      <c r="S43" s="90">
        <f>R43/100</f>
        <v>2.4391139999999999E-2</v>
      </c>
      <c r="T43" s="12">
        <v>54</v>
      </c>
      <c r="U43" s="12">
        <v>30.086735990000001</v>
      </c>
      <c r="V43" s="12">
        <v>-84.172408259999997</v>
      </c>
      <c r="W43" s="12"/>
      <c r="X43" s="12" t="s">
        <v>857</v>
      </c>
      <c r="Y43" s="12" t="s">
        <v>869</v>
      </c>
      <c r="Z43" s="12"/>
      <c r="AA43" s="12">
        <v>80.883499999999998</v>
      </c>
      <c r="AB43" s="12" t="s">
        <v>875</v>
      </c>
    </row>
    <row r="44" spans="1:28" s="12" customFormat="1">
      <c r="A44" s="13" t="s">
        <v>157</v>
      </c>
      <c r="B44" s="13" t="s">
        <v>188</v>
      </c>
      <c r="C44" s="14" t="s">
        <v>153</v>
      </c>
      <c r="D44" s="15">
        <v>29.779219250000001</v>
      </c>
      <c r="E44" s="15">
        <v>-94.769823720000005</v>
      </c>
      <c r="F44" s="14" t="s">
        <v>150</v>
      </c>
      <c r="G44" s="13" t="s">
        <v>43</v>
      </c>
      <c r="H44" s="13" t="s">
        <v>38</v>
      </c>
      <c r="I44" s="16"/>
      <c r="J44" s="16" t="s">
        <v>2</v>
      </c>
      <c r="K44" s="16" t="s">
        <v>1</v>
      </c>
      <c r="L44" s="18"/>
      <c r="M44" s="18">
        <v>224.2268</v>
      </c>
      <c r="N44" s="19">
        <v>162.32599999999999</v>
      </c>
      <c r="O44" s="20">
        <f>M44</f>
        <v>224.2268</v>
      </c>
      <c r="Q44" s="24">
        <f t="shared" si="2"/>
        <v>822.16493333333335</v>
      </c>
      <c r="R44" s="21">
        <f t="shared" si="0"/>
        <v>2.2422680000000001</v>
      </c>
      <c r="S44" s="21">
        <f>R44/50</f>
        <v>4.4845360000000001E-2</v>
      </c>
      <c r="T44" s="12">
        <v>55</v>
      </c>
      <c r="U44" s="39">
        <v>30.26178475</v>
      </c>
      <c r="V44" s="39">
        <v>-87.728912199999996</v>
      </c>
      <c r="W44" s="39"/>
      <c r="X44" s="39" t="s">
        <v>857</v>
      </c>
      <c r="Y44" s="39" t="s">
        <v>870</v>
      </c>
      <c r="Z44" s="39"/>
      <c r="AA44" s="39">
        <v>264.61123333333336</v>
      </c>
      <c r="AB44" s="39" t="s">
        <v>875</v>
      </c>
    </row>
    <row r="45" spans="1:28" s="28" customFormat="1">
      <c r="A45" s="17" t="s">
        <v>294</v>
      </c>
      <c r="B45" s="17" t="s">
        <v>691</v>
      </c>
      <c r="C45" s="101" t="s">
        <v>290</v>
      </c>
      <c r="D45" s="102">
        <v>29.838841689999999</v>
      </c>
      <c r="E45" s="102">
        <v>-91.955781920000007</v>
      </c>
      <c r="F45" s="101" t="s">
        <v>287</v>
      </c>
      <c r="G45" s="17" t="s">
        <v>43</v>
      </c>
      <c r="H45" s="17" t="s">
        <v>38</v>
      </c>
      <c r="I45" s="17"/>
      <c r="J45" s="17" t="s">
        <v>111</v>
      </c>
      <c r="K45" s="17" t="s">
        <v>1</v>
      </c>
      <c r="L45" s="18"/>
      <c r="M45" s="18"/>
      <c r="N45" s="18">
        <v>93.341999999999999</v>
      </c>
      <c r="O45" s="103">
        <f>N45</f>
        <v>93.341999999999999</v>
      </c>
      <c r="P45" s="28" t="s">
        <v>858</v>
      </c>
      <c r="Q45" s="29">
        <f t="shared" si="2"/>
        <v>342.25399999999996</v>
      </c>
      <c r="R45" s="30">
        <f t="shared" si="0"/>
        <v>0.93342000000000003</v>
      </c>
      <c r="S45" s="30">
        <f>R45/30</f>
        <v>3.1113999999999999E-2</v>
      </c>
      <c r="T45" s="12">
        <v>58</v>
      </c>
      <c r="U45" s="39">
        <v>30.278835950000001</v>
      </c>
      <c r="V45" s="39">
        <v>-89.398412460000003</v>
      </c>
      <c r="W45" s="39"/>
      <c r="X45" s="39" t="s">
        <v>857</v>
      </c>
      <c r="Y45" s="39" t="s">
        <v>870</v>
      </c>
      <c r="Z45" s="39"/>
      <c r="AA45" s="39">
        <v>369.28800000000001</v>
      </c>
      <c r="AB45" s="39" t="s">
        <v>875</v>
      </c>
    </row>
    <row r="46" spans="1:28" s="79" customFormat="1">
      <c r="A46" s="72" t="s">
        <v>68</v>
      </c>
      <c r="B46" s="72" t="s">
        <v>502</v>
      </c>
      <c r="C46" s="73" t="s">
        <v>64</v>
      </c>
      <c r="D46" s="74">
        <v>29.90533872</v>
      </c>
      <c r="E46" s="74">
        <v>-81.326566740000004</v>
      </c>
      <c r="F46" s="73" t="s">
        <v>81</v>
      </c>
      <c r="G46" s="72" t="s">
        <v>43</v>
      </c>
      <c r="H46" s="72" t="s">
        <v>38</v>
      </c>
      <c r="I46" s="75"/>
      <c r="J46" s="75" t="s">
        <v>2</v>
      </c>
      <c r="K46" s="75" t="s">
        <v>1</v>
      </c>
      <c r="L46" s="76"/>
      <c r="M46" s="76">
        <v>105.91</v>
      </c>
      <c r="N46" s="77">
        <v>63.545999999999999</v>
      </c>
      <c r="O46" s="78">
        <f>M46</f>
        <v>105.91</v>
      </c>
      <c r="Q46" s="80">
        <f t="shared" si="2"/>
        <v>388.33666666666664</v>
      </c>
      <c r="R46" s="81">
        <f t="shared" si="0"/>
        <v>1.0590999999999999</v>
      </c>
      <c r="S46" s="81">
        <f>R46/50</f>
        <v>2.1181999999999999E-2</v>
      </c>
      <c r="T46" s="12">
        <v>59</v>
      </c>
      <c r="U46" s="39">
        <v>30.27945871</v>
      </c>
      <c r="V46" s="39">
        <v>-87.741994899999995</v>
      </c>
      <c r="W46" s="39"/>
      <c r="X46" s="39" t="s">
        <v>857</v>
      </c>
      <c r="Y46" s="39" t="s">
        <v>870</v>
      </c>
      <c r="Z46" s="39"/>
      <c r="AA46" s="39">
        <v>111.9357</v>
      </c>
      <c r="AB46" s="39" t="s">
        <v>875</v>
      </c>
    </row>
    <row r="47" spans="1:28" s="79" customFormat="1">
      <c r="A47" s="72" t="s">
        <v>68</v>
      </c>
      <c r="B47" s="72" t="s">
        <v>83</v>
      </c>
      <c r="C47" s="73" t="s">
        <v>64</v>
      </c>
      <c r="D47" s="74">
        <v>29.95155188</v>
      </c>
      <c r="E47" s="74">
        <v>-81.319365419999997</v>
      </c>
      <c r="F47" s="73" t="s">
        <v>81</v>
      </c>
      <c r="G47" s="72" t="s">
        <v>43</v>
      </c>
      <c r="H47" s="72" t="s">
        <v>38</v>
      </c>
      <c r="I47" s="75"/>
      <c r="J47" s="75" t="s">
        <v>2</v>
      </c>
      <c r="K47" s="75" t="s">
        <v>1</v>
      </c>
      <c r="L47" s="76"/>
      <c r="M47" s="76">
        <v>90.508399999999995</v>
      </c>
      <c r="N47" s="77">
        <v>54.216000000000001</v>
      </c>
      <c r="O47" s="78">
        <f>AVERAGE(M47:M48,L49)</f>
        <v>161.61446666666666</v>
      </c>
      <c r="Q47" s="80">
        <f t="shared" si="2"/>
        <v>592.58637777777778</v>
      </c>
      <c r="R47" s="81">
        <f t="shared" si="0"/>
        <v>1.6161446666666666</v>
      </c>
      <c r="S47" s="81">
        <f>R47/AVERAGE(50,100,50)</f>
        <v>2.4242169999999997E-2</v>
      </c>
      <c r="T47" s="12">
        <v>60</v>
      </c>
      <c r="U47" s="39">
        <v>30.294689330000001</v>
      </c>
      <c r="V47" s="39">
        <v>-88.587218919999998</v>
      </c>
      <c r="W47" s="39"/>
      <c r="X47" s="39" t="s">
        <v>857</v>
      </c>
      <c r="Y47" s="39" t="s">
        <v>870</v>
      </c>
      <c r="Z47" s="39"/>
      <c r="AA47" s="39">
        <v>48.284999999999997</v>
      </c>
      <c r="AB47" s="39" t="s">
        <v>875</v>
      </c>
    </row>
    <row r="48" spans="1:28" s="79" customFormat="1">
      <c r="A48" s="72" t="s">
        <v>68</v>
      </c>
      <c r="B48" s="72" t="s">
        <v>83</v>
      </c>
      <c r="C48" s="73" t="s">
        <v>64</v>
      </c>
      <c r="D48" s="74">
        <v>30.031096949999998</v>
      </c>
      <c r="E48" s="74">
        <v>-81.369394589999999</v>
      </c>
      <c r="F48" s="73" t="s">
        <v>81</v>
      </c>
      <c r="G48" s="72" t="s">
        <v>43</v>
      </c>
      <c r="H48" s="72" t="s">
        <v>38</v>
      </c>
      <c r="I48" s="75"/>
      <c r="J48" s="75" t="s">
        <v>2</v>
      </c>
      <c r="K48" s="75" t="s">
        <v>1</v>
      </c>
      <c r="L48" s="76"/>
      <c r="M48" s="76">
        <v>141.61500000000001</v>
      </c>
      <c r="N48" s="77">
        <v>84.968999999999994</v>
      </c>
      <c r="O48" s="82"/>
      <c r="R48" s="81"/>
      <c r="S48" s="81"/>
      <c r="T48" s="12">
        <v>62</v>
      </c>
      <c r="U48" s="39">
        <v>30.36646</v>
      </c>
      <c r="V48" s="39">
        <v>-88.463470000000001</v>
      </c>
      <c r="W48" s="39"/>
      <c r="X48" s="39" t="s">
        <v>857</v>
      </c>
      <c r="Y48" s="39" t="s">
        <v>870</v>
      </c>
      <c r="Z48" s="39"/>
      <c r="AA48" s="39">
        <v>64.7898</v>
      </c>
      <c r="AB48" s="39" t="s">
        <v>875</v>
      </c>
    </row>
    <row r="49" spans="1:28" s="79" customFormat="1">
      <c r="A49" s="72" t="s">
        <v>68</v>
      </c>
      <c r="B49" s="72" t="s">
        <v>83</v>
      </c>
      <c r="C49" s="73" t="s">
        <v>64</v>
      </c>
      <c r="D49" s="74">
        <v>30.033486079999999</v>
      </c>
      <c r="E49" s="74">
        <v>-81.354945909999998</v>
      </c>
      <c r="F49" s="73" t="s">
        <v>81</v>
      </c>
      <c r="G49" s="72" t="s">
        <v>43</v>
      </c>
      <c r="H49" s="72" t="s">
        <v>38</v>
      </c>
      <c r="I49" s="75"/>
      <c r="J49" s="75" t="s">
        <v>2</v>
      </c>
      <c r="K49" s="75" t="s">
        <v>1</v>
      </c>
      <c r="L49" s="76">
        <v>252.72</v>
      </c>
      <c r="M49" s="77">
        <v>126.36</v>
      </c>
      <c r="N49" s="77">
        <v>75.816000000000003</v>
      </c>
      <c r="O49" s="82"/>
      <c r="R49" s="81"/>
      <c r="S49" s="81"/>
      <c r="T49" s="12">
        <v>64</v>
      </c>
      <c r="U49" s="39">
        <v>30.419029259999999</v>
      </c>
      <c r="V49" s="39">
        <v>-88.561295860000001</v>
      </c>
      <c r="W49" s="39"/>
      <c r="X49" s="39" t="s">
        <v>857</v>
      </c>
      <c r="Y49" s="39" t="s">
        <v>870</v>
      </c>
      <c r="Z49" s="39"/>
      <c r="AA49" s="39">
        <v>631.66600000000005</v>
      </c>
      <c r="AB49" s="39" t="s">
        <v>875</v>
      </c>
    </row>
    <row r="50" spans="1:28" s="12" customFormat="1">
      <c r="A50" s="13" t="s">
        <v>68</v>
      </c>
      <c r="B50" s="13" t="s">
        <v>496</v>
      </c>
      <c r="C50" s="14" t="s">
        <v>64</v>
      </c>
      <c r="D50" s="15">
        <v>29.98388512</v>
      </c>
      <c r="E50" s="15">
        <v>-84.516724109999998</v>
      </c>
      <c r="F50" s="14" t="s">
        <v>124</v>
      </c>
      <c r="G50" s="13" t="s">
        <v>43</v>
      </c>
      <c r="H50" s="13" t="s">
        <v>38</v>
      </c>
      <c r="I50" s="16"/>
      <c r="J50" s="16"/>
      <c r="K50" s="16" t="s">
        <v>1</v>
      </c>
      <c r="L50" s="18"/>
      <c r="M50" s="18">
        <v>269.7088</v>
      </c>
      <c r="N50" s="19">
        <v>163.08600000000001</v>
      </c>
      <c r="O50" s="20">
        <f>M50</f>
        <v>269.7088</v>
      </c>
      <c r="Q50" s="24">
        <f t="shared" ref="Q50:Q56" si="5">O50*44/12</f>
        <v>988.93226666666669</v>
      </c>
      <c r="R50" s="21">
        <f t="shared" si="0"/>
        <v>2.6970879999999999</v>
      </c>
      <c r="S50" s="21">
        <f>R50/50</f>
        <v>5.3941759999999998E-2</v>
      </c>
      <c r="T50" s="12">
        <v>65</v>
      </c>
      <c r="U50" s="39">
        <v>30.542310000000001</v>
      </c>
      <c r="V50" s="39">
        <v>-86.996380000000002</v>
      </c>
      <c r="W50" s="39"/>
      <c r="X50" s="39" t="s">
        <v>857</v>
      </c>
      <c r="Y50" s="39" t="s">
        <v>870</v>
      </c>
      <c r="Z50" s="39"/>
      <c r="AA50" s="39">
        <v>148.66380000000001</v>
      </c>
      <c r="AB50" s="39" t="s">
        <v>875</v>
      </c>
    </row>
    <row r="51" spans="1:28" s="12" customFormat="1">
      <c r="A51" s="13" t="s">
        <v>68</v>
      </c>
      <c r="B51" s="13" t="s">
        <v>493</v>
      </c>
      <c r="C51" s="14" t="s">
        <v>64</v>
      </c>
      <c r="D51" s="15">
        <v>30.025596539999999</v>
      </c>
      <c r="E51" s="15">
        <v>-84.459340409999996</v>
      </c>
      <c r="F51" s="14" t="s">
        <v>61</v>
      </c>
      <c r="G51" s="13" t="s">
        <v>43</v>
      </c>
      <c r="H51" s="13" t="s">
        <v>38</v>
      </c>
      <c r="I51" s="16"/>
      <c r="J51" s="16" t="s">
        <v>2</v>
      </c>
      <c r="K51" s="16" t="s">
        <v>1</v>
      </c>
      <c r="L51" s="18"/>
      <c r="M51" s="18">
        <v>122.3656</v>
      </c>
      <c r="N51" s="19">
        <v>88.729200000000006</v>
      </c>
      <c r="O51" s="20">
        <f>M51</f>
        <v>122.3656</v>
      </c>
      <c r="Q51" s="24">
        <f t="shared" si="5"/>
        <v>448.6738666666667</v>
      </c>
      <c r="R51" s="21">
        <f t="shared" si="0"/>
        <v>1.2236560000000001</v>
      </c>
      <c r="S51" s="21">
        <f>R51/50</f>
        <v>2.4473120000000001E-2</v>
      </c>
      <c r="T51" s="12">
        <v>66</v>
      </c>
      <c r="U51" s="39">
        <v>30.69300131</v>
      </c>
      <c r="V51" s="39">
        <v>-81.538461280000007</v>
      </c>
      <c r="W51" s="39"/>
      <c r="X51" s="39" t="s">
        <v>857</v>
      </c>
      <c r="Y51" s="39" t="s">
        <v>870</v>
      </c>
      <c r="Z51" s="39"/>
      <c r="AA51" s="39">
        <v>267.43093333333337</v>
      </c>
      <c r="AB51" s="39" t="s">
        <v>875</v>
      </c>
    </row>
    <row r="52" spans="1:28" s="88" customFormat="1">
      <c r="A52" s="83" t="s">
        <v>294</v>
      </c>
      <c r="B52" s="83" t="s">
        <v>299</v>
      </c>
      <c r="C52" s="84" t="s">
        <v>290</v>
      </c>
      <c r="D52" s="85">
        <v>30.02893495</v>
      </c>
      <c r="E52" s="85">
        <v>-93.251514330000006</v>
      </c>
      <c r="F52" s="84" t="s">
        <v>150</v>
      </c>
      <c r="G52" s="83" t="s">
        <v>43</v>
      </c>
      <c r="H52" s="83" t="s">
        <v>38</v>
      </c>
      <c r="I52" s="83" t="s">
        <v>145</v>
      </c>
      <c r="J52" s="83"/>
      <c r="K52" s="83" t="s">
        <v>1</v>
      </c>
      <c r="L52" s="86">
        <v>195.41159999999999</v>
      </c>
      <c r="M52" s="86">
        <v>118.6536</v>
      </c>
      <c r="N52" s="86">
        <v>55.869599999999998</v>
      </c>
      <c r="O52" s="87">
        <f>L52</f>
        <v>195.41159999999999</v>
      </c>
      <c r="Q52" s="89">
        <f t="shared" si="5"/>
        <v>716.50919999999996</v>
      </c>
      <c r="R52" s="90">
        <f t="shared" si="0"/>
        <v>1.954116</v>
      </c>
      <c r="S52" s="90">
        <f>R52/100</f>
        <v>1.9541159999999998E-2</v>
      </c>
      <c r="T52" s="12">
        <v>69</v>
      </c>
      <c r="U52" s="39">
        <v>30.73733301</v>
      </c>
      <c r="V52" s="39">
        <v>-81.476053829999998</v>
      </c>
      <c r="W52" s="39"/>
      <c r="X52" s="39" t="s">
        <v>857</v>
      </c>
      <c r="Y52" s="39" t="s">
        <v>870</v>
      </c>
      <c r="Z52" s="39"/>
      <c r="AA52" s="39">
        <v>80.8</v>
      </c>
      <c r="AB52" s="39" t="s">
        <v>875</v>
      </c>
    </row>
    <row r="53" spans="1:28" s="88" customFormat="1">
      <c r="A53" s="83" t="s">
        <v>294</v>
      </c>
      <c r="B53" s="83" t="s">
        <v>297</v>
      </c>
      <c r="C53" s="84" t="s">
        <v>290</v>
      </c>
      <c r="D53" s="85">
        <v>30.03509159</v>
      </c>
      <c r="E53" s="85">
        <v>-93.432445950000002</v>
      </c>
      <c r="F53" s="84" t="s">
        <v>150</v>
      </c>
      <c r="G53" s="83" t="s">
        <v>43</v>
      </c>
      <c r="H53" s="83" t="s">
        <v>38</v>
      </c>
      <c r="I53" s="83" t="s">
        <v>145</v>
      </c>
      <c r="J53" s="83"/>
      <c r="K53" s="83" t="s">
        <v>1</v>
      </c>
      <c r="L53" s="86">
        <v>770.34799999999996</v>
      </c>
      <c r="M53" s="86">
        <v>306.38799999999998</v>
      </c>
      <c r="N53" s="86">
        <v>120.804</v>
      </c>
      <c r="O53" s="87">
        <f t="shared" ref="O53:O54" si="6">L53</f>
        <v>770.34799999999996</v>
      </c>
      <c r="Q53" s="89">
        <f t="shared" si="5"/>
        <v>2824.6093333333333</v>
      </c>
      <c r="R53" s="90">
        <f t="shared" si="0"/>
        <v>7.7034799999999999</v>
      </c>
      <c r="S53" s="90">
        <f t="shared" ref="S53:S54" si="7">R53/100</f>
        <v>7.70348E-2</v>
      </c>
      <c r="T53" s="12">
        <v>70</v>
      </c>
      <c r="U53" s="39">
        <v>30.768626319999999</v>
      </c>
      <c r="V53" s="39">
        <v>-87.980553939999993</v>
      </c>
      <c r="W53" s="39"/>
      <c r="X53" s="39" t="s">
        <v>857</v>
      </c>
      <c r="Y53" s="39" t="s">
        <v>870</v>
      </c>
      <c r="Z53" s="39"/>
      <c r="AA53" s="39">
        <v>235.05978333333337</v>
      </c>
      <c r="AB53" s="39" t="s">
        <v>875</v>
      </c>
    </row>
    <row r="54" spans="1:28" s="88" customFormat="1">
      <c r="A54" s="83" t="s">
        <v>294</v>
      </c>
      <c r="B54" s="83" t="s">
        <v>299</v>
      </c>
      <c r="C54" s="84" t="s">
        <v>290</v>
      </c>
      <c r="D54" s="85">
        <v>30.036547299999999</v>
      </c>
      <c r="E54" s="85">
        <v>-93.279931829999995</v>
      </c>
      <c r="F54" s="84" t="s">
        <v>150</v>
      </c>
      <c r="G54" s="83" t="s">
        <v>43</v>
      </c>
      <c r="H54" s="83" t="s">
        <v>38</v>
      </c>
      <c r="I54" s="83"/>
      <c r="J54" s="83" t="s">
        <v>2</v>
      </c>
      <c r="K54" s="83" t="s">
        <v>1</v>
      </c>
      <c r="L54" s="86">
        <v>85.627600000000001</v>
      </c>
      <c r="M54" s="86">
        <v>76.2136</v>
      </c>
      <c r="N54" s="86">
        <v>57.313600000000001</v>
      </c>
      <c r="O54" s="87">
        <f t="shared" si="6"/>
        <v>85.627600000000001</v>
      </c>
      <c r="Q54" s="89">
        <f t="shared" si="5"/>
        <v>313.96786666666668</v>
      </c>
      <c r="R54" s="90">
        <f t="shared" si="0"/>
        <v>0.85627600000000004</v>
      </c>
      <c r="S54" s="90">
        <f t="shared" si="7"/>
        <v>8.5627600000000009E-3</v>
      </c>
      <c r="T54" s="12">
        <v>76</v>
      </c>
      <c r="U54" s="39">
        <v>30.82546009</v>
      </c>
      <c r="V54" s="39">
        <v>-81.520919610000007</v>
      </c>
      <c r="W54" s="39"/>
      <c r="X54" s="39" t="s">
        <v>857</v>
      </c>
      <c r="Y54" s="39" t="s">
        <v>870</v>
      </c>
      <c r="Z54" s="39"/>
      <c r="AA54" s="39">
        <v>159.07249999999999</v>
      </c>
      <c r="AB54" s="39" t="s">
        <v>875</v>
      </c>
    </row>
    <row r="55" spans="1:28" s="12" customFormat="1">
      <c r="A55" s="13" t="s">
        <v>68</v>
      </c>
      <c r="B55" s="13" t="s">
        <v>65</v>
      </c>
      <c r="C55" s="14" t="s">
        <v>64</v>
      </c>
      <c r="D55" s="15">
        <v>30.086735990000001</v>
      </c>
      <c r="E55" s="15">
        <v>-84.172408259999997</v>
      </c>
      <c r="F55" s="14" t="s">
        <v>61</v>
      </c>
      <c r="G55" s="13" t="s">
        <v>43</v>
      </c>
      <c r="H55" s="13" t="s">
        <v>38</v>
      </c>
      <c r="I55" s="16"/>
      <c r="J55" s="16" t="s">
        <v>2</v>
      </c>
      <c r="K55" s="16" t="s">
        <v>1</v>
      </c>
      <c r="L55" s="18"/>
      <c r="M55" s="18">
        <v>80.883499999999998</v>
      </c>
      <c r="N55" s="19">
        <v>59.953499999999998</v>
      </c>
      <c r="O55" s="20">
        <f>M55</f>
        <v>80.883499999999998</v>
      </c>
      <c r="Q55" s="24">
        <f t="shared" si="5"/>
        <v>296.57283333333334</v>
      </c>
      <c r="R55" s="21">
        <f t="shared" si="0"/>
        <v>0.80883499999999997</v>
      </c>
      <c r="S55" s="21">
        <f>R55/50</f>
        <v>1.6176699999999999E-2</v>
      </c>
      <c r="T55" s="12">
        <v>78</v>
      </c>
      <c r="U55" s="39">
        <v>30.898304499999998</v>
      </c>
      <c r="V55" s="39">
        <v>-87.917175950000001</v>
      </c>
      <c r="W55" s="39"/>
      <c r="X55" s="39" t="s">
        <v>857</v>
      </c>
      <c r="Y55" s="39" t="s">
        <v>870</v>
      </c>
      <c r="Z55" s="39"/>
      <c r="AA55" s="39">
        <v>788.87459999999999</v>
      </c>
      <c r="AB55" s="39" t="s">
        <v>875</v>
      </c>
    </row>
    <row r="56" spans="1:28" s="39" customFormat="1">
      <c r="A56" s="32" t="s">
        <v>461</v>
      </c>
      <c r="B56" s="32" t="s">
        <v>722</v>
      </c>
      <c r="C56" s="33" t="s">
        <v>64</v>
      </c>
      <c r="D56" s="34">
        <v>30.26178475</v>
      </c>
      <c r="E56" s="34">
        <v>-87.728912199999996</v>
      </c>
      <c r="F56" s="33" t="s">
        <v>250</v>
      </c>
      <c r="G56" s="32" t="s">
        <v>43</v>
      </c>
      <c r="H56" s="32" t="s">
        <v>38</v>
      </c>
      <c r="I56" s="35"/>
      <c r="J56" s="35" t="s">
        <v>2</v>
      </c>
      <c r="K56" s="35" t="s">
        <v>1</v>
      </c>
      <c r="L56" s="36">
        <v>133.3477</v>
      </c>
      <c r="M56" s="37">
        <v>110.7902</v>
      </c>
      <c r="N56" s="37">
        <v>102.4182</v>
      </c>
      <c r="O56" s="38">
        <f>AVERAGE(L56,M57,L58)</f>
        <v>264.61123333333336</v>
      </c>
      <c r="Q56" s="40">
        <f t="shared" si="5"/>
        <v>970.24118888888904</v>
      </c>
      <c r="R56" s="41">
        <f t="shared" si="0"/>
        <v>2.6461123333333334</v>
      </c>
      <c r="S56" s="41">
        <f>R56/AVERAGE(100,100,50)</f>
        <v>3.1753348000000001E-2</v>
      </c>
      <c r="T56" s="12">
        <v>79</v>
      </c>
      <c r="U56" s="39">
        <v>30.945399999999999</v>
      </c>
      <c r="V56" s="39">
        <v>-81.417199999999994</v>
      </c>
      <c r="X56" s="39" t="s">
        <v>857</v>
      </c>
      <c r="Y56" s="39" t="s">
        <v>870</v>
      </c>
      <c r="AA56" s="39">
        <v>68.505399999999995</v>
      </c>
      <c r="AB56" s="39" t="s">
        <v>875</v>
      </c>
    </row>
    <row r="57" spans="1:28" s="39" customFormat="1">
      <c r="A57" s="32" t="s">
        <v>461</v>
      </c>
      <c r="B57" s="32" t="s">
        <v>722</v>
      </c>
      <c r="C57" s="33" t="s">
        <v>64</v>
      </c>
      <c r="D57" s="34">
        <v>30.269170079999999</v>
      </c>
      <c r="E57" s="34">
        <v>-87.749103270000006</v>
      </c>
      <c r="F57" s="33" t="s">
        <v>250</v>
      </c>
      <c r="G57" s="32" t="s">
        <v>43</v>
      </c>
      <c r="H57" s="32" t="s">
        <v>38</v>
      </c>
      <c r="I57" s="35"/>
      <c r="J57" s="35" t="s">
        <v>2</v>
      </c>
      <c r="K57" s="35" t="s">
        <v>1</v>
      </c>
      <c r="L57" s="36"/>
      <c r="M57" s="36">
        <v>461.19560000000001</v>
      </c>
      <c r="N57" s="37">
        <v>280.75049999999999</v>
      </c>
      <c r="O57" s="42"/>
      <c r="R57" s="41"/>
      <c r="T57" s="12">
        <v>80</v>
      </c>
      <c r="U57" s="39">
        <v>31.082077819999999</v>
      </c>
      <c r="V57" s="39">
        <v>-81.524942839999994</v>
      </c>
      <c r="X57" s="39" t="s">
        <v>857</v>
      </c>
      <c r="Y57" s="39" t="s">
        <v>870</v>
      </c>
      <c r="AA57" s="39">
        <v>106.24</v>
      </c>
      <c r="AB57" s="39" t="s">
        <v>875</v>
      </c>
    </row>
    <row r="58" spans="1:28" s="39" customFormat="1">
      <c r="A58" s="32" t="s">
        <v>461</v>
      </c>
      <c r="B58" s="32" t="s">
        <v>722</v>
      </c>
      <c r="C58" s="33" t="s">
        <v>64</v>
      </c>
      <c r="D58" s="34">
        <v>30.270637570000002</v>
      </c>
      <c r="E58" s="34">
        <v>-87.739674730000004</v>
      </c>
      <c r="F58" s="33" t="s">
        <v>250</v>
      </c>
      <c r="G58" s="32" t="s">
        <v>43</v>
      </c>
      <c r="H58" s="32" t="s">
        <v>38</v>
      </c>
      <c r="I58" s="35"/>
      <c r="J58" s="35" t="s">
        <v>2</v>
      </c>
      <c r="K58" s="35" t="s">
        <v>1</v>
      </c>
      <c r="L58" s="36">
        <v>199.29040000000001</v>
      </c>
      <c r="M58" s="37">
        <v>110.9704</v>
      </c>
      <c r="N58" s="37">
        <v>73.842399999999998</v>
      </c>
      <c r="O58" s="42"/>
      <c r="R58" s="41"/>
      <c r="T58" s="12">
        <v>81</v>
      </c>
      <c r="U58" s="39">
        <v>31.442162710000002</v>
      </c>
      <c r="V58" s="39">
        <v>-81.358983679999994</v>
      </c>
      <c r="X58" s="39" t="s">
        <v>857</v>
      </c>
      <c r="Y58" s="39" t="s">
        <v>870</v>
      </c>
      <c r="AA58" s="39">
        <v>82.298333333333332</v>
      </c>
      <c r="AB58" s="39" t="s">
        <v>875</v>
      </c>
    </row>
    <row r="59" spans="1:28" s="39" customFormat="1">
      <c r="A59" s="32" t="s">
        <v>255</v>
      </c>
      <c r="B59" s="32" t="s">
        <v>261</v>
      </c>
      <c r="C59" s="33" t="s">
        <v>64</v>
      </c>
      <c r="D59" s="34">
        <v>30.278835950000001</v>
      </c>
      <c r="E59" s="34">
        <v>-89.398412460000003</v>
      </c>
      <c r="F59" s="33" t="s">
        <v>250</v>
      </c>
      <c r="G59" s="32" t="s">
        <v>43</v>
      </c>
      <c r="H59" s="32" t="s">
        <v>38</v>
      </c>
      <c r="I59" s="35" t="s">
        <v>106</v>
      </c>
      <c r="J59" s="35"/>
      <c r="K59" s="35" t="s">
        <v>1</v>
      </c>
      <c r="L59" s="36">
        <v>369.28800000000001</v>
      </c>
      <c r="M59" s="37">
        <v>214.47800000000001</v>
      </c>
      <c r="N59" s="37">
        <v>152.554</v>
      </c>
      <c r="O59" s="38">
        <f>L59</f>
        <v>369.28800000000001</v>
      </c>
      <c r="Q59" s="40">
        <f t="shared" ref="Q59:Q61" si="8">O59*44/12</f>
        <v>1354.056</v>
      </c>
      <c r="R59" s="41">
        <f t="shared" si="0"/>
        <v>3.6928800000000002</v>
      </c>
      <c r="S59" s="41">
        <f>R59/100</f>
        <v>3.6928800000000005E-2</v>
      </c>
      <c r="T59" s="12">
        <v>84</v>
      </c>
      <c r="U59" s="39">
        <v>31.508602660000001</v>
      </c>
      <c r="V59" s="39">
        <v>-81.209867549999998</v>
      </c>
      <c r="X59" s="39" t="s">
        <v>857</v>
      </c>
      <c r="Y59" s="39" t="s">
        <v>870</v>
      </c>
      <c r="AA59" s="39">
        <v>83.991199999999992</v>
      </c>
      <c r="AB59" s="39" t="s">
        <v>875</v>
      </c>
    </row>
    <row r="60" spans="1:28" s="39" customFormat="1">
      <c r="A60" s="32" t="s">
        <v>461</v>
      </c>
      <c r="B60" s="32" t="s">
        <v>722</v>
      </c>
      <c r="C60" s="33" t="s">
        <v>64</v>
      </c>
      <c r="D60" s="34">
        <v>30.27945871</v>
      </c>
      <c r="E60" s="34">
        <v>-87.741994899999995</v>
      </c>
      <c r="F60" s="33" t="s">
        <v>250</v>
      </c>
      <c r="G60" s="32" t="s">
        <v>43</v>
      </c>
      <c r="H60" s="32" t="s">
        <v>38</v>
      </c>
      <c r="I60" s="35"/>
      <c r="J60" s="35" t="s">
        <v>2</v>
      </c>
      <c r="K60" s="35" t="s">
        <v>1</v>
      </c>
      <c r="L60" s="36"/>
      <c r="M60" s="36">
        <v>111.9357</v>
      </c>
      <c r="N60" s="37">
        <v>62.291699999999999</v>
      </c>
      <c r="O60" s="38">
        <f>M60</f>
        <v>111.9357</v>
      </c>
      <c r="Q60" s="40">
        <f t="shared" si="8"/>
        <v>410.43090000000001</v>
      </c>
      <c r="R60" s="41">
        <f t="shared" si="0"/>
        <v>1.1193569999999999</v>
      </c>
      <c r="S60" s="41">
        <f>R60/50</f>
        <v>2.238714E-2</v>
      </c>
      <c r="T60" s="12">
        <v>89</v>
      </c>
      <c r="U60" s="39">
        <v>31.636403690000002</v>
      </c>
      <c r="V60" s="39">
        <v>-81.149636889999996</v>
      </c>
      <c r="X60" s="39" t="s">
        <v>857</v>
      </c>
      <c r="Y60" s="39" t="s">
        <v>870</v>
      </c>
      <c r="AA60" s="39">
        <v>55.060879999999997</v>
      </c>
      <c r="AB60" s="39" t="s">
        <v>875</v>
      </c>
    </row>
    <row r="61" spans="1:28" s="39" customFormat="1">
      <c r="A61" s="32" t="s">
        <v>255</v>
      </c>
      <c r="B61" s="32" t="s">
        <v>257</v>
      </c>
      <c r="C61" s="33" t="s">
        <v>64</v>
      </c>
      <c r="D61" s="34">
        <v>30.294689330000001</v>
      </c>
      <c r="E61" s="34">
        <v>-88.587218919999998</v>
      </c>
      <c r="F61" s="33" t="s">
        <v>250</v>
      </c>
      <c r="G61" s="32" t="s">
        <v>43</v>
      </c>
      <c r="H61" s="32" t="s">
        <v>38</v>
      </c>
      <c r="I61" s="35"/>
      <c r="J61" s="35" t="s">
        <v>2</v>
      </c>
      <c r="K61" s="35" t="s">
        <v>1</v>
      </c>
      <c r="L61" s="36"/>
      <c r="M61" s="36">
        <v>27.72</v>
      </c>
      <c r="N61" s="37">
        <v>16.632000000000001</v>
      </c>
      <c r="O61" s="38">
        <f>AVERAGE(M61,L62)</f>
        <v>48.284999999999997</v>
      </c>
      <c r="Q61" s="40">
        <f t="shared" si="8"/>
        <v>177.04499999999999</v>
      </c>
      <c r="R61" s="41">
        <f t="shared" si="0"/>
        <v>0.48284999999999995</v>
      </c>
      <c r="S61" s="41">
        <f>R61/75</f>
        <v>6.4379999999999993E-3</v>
      </c>
      <c r="T61" s="12">
        <v>90</v>
      </c>
      <c r="U61" s="39">
        <v>31.644436219999999</v>
      </c>
      <c r="V61" s="39">
        <v>-81.378011970000003</v>
      </c>
      <c r="X61" s="39" t="s">
        <v>857</v>
      </c>
      <c r="Y61" s="39" t="s">
        <v>870</v>
      </c>
      <c r="AA61" s="39">
        <v>107.68</v>
      </c>
      <c r="AB61" s="39" t="s">
        <v>875</v>
      </c>
    </row>
    <row r="62" spans="1:28" s="39" customFormat="1">
      <c r="A62" s="32" t="s">
        <v>255</v>
      </c>
      <c r="B62" s="32" t="s">
        <v>257</v>
      </c>
      <c r="C62" s="33" t="s">
        <v>64</v>
      </c>
      <c r="D62" s="34">
        <v>30.29608597</v>
      </c>
      <c r="E62" s="34">
        <v>-88.586962490000005</v>
      </c>
      <c r="F62" s="33" t="s">
        <v>250</v>
      </c>
      <c r="G62" s="32" t="s">
        <v>43</v>
      </c>
      <c r="H62" s="32" t="s">
        <v>38</v>
      </c>
      <c r="I62" s="35"/>
      <c r="J62" s="35" t="s">
        <v>2</v>
      </c>
      <c r="K62" s="35" t="s">
        <v>1</v>
      </c>
      <c r="L62" s="36">
        <v>68.849999999999994</v>
      </c>
      <c r="M62" s="37">
        <v>34.424999999999997</v>
      </c>
      <c r="N62" s="37">
        <v>20.655000000000001</v>
      </c>
      <c r="O62" s="42"/>
      <c r="R62" s="41"/>
      <c r="S62" s="41"/>
      <c r="T62" s="12">
        <v>91</v>
      </c>
      <c r="U62" s="39">
        <v>31.654830409999999</v>
      </c>
      <c r="V62" s="39">
        <v>-81.233170000000001</v>
      </c>
      <c r="X62" s="39" t="s">
        <v>857</v>
      </c>
      <c r="Y62" s="39" t="s">
        <v>870</v>
      </c>
      <c r="AA62" s="39">
        <v>158.78</v>
      </c>
      <c r="AB62" s="39" t="s">
        <v>875</v>
      </c>
    </row>
    <row r="63" spans="1:28" s="39" customFormat="1">
      <c r="A63" s="32" t="s">
        <v>255</v>
      </c>
      <c r="B63" s="32" t="s">
        <v>748</v>
      </c>
      <c r="C63" s="33" t="s">
        <v>64</v>
      </c>
      <c r="D63" s="34">
        <v>30.36646</v>
      </c>
      <c r="E63" s="34">
        <v>-88.463470000000001</v>
      </c>
      <c r="F63" s="33" t="s">
        <v>250</v>
      </c>
      <c r="G63" s="32" t="s">
        <v>43</v>
      </c>
      <c r="H63" s="32" t="s">
        <v>38</v>
      </c>
      <c r="I63" s="35"/>
      <c r="J63" s="35" t="s">
        <v>2</v>
      </c>
      <c r="K63" s="35" t="s">
        <v>1</v>
      </c>
      <c r="L63" s="36"/>
      <c r="M63" s="37"/>
      <c r="N63" s="36">
        <v>105.0996</v>
      </c>
      <c r="O63" s="38">
        <f>AVERAGE(N63,L64)</f>
        <v>64.7898</v>
      </c>
      <c r="Q63" s="40">
        <f t="shared" ref="Q63" si="9">O63*44/12</f>
        <v>237.5626</v>
      </c>
      <c r="R63" s="41">
        <f t="shared" si="0"/>
        <v>0.64789799999999997</v>
      </c>
      <c r="S63" s="41">
        <f>R63/AVERAGE(100,30)</f>
        <v>9.9676615384615384E-3</v>
      </c>
      <c r="T63" s="12">
        <v>96</v>
      </c>
      <c r="U63" s="39">
        <v>31.909285130000001</v>
      </c>
      <c r="V63" s="39">
        <v>-80.976985540000001</v>
      </c>
      <c r="X63" s="39" t="s">
        <v>857</v>
      </c>
      <c r="Y63" s="39" t="s">
        <v>870</v>
      </c>
      <c r="AA63" s="39">
        <v>90.025333333333336</v>
      </c>
      <c r="AB63" s="39" t="s">
        <v>875</v>
      </c>
    </row>
    <row r="64" spans="1:28" s="39" customFormat="1">
      <c r="A64" s="32" t="s">
        <v>255</v>
      </c>
      <c r="B64" s="32" t="s">
        <v>252</v>
      </c>
      <c r="C64" s="33" t="s">
        <v>64</v>
      </c>
      <c r="D64" s="34">
        <v>30.367526789999999</v>
      </c>
      <c r="E64" s="34">
        <v>-88.827105399999994</v>
      </c>
      <c r="F64" s="33" t="s">
        <v>250</v>
      </c>
      <c r="G64" s="32" t="s">
        <v>43</v>
      </c>
      <c r="H64" s="32" t="s">
        <v>38</v>
      </c>
      <c r="I64" s="35"/>
      <c r="J64" s="35"/>
      <c r="K64" s="35" t="s">
        <v>1</v>
      </c>
      <c r="L64" s="36">
        <v>24.48</v>
      </c>
      <c r="M64" s="37">
        <v>12.24</v>
      </c>
      <c r="N64" s="37">
        <v>7.3440000000000003</v>
      </c>
      <c r="O64" s="42"/>
      <c r="R64" s="41"/>
      <c r="T64" s="12">
        <v>97</v>
      </c>
      <c r="U64" s="39">
        <v>31.909833089999999</v>
      </c>
      <c r="V64" s="39">
        <v>-80.965334130000002</v>
      </c>
      <c r="X64" s="39" t="s">
        <v>857</v>
      </c>
      <c r="Y64" s="39" t="s">
        <v>870</v>
      </c>
      <c r="AA64" s="39">
        <v>73.209599999999995</v>
      </c>
      <c r="AB64" s="39" t="s">
        <v>875</v>
      </c>
    </row>
    <row r="65" spans="1:28" s="39" customFormat="1">
      <c r="A65" s="32" t="s">
        <v>255</v>
      </c>
      <c r="B65" s="32" t="s">
        <v>455</v>
      </c>
      <c r="C65" s="33" t="s">
        <v>64</v>
      </c>
      <c r="D65" s="34">
        <v>30.419029259999999</v>
      </c>
      <c r="E65" s="34">
        <v>-88.561295860000001</v>
      </c>
      <c r="F65" s="33" t="s">
        <v>250</v>
      </c>
      <c r="G65" s="32" t="s">
        <v>43</v>
      </c>
      <c r="H65" s="32" t="s">
        <v>38</v>
      </c>
      <c r="I65" s="35" t="s">
        <v>145</v>
      </c>
      <c r="J65" s="35"/>
      <c r="K65" s="35" t="s">
        <v>1</v>
      </c>
      <c r="L65" s="36">
        <v>631.66600000000005</v>
      </c>
      <c r="M65" s="37">
        <v>362.93599999999998</v>
      </c>
      <c r="N65" s="37">
        <v>228.52799999999999</v>
      </c>
      <c r="O65" s="38">
        <f>L65</f>
        <v>631.66600000000005</v>
      </c>
      <c r="Q65" s="40">
        <f t="shared" ref="Q65:Q67" si="10">O65*44/12</f>
        <v>2316.108666666667</v>
      </c>
      <c r="R65" s="41">
        <f t="shared" si="0"/>
        <v>6.3166600000000006</v>
      </c>
      <c r="S65" s="41">
        <f>R65/100</f>
        <v>6.3166600000000003E-2</v>
      </c>
      <c r="T65" s="12">
        <v>104</v>
      </c>
      <c r="U65" s="39">
        <v>32.26211035</v>
      </c>
      <c r="V65" s="39">
        <v>-80.788881950000004</v>
      </c>
      <c r="X65" s="39" t="s">
        <v>857</v>
      </c>
      <c r="Y65" s="39" t="s">
        <v>870</v>
      </c>
      <c r="AA65" s="39">
        <v>40.392400000000002</v>
      </c>
      <c r="AB65" s="39" t="s">
        <v>875</v>
      </c>
    </row>
    <row r="66" spans="1:28" s="39" customFormat="1">
      <c r="A66" s="32" t="s">
        <v>68</v>
      </c>
      <c r="B66" s="32" t="s">
        <v>789</v>
      </c>
      <c r="C66" s="33" t="s">
        <v>64</v>
      </c>
      <c r="D66" s="34">
        <v>30.542310000000001</v>
      </c>
      <c r="E66" s="34">
        <v>-86.996380000000002</v>
      </c>
      <c r="F66" s="33" t="s">
        <v>124</v>
      </c>
      <c r="G66" s="32" t="s">
        <v>43</v>
      </c>
      <c r="H66" s="32" t="s">
        <v>38</v>
      </c>
      <c r="I66" s="35"/>
      <c r="J66" s="35" t="s">
        <v>2</v>
      </c>
      <c r="K66" s="35" t="s">
        <v>1</v>
      </c>
      <c r="L66" s="37"/>
      <c r="M66" s="36">
        <v>148.66380000000001</v>
      </c>
      <c r="N66" s="37">
        <v>73.961799999999997</v>
      </c>
      <c r="O66" s="38">
        <f>M66</f>
        <v>148.66380000000001</v>
      </c>
      <c r="Q66" s="40">
        <f t="shared" si="10"/>
        <v>545.1006000000001</v>
      </c>
      <c r="R66" s="41">
        <f t="shared" si="0"/>
        <v>1.4866380000000001</v>
      </c>
      <c r="S66" s="41">
        <f>R66/50</f>
        <v>2.9732760000000004E-2</v>
      </c>
      <c r="T66" s="12">
        <v>105</v>
      </c>
      <c r="U66" s="39">
        <v>32.365466759999997</v>
      </c>
      <c r="V66" s="39">
        <v>-80.545249850000005</v>
      </c>
      <c r="X66" s="39" t="s">
        <v>857</v>
      </c>
      <c r="Y66" s="39" t="s">
        <v>870</v>
      </c>
      <c r="AA66" s="39">
        <v>28.905000000000001</v>
      </c>
      <c r="AB66" s="39" t="s">
        <v>875</v>
      </c>
    </row>
    <row r="67" spans="1:28" s="39" customFormat="1">
      <c r="A67" s="32" t="s">
        <v>68</v>
      </c>
      <c r="B67" s="32" t="s">
        <v>312</v>
      </c>
      <c r="C67" s="33" t="s">
        <v>64</v>
      </c>
      <c r="D67" s="34">
        <v>30.69300131</v>
      </c>
      <c r="E67" s="34">
        <v>-81.538461280000007</v>
      </c>
      <c r="F67" s="33" t="s">
        <v>302</v>
      </c>
      <c r="G67" s="32" t="s">
        <v>43</v>
      </c>
      <c r="H67" s="32" t="s">
        <v>38</v>
      </c>
      <c r="I67" s="35"/>
      <c r="J67" s="35" t="s">
        <v>2</v>
      </c>
      <c r="K67" s="35" t="s">
        <v>1</v>
      </c>
      <c r="L67" s="36"/>
      <c r="M67" s="36">
        <v>268.32</v>
      </c>
      <c r="N67" s="37">
        <v>160.99199999999999</v>
      </c>
      <c r="O67" s="38">
        <f>AVERAGE(M67,L68,M69)</f>
        <v>267.43093333333337</v>
      </c>
      <c r="Q67" s="40">
        <f t="shared" si="10"/>
        <v>980.58008888888901</v>
      </c>
      <c r="R67" s="41">
        <f t="shared" ref="R67:R130" si="11">O67/100</f>
        <v>2.6743093333333339</v>
      </c>
      <c r="S67" s="41">
        <f>R67/AVERAGE(50,50,100)</f>
        <v>4.0114640000000007E-2</v>
      </c>
      <c r="T67" s="12">
        <v>106</v>
      </c>
      <c r="U67" s="39">
        <v>32.39303529</v>
      </c>
      <c r="V67" s="39">
        <v>-80.663832900000003</v>
      </c>
      <c r="X67" s="39" t="s">
        <v>857</v>
      </c>
      <c r="Y67" s="39" t="s">
        <v>870</v>
      </c>
      <c r="AA67" s="39">
        <v>30.535133333333334</v>
      </c>
      <c r="AB67" s="39" t="s">
        <v>875</v>
      </c>
    </row>
    <row r="68" spans="1:28" s="39" customFormat="1">
      <c r="A68" s="32" t="s">
        <v>68</v>
      </c>
      <c r="B68" s="32" t="s">
        <v>312</v>
      </c>
      <c r="C68" s="33" t="s">
        <v>64</v>
      </c>
      <c r="D68" s="34">
        <v>30.717640379999999</v>
      </c>
      <c r="E68" s="34">
        <v>-81.526918769999995</v>
      </c>
      <c r="F68" s="33" t="s">
        <v>302</v>
      </c>
      <c r="G68" s="32" t="s">
        <v>43</v>
      </c>
      <c r="H68" s="32" t="s">
        <v>38</v>
      </c>
      <c r="I68" s="35"/>
      <c r="J68" s="35" t="s">
        <v>2</v>
      </c>
      <c r="K68" s="35" t="s">
        <v>1</v>
      </c>
      <c r="L68" s="36">
        <v>407.13279999999997</v>
      </c>
      <c r="M68" s="37">
        <v>215.2928</v>
      </c>
      <c r="N68" s="37">
        <v>138.55680000000001</v>
      </c>
      <c r="O68" s="42"/>
      <c r="R68" s="41"/>
      <c r="T68" s="12">
        <v>109</v>
      </c>
      <c r="U68" s="39">
        <v>32.460576869999997</v>
      </c>
      <c r="V68" s="39">
        <v>-80.628345069999995</v>
      </c>
      <c r="X68" s="39" t="s">
        <v>857</v>
      </c>
      <c r="Y68" s="39" t="s">
        <v>870</v>
      </c>
      <c r="AA68" s="39">
        <v>98.063066666666671</v>
      </c>
      <c r="AB68" s="39" t="s">
        <v>875</v>
      </c>
    </row>
    <row r="69" spans="1:28" s="39" customFormat="1">
      <c r="A69" s="32" t="s">
        <v>307</v>
      </c>
      <c r="B69" s="32" t="s">
        <v>312</v>
      </c>
      <c r="C69" s="33" t="s">
        <v>64</v>
      </c>
      <c r="D69" s="34">
        <v>30.736736990000001</v>
      </c>
      <c r="E69" s="34">
        <v>-81.617201280000003</v>
      </c>
      <c r="F69" s="33" t="s">
        <v>302</v>
      </c>
      <c r="G69" s="32" t="s">
        <v>43</v>
      </c>
      <c r="H69" s="32" t="s">
        <v>38</v>
      </c>
      <c r="I69" s="35"/>
      <c r="J69" s="35" t="s">
        <v>2</v>
      </c>
      <c r="K69" s="35" t="s">
        <v>1</v>
      </c>
      <c r="L69" s="36"/>
      <c r="M69" s="36">
        <v>126.84</v>
      </c>
      <c r="N69" s="37">
        <v>76.103999999999999</v>
      </c>
      <c r="O69" s="42"/>
      <c r="R69" s="41"/>
      <c r="T69" s="12">
        <v>110</v>
      </c>
      <c r="U69" s="39">
        <v>32.524750310000002</v>
      </c>
      <c r="V69" s="39">
        <v>-80.465771439999997</v>
      </c>
      <c r="X69" s="39" t="s">
        <v>857</v>
      </c>
      <c r="Y69" s="39" t="s">
        <v>870</v>
      </c>
      <c r="AA69" s="39">
        <v>76.645800000000008</v>
      </c>
      <c r="AB69" s="39" t="s">
        <v>875</v>
      </c>
    </row>
    <row r="70" spans="1:28" s="39" customFormat="1">
      <c r="A70" s="32" t="s">
        <v>307</v>
      </c>
      <c r="B70" s="32" t="s">
        <v>323</v>
      </c>
      <c r="C70" s="33" t="s">
        <v>64</v>
      </c>
      <c r="D70" s="34">
        <v>30.73733301</v>
      </c>
      <c r="E70" s="34">
        <v>-81.476053829999998</v>
      </c>
      <c r="F70" s="33" t="s">
        <v>302</v>
      </c>
      <c r="G70" s="32" t="s">
        <v>43</v>
      </c>
      <c r="H70" s="32" t="s">
        <v>38</v>
      </c>
      <c r="I70" s="35"/>
      <c r="J70" s="35" t="s">
        <v>2</v>
      </c>
      <c r="K70" s="35" t="s">
        <v>1</v>
      </c>
      <c r="L70" s="36"/>
      <c r="M70" s="36">
        <v>80.8</v>
      </c>
      <c r="N70" s="37">
        <v>48.48</v>
      </c>
      <c r="O70" s="38">
        <f>M70</f>
        <v>80.8</v>
      </c>
      <c r="Q70" s="40">
        <f t="shared" ref="Q70:Q71" si="12">O70*44/12</f>
        <v>296.26666666666665</v>
      </c>
      <c r="R70" s="41">
        <f t="shared" si="11"/>
        <v>0.80799999999999994</v>
      </c>
      <c r="S70" s="41">
        <f>R70/50</f>
        <v>1.6159999999999997E-2</v>
      </c>
      <c r="T70" s="12">
        <v>114</v>
      </c>
      <c r="U70" s="39">
        <v>32.547449999999998</v>
      </c>
      <c r="V70" s="39">
        <v>-80.527900000000002</v>
      </c>
      <c r="X70" s="39" t="s">
        <v>857</v>
      </c>
      <c r="Y70" s="39" t="s">
        <v>870</v>
      </c>
      <c r="AA70" s="39">
        <v>118.1748</v>
      </c>
      <c r="AB70" s="39" t="s">
        <v>875</v>
      </c>
    </row>
    <row r="71" spans="1:28" s="39" customFormat="1">
      <c r="A71" s="32" t="s">
        <v>461</v>
      </c>
      <c r="B71" s="32" t="s">
        <v>458</v>
      </c>
      <c r="C71" s="33" t="s">
        <v>64</v>
      </c>
      <c r="D71" s="34">
        <v>30.768626319999999</v>
      </c>
      <c r="E71" s="34">
        <v>-87.980553939999993</v>
      </c>
      <c r="F71" s="33" t="s">
        <v>250</v>
      </c>
      <c r="G71" s="32" t="s">
        <v>43</v>
      </c>
      <c r="H71" s="32" t="s">
        <v>38</v>
      </c>
      <c r="I71" s="35" t="s">
        <v>120</v>
      </c>
      <c r="J71" s="35"/>
      <c r="K71" s="35" t="s">
        <v>1</v>
      </c>
      <c r="L71" s="36">
        <v>416.8295</v>
      </c>
      <c r="M71" s="37">
        <v>108.65600000000001</v>
      </c>
      <c r="N71" s="37">
        <v>91.231999999999999</v>
      </c>
      <c r="O71" s="38">
        <f>AVERAGE(L71,M72:M76)</f>
        <v>235.05978333333337</v>
      </c>
      <c r="Q71" s="40">
        <f t="shared" si="12"/>
        <v>861.88587222222247</v>
      </c>
      <c r="R71" s="41">
        <f t="shared" si="11"/>
        <v>2.3505978333333335</v>
      </c>
      <c r="S71" s="41">
        <f>R71/AVERAGE(100,50,50,50,50,50,50)</f>
        <v>4.1135462083333331E-2</v>
      </c>
      <c r="T71" s="12">
        <v>115</v>
      </c>
      <c r="U71" s="39">
        <v>32.567705109999999</v>
      </c>
      <c r="V71" s="39">
        <v>-80.159515810000002</v>
      </c>
      <c r="X71" s="39" t="s">
        <v>857</v>
      </c>
      <c r="Y71" s="39" t="s">
        <v>870</v>
      </c>
      <c r="AA71" s="39">
        <v>22.9222</v>
      </c>
      <c r="AB71" s="39" t="s">
        <v>875</v>
      </c>
    </row>
    <row r="72" spans="1:28" s="39" customFormat="1">
      <c r="A72" s="32" t="s">
        <v>461</v>
      </c>
      <c r="B72" s="32" t="s">
        <v>458</v>
      </c>
      <c r="C72" s="33" t="s">
        <v>64</v>
      </c>
      <c r="D72" s="34">
        <v>30.771869200000001</v>
      </c>
      <c r="E72" s="34">
        <v>-87.978917609999996</v>
      </c>
      <c r="F72" s="33" t="s">
        <v>250</v>
      </c>
      <c r="G72" s="32" t="s">
        <v>43</v>
      </c>
      <c r="H72" s="32" t="s">
        <v>38</v>
      </c>
      <c r="I72" s="35" t="s">
        <v>106</v>
      </c>
      <c r="J72" s="35"/>
      <c r="K72" s="35" t="s">
        <v>1</v>
      </c>
      <c r="L72" s="36"/>
      <c r="M72" s="36">
        <v>116.8079</v>
      </c>
      <c r="N72" s="37">
        <v>75.183899999999994</v>
      </c>
      <c r="O72" s="42"/>
      <c r="R72" s="41"/>
      <c r="T72" s="12">
        <v>116</v>
      </c>
      <c r="U72" s="39">
        <v>32.620084800000001</v>
      </c>
      <c r="V72" s="39">
        <v>-80.220692790000001</v>
      </c>
      <c r="X72" s="39" t="s">
        <v>857</v>
      </c>
      <c r="Y72" s="39" t="s">
        <v>870</v>
      </c>
      <c r="AA72" s="39">
        <v>51.741840000000003</v>
      </c>
      <c r="AB72" s="39" t="s">
        <v>875</v>
      </c>
    </row>
    <row r="73" spans="1:28" s="39" customFormat="1">
      <c r="A73" s="32" t="s">
        <v>461</v>
      </c>
      <c r="B73" s="32" t="s">
        <v>458</v>
      </c>
      <c r="C73" s="33" t="s">
        <v>64</v>
      </c>
      <c r="D73" s="34">
        <v>30.772369829999999</v>
      </c>
      <c r="E73" s="34">
        <v>-87.977035380000004</v>
      </c>
      <c r="F73" s="33" t="s">
        <v>250</v>
      </c>
      <c r="G73" s="32" t="s">
        <v>43</v>
      </c>
      <c r="H73" s="32" t="s">
        <v>38</v>
      </c>
      <c r="I73" s="35" t="s">
        <v>106</v>
      </c>
      <c r="J73" s="35"/>
      <c r="K73" s="35" t="s">
        <v>1</v>
      </c>
      <c r="L73" s="36"/>
      <c r="M73" s="36">
        <v>125.5596</v>
      </c>
      <c r="N73" s="37">
        <v>69.336299999999994</v>
      </c>
      <c r="O73" s="42"/>
      <c r="R73" s="41"/>
      <c r="T73" s="12">
        <v>121</v>
      </c>
      <c r="U73" s="39">
        <v>32.812879870000003</v>
      </c>
      <c r="V73" s="39">
        <v>-79.730396630000001</v>
      </c>
      <c r="X73" s="39" t="s">
        <v>857</v>
      </c>
      <c r="Y73" s="39" t="s">
        <v>870</v>
      </c>
      <c r="AA73" s="39">
        <v>62.334142857142858</v>
      </c>
      <c r="AB73" s="39" t="s">
        <v>875</v>
      </c>
    </row>
    <row r="74" spans="1:28" s="39" customFormat="1">
      <c r="A74" s="32" t="s">
        <v>461</v>
      </c>
      <c r="B74" s="32" t="s">
        <v>458</v>
      </c>
      <c r="C74" s="33" t="s">
        <v>64</v>
      </c>
      <c r="D74" s="34">
        <v>30.772964730000002</v>
      </c>
      <c r="E74" s="34">
        <v>-87.979522239999994</v>
      </c>
      <c r="F74" s="33" t="s">
        <v>250</v>
      </c>
      <c r="G74" s="32" t="s">
        <v>43</v>
      </c>
      <c r="H74" s="32" t="s">
        <v>38</v>
      </c>
      <c r="I74" s="35"/>
      <c r="J74" s="35" t="s">
        <v>2</v>
      </c>
      <c r="K74" s="35" t="s">
        <v>1</v>
      </c>
      <c r="L74" s="36"/>
      <c r="M74" s="36">
        <v>170.6472</v>
      </c>
      <c r="N74" s="37">
        <v>86.767200000000003</v>
      </c>
      <c r="O74" s="42"/>
      <c r="R74" s="41"/>
      <c r="T74" s="12">
        <v>128</v>
      </c>
      <c r="U74" s="39">
        <v>33.010482430000003</v>
      </c>
      <c r="V74" s="39">
        <v>-79.376284170000005</v>
      </c>
      <c r="X74" s="39" t="s">
        <v>857</v>
      </c>
      <c r="Y74" s="39" t="s">
        <v>870</v>
      </c>
      <c r="AA74" s="39">
        <v>79.0916</v>
      </c>
      <c r="AB74" s="39" t="s">
        <v>875</v>
      </c>
    </row>
    <row r="75" spans="1:28" s="39" customFormat="1">
      <c r="A75" s="32" t="s">
        <v>461</v>
      </c>
      <c r="B75" s="32" t="s">
        <v>458</v>
      </c>
      <c r="C75" s="33" t="s">
        <v>64</v>
      </c>
      <c r="D75" s="34">
        <v>30.773282389999999</v>
      </c>
      <c r="E75" s="34">
        <v>-87.979944290000006</v>
      </c>
      <c r="F75" s="33" t="s">
        <v>250</v>
      </c>
      <c r="G75" s="32" t="s">
        <v>43</v>
      </c>
      <c r="H75" s="32" t="s">
        <v>38</v>
      </c>
      <c r="I75" s="35"/>
      <c r="J75" s="35" t="s">
        <v>2</v>
      </c>
      <c r="K75" s="35" t="s">
        <v>1</v>
      </c>
      <c r="L75" s="36"/>
      <c r="M75" s="36">
        <v>250.88550000000001</v>
      </c>
      <c r="N75" s="37">
        <v>189.648</v>
      </c>
      <c r="O75" s="42"/>
      <c r="R75" s="41"/>
      <c r="T75" s="12">
        <v>129</v>
      </c>
      <c r="U75" s="39">
        <v>33.196716610000003</v>
      </c>
      <c r="V75" s="39">
        <v>-79.186621079999995</v>
      </c>
      <c r="X75" s="39" t="s">
        <v>857</v>
      </c>
      <c r="Y75" s="39" t="s">
        <v>870</v>
      </c>
      <c r="AA75" s="39">
        <v>133.9665</v>
      </c>
      <c r="AB75" s="39" t="s">
        <v>875</v>
      </c>
    </row>
    <row r="76" spans="1:28" s="39" customFormat="1">
      <c r="A76" s="32" t="s">
        <v>461</v>
      </c>
      <c r="B76" s="32" t="s">
        <v>458</v>
      </c>
      <c r="C76" s="33" t="s">
        <v>64</v>
      </c>
      <c r="D76" s="34">
        <v>30.79703787</v>
      </c>
      <c r="E76" s="34">
        <v>-87.962016079999998</v>
      </c>
      <c r="F76" s="33" t="s">
        <v>250</v>
      </c>
      <c r="G76" s="32" t="s">
        <v>43</v>
      </c>
      <c r="H76" s="32" t="s">
        <v>38</v>
      </c>
      <c r="I76" s="35" t="s">
        <v>120</v>
      </c>
      <c r="J76" s="35"/>
      <c r="K76" s="35" t="s">
        <v>1</v>
      </c>
      <c r="L76" s="36"/>
      <c r="M76" s="36">
        <v>329.62900000000002</v>
      </c>
      <c r="N76" s="37">
        <v>194.52260000000001</v>
      </c>
      <c r="O76" s="42"/>
      <c r="R76" s="41"/>
      <c r="T76" s="12">
        <v>131</v>
      </c>
      <c r="U76" s="39">
        <v>33.329970000000003</v>
      </c>
      <c r="V76" s="39">
        <v>-79.181110000000004</v>
      </c>
      <c r="X76" s="39" t="s">
        <v>857</v>
      </c>
      <c r="Y76" s="39" t="s">
        <v>870</v>
      </c>
      <c r="AA76" s="39">
        <v>136.61189999999999</v>
      </c>
      <c r="AB76" s="39" t="s">
        <v>875</v>
      </c>
    </row>
    <row r="77" spans="1:28" s="39" customFormat="1">
      <c r="A77" s="32" t="s">
        <v>307</v>
      </c>
      <c r="B77" s="32" t="s">
        <v>323</v>
      </c>
      <c r="C77" s="33" t="s">
        <v>64</v>
      </c>
      <c r="D77" s="34">
        <v>30.82546009</v>
      </c>
      <c r="E77" s="34">
        <v>-81.520919610000007</v>
      </c>
      <c r="F77" s="33" t="s">
        <v>302</v>
      </c>
      <c r="G77" s="32" t="s">
        <v>43</v>
      </c>
      <c r="H77" s="32" t="s">
        <v>38</v>
      </c>
      <c r="I77" s="35"/>
      <c r="J77" s="35" t="s">
        <v>2</v>
      </c>
      <c r="K77" s="35" t="s">
        <v>1</v>
      </c>
      <c r="L77" s="36"/>
      <c r="M77" s="36">
        <v>94.325000000000003</v>
      </c>
      <c r="N77" s="37">
        <v>56.594999999999999</v>
      </c>
      <c r="O77" s="38">
        <f>AVERAGE(M77,L78)</f>
        <v>159.07249999999999</v>
      </c>
      <c r="Q77" s="40">
        <f t="shared" ref="Q77" si="13">O77*44/12</f>
        <v>583.26583333333326</v>
      </c>
      <c r="R77" s="41">
        <f t="shared" si="11"/>
        <v>1.5907249999999999</v>
      </c>
      <c r="S77" s="41">
        <f>R77/75</f>
        <v>2.1209666666666665E-2</v>
      </c>
      <c r="T77" s="12">
        <v>133</v>
      </c>
      <c r="U77" s="39">
        <v>33.878188600000001</v>
      </c>
      <c r="V77" s="39">
        <v>-78.573307200000002</v>
      </c>
      <c r="X77" s="39" t="s">
        <v>857</v>
      </c>
      <c r="Y77" s="39" t="s">
        <v>870</v>
      </c>
      <c r="AA77" s="39">
        <v>104.47499999999999</v>
      </c>
      <c r="AB77" s="39" t="s">
        <v>875</v>
      </c>
    </row>
    <row r="78" spans="1:28" s="39" customFormat="1">
      <c r="A78" s="32" t="s">
        <v>307</v>
      </c>
      <c r="B78" s="32" t="s">
        <v>323</v>
      </c>
      <c r="C78" s="33" t="s">
        <v>64</v>
      </c>
      <c r="D78" s="34">
        <v>30.865194079999998</v>
      </c>
      <c r="E78" s="34">
        <v>-81.564474730000001</v>
      </c>
      <c r="F78" s="33" t="s">
        <v>302</v>
      </c>
      <c r="G78" s="32" t="s">
        <v>43</v>
      </c>
      <c r="H78" s="32" t="s">
        <v>38</v>
      </c>
      <c r="I78" s="35"/>
      <c r="J78" s="35" t="s">
        <v>2</v>
      </c>
      <c r="K78" s="35" t="s">
        <v>1</v>
      </c>
      <c r="L78" s="36">
        <v>223.82</v>
      </c>
      <c r="M78" s="37">
        <v>111.91</v>
      </c>
      <c r="N78" s="37">
        <v>67.146000000000001</v>
      </c>
      <c r="O78" s="42"/>
      <c r="R78" s="41"/>
      <c r="S78" s="41"/>
      <c r="T78" s="12">
        <v>134</v>
      </c>
      <c r="U78" s="39">
        <v>33.955860000000001</v>
      </c>
      <c r="V78" s="39">
        <v>-77.933980000000005</v>
      </c>
      <c r="X78" s="39" t="s">
        <v>857</v>
      </c>
      <c r="Y78" s="39" t="s">
        <v>870</v>
      </c>
      <c r="AA78" s="39">
        <v>99.663300000000007</v>
      </c>
      <c r="AB78" s="39" t="s">
        <v>875</v>
      </c>
    </row>
    <row r="79" spans="1:28" s="39" customFormat="1">
      <c r="A79" s="32" t="s">
        <v>461</v>
      </c>
      <c r="B79" s="32" t="s">
        <v>466</v>
      </c>
      <c r="C79" s="33" t="s">
        <v>64</v>
      </c>
      <c r="D79" s="34">
        <v>30.898304499999998</v>
      </c>
      <c r="E79" s="34">
        <v>-87.917175950000001</v>
      </c>
      <c r="F79" s="33" t="s">
        <v>124</v>
      </c>
      <c r="G79" s="32" t="s">
        <v>43</v>
      </c>
      <c r="H79" s="32" t="s">
        <v>38</v>
      </c>
      <c r="I79" s="35" t="s">
        <v>120</v>
      </c>
      <c r="J79" s="35"/>
      <c r="K79" s="35" t="s">
        <v>1</v>
      </c>
      <c r="L79" s="36">
        <v>788.87459999999999</v>
      </c>
      <c r="M79" s="37">
        <v>362.685</v>
      </c>
      <c r="N79" s="37">
        <v>201.9288</v>
      </c>
      <c r="O79" s="38">
        <f>L79</f>
        <v>788.87459999999999</v>
      </c>
      <c r="Q79" s="40">
        <f t="shared" ref="Q79:Q82" si="14">O79*44/12</f>
        <v>2892.5401999999999</v>
      </c>
      <c r="R79" s="41">
        <f t="shared" si="11"/>
        <v>7.8887460000000003</v>
      </c>
      <c r="S79" s="41">
        <f>R79/100</f>
        <v>7.8887460000000006E-2</v>
      </c>
      <c r="T79" s="12">
        <v>135</v>
      </c>
      <c r="U79" s="68">
        <v>34.229042800000002</v>
      </c>
      <c r="V79" s="68">
        <v>-119.26139569999999</v>
      </c>
      <c r="W79" s="68"/>
      <c r="X79" s="68" t="s">
        <v>857</v>
      </c>
      <c r="Y79" s="68" t="s">
        <v>871</v>
      </c>
      <c r="Z79" s="68"/>
      <c r="AA79" s="68">
        <v>46.143700000000003</v>
      </c>
      <c r="AB79" s="68" t="s">
        <v>875</v>
      </c>
    </row>
    <row r="80" spans="1:28" s="39" customFormat="1">
      <c r="A80" s="32" t="s">
        <v>307</v>
      </c>
      <c r="B80" s="32" t="s">
        <v>385</v>
      </c>
      <c r="C80" s="33" t="s">
        <v>64</v>
      </c>
      <c r="D80" s="34">
        <v>30.945399999999999</v>
      </c>
      <c r="E80" s="34">
        <v>-81.417199999999994</v>
      </c>
      <c r="F80" s="33" t="s">
        <v>302</v>
      </c>
      <c r="G80" s="32" t="s">
        <v>43</v>
      </c>
      <c r="H80" s="32" t="s">
        <v>38</v>
      </c>
      <c r="I80" s="35" t="s">
        <v>384</v>
      </c>
      <c r="J80" s="35"/>
      <c r="K80" s="35" t="s">
        <v>110</v>
      </c>
      <c r="L80" s="36">
        <v>68.505399999999995</v>
      </c>
      <c r="M80" s="37">
        <v>55.415399999999998</v>
      </c>
      <c r="N80" s="37">
        <v>35.505000000000003</v>
      </c>
      <c r="O80" s="38">
        <f>L80</f>
        <v>68.505399999999995</v>
      </c>
      <c r="Q80" s="40">
        <f t="shared" si="14"/>
        <v>251.18646666666666</v>
      </c>
      <c r="R80" s="41">
        <f t="shared" si="11"/>
        <v>0.68505399999999994</v>
      </c>
      <c r="S80" s="41">
        <f>R80/100</f>
        <v>6.8505399999999996E-3</v>
      </c>
      <c r="T80" s="12">
        <v>136</v>
      </c>
      <c r="U80" s="39">
        <v>34.676170210000002</v>
      </c>
      <c r="V80" s="39">
        <v>-77.064886689999994</v>
      </c>
      <c r="X80" s="39" t="s">
        <v>857</v>
      </c>
      <c r="Y80" s="39" t="s">
        <v>870</v>
      </c>
      <c r="AA80" s="39">
        <v>29.341200000000001</v>
      </c>
      <c r="AB80" s="39" t="s">
        <v>875</v>
      </c>
    </row>
    <row r="81" spans="1:28" s="39" customFormat="1">
      <c r="A81" s="32" t="s">
        <v>307</v>
      </c>
      <c r="B81" s="32" t="s">
        <v>621</v>
      </c>
      <c r="C81" s="33" t="s">
        <v>64</v>
      </c>
      <c r="D81" s="34">
        <v>31.082077819999999</v>
      </c>
      <c r="E81" s="34">
        <v>-81.524942839999994</v>
      </c>
      <c r="F81" s="33" t="s">
        <v>302</v>
      </c>
      <c r="G81" s="32" t="s">
        <v>43</v>
      </c>
      <c r="H81" s="32" t="s">
        <v>38</v>
      </c>
      <c r="I81" s="35"/>
      <c r="J81" s="35" t="s">
        <v>2</v>
      </c>
      <c r="K81" s="35" t="s">
        <v>1</v>
      </c>
      <c r="L81" s="36"/>
      <c r="M81" s="36">
        <v>106.24</v>
      </c>
      <c r="N81" s="37">
        <v>63.744</v>
      </c>
      <c r="O81" s="38">
        <f>M81</f>
        <v>106.24</v>
      </c>
      <c r="Q81" s="40">
        <f t="shared" si="14"/>
        <v>389.54666666666662</v>
      </c>
      <c r="R81" s="41">
        <f t="shared" si="11"/>
        <v>1.0624</v>
      </c>
      <c r="S81" s="41">
        <f>R81/50</f>
        <v>2.1248E-2</v>
      </c>
      <c r="T81" s="12">
        <v>137</v>
      </c>
      <c r="U81" s="39">
        <v>34.69811</v>
      </c>
      <c r="V81" s="39">
        <v>-76.599299999999999</v>
      </c>
      <c r="X81" s="39" t="s">
        <v>857</v>
      </c>
      <c r="Y81" s="39" t="s">
        <v>870</v>
      </c>
      <c r="AA81" s="39">
        <v>131.33600000000001</v>
      </c>
      <c r="AB81" s="39" t="s">
        <v>875</v>
      </c>
    </row>
    <row r="82" spans="1:28" s="39" customFormat="1">
      <c r="A82" s="32" t="s">
        <v>307</v>
      </c>
      <c r="B82" s="32" t="s">
        <v>469</v>
      </c>
      <c r="C82" s="33" t="s">
        <v>64</v>
      </c>
      <c r="D82" s="34">
        <v>31.442162710000002</v>
      </c>
      <c r="E82" s="34">
        <v>-81.358983679999994</v>
      </c>
      <c r="F82" s="33" t="s">
        <v>302</v>
      </c>
      <c r="G82" s="32" t="s">
        <v>43</v>
      </c>
      <c r="H82" s="32" t="s">
        <v>38</v>
      </c>
      <c r="I82" s="35"/>
      <c r="J82" s="35" t="s">
        <v>2</v>
      </c>
      <c r="K82" s="35" t="s">
        <v>1</v>
      </c>
      <c r="L82" s="36">
        <v>122.5</v>
      </c>
      <c r="M82" s="37">
        <v>61.25</v>
      </c>
      <c r="N82" s="37">
        <v>36.75</v>
      </c>
      <c r="O82" s="38">
        <f>AVERAGE(L82,M83:M84)</f>
        <v>82.298333333333332</v>
      </c>
      <c r="Q82" s="40">
        <f t="shared" si="14"/>
        <v>301.76055555555553</v>
      </c>
      <c r="R82" s="41">
        <f t="shared" si="11"/>
        <v>0.82298333333333329</v>
      </c>
      <c r="S82" s="41">
        <f>R82/AVERAGE(100,50,50)</f>
        <v>1.2344749999999998E-2</v>
      </c>
      <c r="T82" s="12">
        <v>138</v>
      </c>
      <c r="U82" s="39">
        <v>34.780926039999997</v>
      </c>
      <c r="V82" s="39">
        <v>-76.404787729999995</v>
      </c>
      <c r="X82" s="39" t="s">
        <v>857</v>
      </c>
      <c r="Y82" s="39" t="s">
        <v>870</v>
      </c>
      <c r="AA82" s="39">
        <v>147.6002</v>
      </c>
      <c r="AB82" s="39" t="s">
        <v>875</v>
      </c>
    </row>
    <row r="83" spans="1:28" s="39" customFormat="1">
      <c r="A83" s="32" t="s">
        <v>307</v>
      </c>
      <c r="B83" s="32" t="s">
        <v>469</v>
      </c>
      <c r="C83" s="33" t="s">
        <v>64</v>
      </c>
      <c r="D83" s="34">
        <v>31.45039809</v>
      </c>
      <c r="E83" s="34">
        <v>-81.228115410000001</v>
      </c>
      <c r="F83" s="33" t="s">
        <v>302</v>
      </c>
      <c r="G83" s="32" t="s">
        <v>43</v>
      </c>
      <c r="H83" s="32" t="s">
        <v>38</v>
      </c>
      <c r="I83" s="35"/>
      <c r="J83" s="35" t="s">
        <v>2</v>
      </c>
      <c r="K83" s="43" t="s">
        <v>1</v>
      </c>
      <c r="L83" s="36"/>
      <c r="M83" s="36">
        <v>14.5</v>
      </c>
      <c r="N83" s="37">
        <v>8.6999999999999993</v>
      </c>
      <c r="O83" s="42"/>
      <c r="R83" s="41"/>
      <c r="S83" s="41"/>
      <c r="T83" s="12">
        <v>140</v>
      </c>
      <c r="U83" s="39">
        <v>34.927431650000003</v>
      </c>
      <c r="V83" s="39">
        <v>-76.300632919999998</v>
      </c>
      <c r="X83" s="39" t="s">
        <v>857</v>
      </c>
      <c r="Y83" s="39" t="s">
        <v>870</v>
      </c>
      <c r="AA83" s="39">
        <v>209.34</v>
      </c>
      <c r="AB83" s="39" t="s">
        <v>875</v>
      </c>
    </row>
    <row r="84" spans="1:28" s="39" customFormat="1">
      <c r="A84" s="32" t="s">
        <v>307</v>
      </c>
      <c r="B84" s="32" t="s">
        <v>469</v>
      </c>
      <c r="C84" s="33" t="s">
        <v>64</v>
      </c>
      <c r="D84" s="34">
        <v>31.491980569999999</v>
      </c>
      <c r="E84" s="34">
        <v>-81.265991119999995</v>
      </c>
      <c r="F84" s="33" t="s">
        <v>302</v>
      </c>
      <c r="G84" s="32" t="s">
        <v>43</v>
      </c>
      <c r="H84" s="32" t="s">
        <v>38</v>
      </c>
      <c r="I84" s="35"/>
      <c r="J84" s="35" t="s">
        <v>2</v>
      </c>
      <c r="K84" s="35" t="s">
        <v>1</v>
      </c>
      <c r="L84" s="36"/>
      <c r="M84" s="36">
        <v>109.895</v>
      </c>
      <c r="N84" s="37">
        <v>65.936999999999998</v>
      </c>
      <c r="O84" s="42"/>
      <c r="R84" s="41"/>
      <c r="S84" s="41"/>
      <c r="T84" s="12">
        <v>141</v>
      </c>
      <c r="U84" s="39">
        <v>34.993117099999999</v>
      </c>
      <c r="V84" s="39">
        <v>-76.549169309999996</v>
      </c>
      <c r="X84" s="39" t="s">
        <v>857</v>
      </c>
      <c r="Y84" s="39" t="s">
        <v>870</v>
      </c>
      <c r="AA84" s="39">
        <v>121.14400000000001</v>
      </c>
      <c r="AB84" s="39" t="s">
        <v>875</v>
      </c>
    </row>
    <row r="85" spans="1:28" s="39" customFormat="1">
      <c r="A85" s="32" t="s">
        <v>307</v>
      </c>
      <c r="B85" s="32" t="s">
        <v>320</v>
      </c>
      <c r="C85" s="33" t="s">
        <v>64</v>
      </c>
      <c r="D85" s="34">
        <v>31.508602660000001</v>
      </c>
      <c r="E85" s="34">
        <v>-81.209867549999998</v>
      </c>
      <c r="F85" s="33" t="s">
        <v>302</v>
      </c>
      <c r="G85" s="32" t="s">
        <v>43</v>
      </c>
      <c r="H85" s="32" t="s">
        <v>38</v>
      </c>
      <c r="I85" s="35"/>
      <c r="J85" s="35" t="s">
        <v>2</v>
      </c>
      <c r="K85" s="35" t="s">
        <v>1</v>
      </c>
      <c r="L85" s="36">
        <v>91.644000000000005</v>
      </c>
      <c r="M85" s="37">
        <v>59.154000000000003</v>
      </c>
      <c r="N85" s="37">
        <v>37.673999999999999</v>
      </c>
      <c r="O85" s="38">
        <f>AVERAGE(L85:L86,M87:M89)</f>
        <v>83.991199999999992</v>
      </c>
      <c r="Q85" s="40">
        <f t="shared" ref="Q85" si="15">O85*44/12</f>
        <v>307.96773333333334</v>
      </c>
      <c r="R85" s="41">
        <f t="shared" si="11"/>
        <v>0.83991199999999988</v>
      </c>
      <c r="S85" s="41">
        <f>R85/AVERAGE(100,100,50,50,50)</f>
        <v>1.1998742857142855E-2</v>
      </c>
      <c r="T85" s="12">
        <v>142</v>
      </c>
      <c r="U85" s="39">
        <v>35.086199999999998</v>
      </c>
      <c r="V85" s="39">
        <v>-75.991990000000001</v>
      </c>
      <c r="X85" s="39" t="s">
        <v>857</v>
      </c>
      <c r="Y85" s="39" t="s">
        <v>870</v>
      </c>
      <c r="AA85" s="39">
        <v>6.2643000000000004</v>
      </c>
      <c r="AB85" s="39" t="s">
        <v>875</v>
      </c>
    </row>
    <row r="86" spans="1:28" s="39" customFormat="1">
      <c r="A86" s="32" t="s">
        <v>307</v>
      </c>
      <c r="B86" s="32" t="s">
        <v>320</v>
      </c>
      <c r="C86" s="33" t="s">
        <v>64</v>
      </c>
      <c r="D86" s="34">
        <v>31.55016453</v>
      </c>
      <c r="E86" s="34">
        <v>-81.362839719999997</v>
      </c>
      <c r="F86" s="33" t="s">
        <v>302</v>
      </c>
      <c r="G86" s="32" t="s">
        <v>43</v>
      </c>
      <c r="H86" s="32" t="s">
        <v>38</v>
      </c>
      <c r="I86" s="35"/>
      <c r="J86" s="35" t="s">
        <v>2</v>
      </c>
      <c r="K86" s="35" t="s">
        <v>1</v>
      </c>
      <c r="L86" s="36">
        <v>199.5</v>
      </c>
      <c r="M86" s="37">
        <v>99.75</v>
      </c>
      <c r="N86" s="37">
        <v>59.85</v>
      </c>
      <c r="O86" s="42"/>
      <c r="R86" s="41"/>
      <c r="T86" s="12">
        <v>143</v>
      </c>
      <c r="U86" s="39">
        <v>35.361178719999998</v>
      </c>
      <c r="V86" s="39">
        <v>-76.355729870000005</v>
      </c>
      <c r="X86" s="39" t="s">
        <v>857</v>
      </c>
      <c r="Y86" s="39" t="s">
        <v>870</v>
      </c>
      <c r="AA86" s="39">
        <v>364.87171666666671</v>
      </c>
      <c r="AB86" s="39" t="s">
        <v>875</v>
      </c>
    </row>
    <row r="87" spans="1:28" s="39" customFormat="1">
      <c r="A87" s="32" t="s">
        <v>307</v>
      </c>
      <c r="B87" s="32" t="s">
        <v>320</v>
      </c>
      <c r="C87" s="33" t="s">
        <v>64</v>
      </c>
      <c r="D87" s="34">
        <v>31.568676450000002</v>
      </c>
      <c r="E87" s="34">
        <v>-81.165980849999997</v>
      </c>
      <c r="F87" s="33" t="s">
        <v>302</v>
      </c>
      <c r="G87" s="32" t="s">
        <v>43</v>
      </c>
      <c r="H87" s="32" t="s">
        <v>38</v>
      </c>
      <c r="I87" s="35"/>
      <c r="J87" s="35" t="s">
        <v>2</v>
      </c>
      <c r="K87" s="43" t="s">
        <v>1</v>
      </c>
      <c r="L87" s="36"/>
      <c r="M87" s="36">
        <v>48.88</v>
      </c>
      <c r="N87" s="37">
        <v>29.327999999999999</v>
      </c>
      <c r="O87" s="42"/>
      <c r="R87" s="41"/>
      <c r="T87" s="12">
        <v>149</v>
      </c>
      <c r="U87" s="39">
        <v>35.48961654</v>
      </c>
      <c r="V87" s="39">
        <v>-75.988862260000005</v>
      </c>
      <c r="X87" s="39" t="s">
        <v>857</v>
      </c>
      <c r="Y87" s="39" t="s">
        <v>870</v>
      </c>
      <c r="AA87" s="39">
        <v>468.60306666666673</v>
      </c>
      <c r="AB87" s="39" t="s">
        <v>875</v>
      </c>
    </row>
    <row r="88" spans="1:28" s="39" customFormat="1">
      <c r="A88" s="32" t="s">
        <v>307</v>
      </c>
      <c r="B88" s="32" t="s">
        <v>320</v>
      </c>
      <c r="C88" s="33" t="s">
        <v>64</v>
      </c>
      <c r="D88" s="34">
        <v>31.57096409</v>
      </c>
      <c r="E88" s="34">
        <v>-81.164349639999998</v>
      </c>
      <c r="F88" s="33" t="s">
        <v>302</v>
      </c>
      <c r="G88" s="32" t="s">
        <v>43</v>
      </c>
      <c r="H88" s="32" t="s">
        <v>38</v>
      </c>
      <c r="I88" s="35"/>
      <c r="J88" s="35" t="s">
        <v>2</v>
      </c>
      <c r="K88" s="43" t="s">
        <v>1</v>
      </c>
      <c r="L88" s="36"/>
      <c r="M88" s="36">
        <v>54.972000000000001</v>
      </c>
      <c r="N88" s="37">
        <v>39.92</v>
      </c>
      <c r="O88" s="42"/>
      <c r="R88" s="41"/>
      <c r="T88" s="12">
        <v>150</v>
      </c>
      <c r="U88" s="39">
        <v>35.54553362</v>
      </c>
      <c r="V88" s="39">
        <v>-76.526641339999998</v>
      </c>
      <c r="X88" s="39" t="s">
        <v>857</v>
      </c>
      <c r="Y88" s="39" t="s">
        <v>870</v>
      </c>
      <c r="AA88" s="39">
        <v>400.42140000000001</v>
      </c>
      <c r="AB88" s="39" t="s">
        <v>875</v>
      </c>
    </row>
    <row r="89" spans="1:28" s="39" customFormat="1">
      <c r="A89" s="32" t="s">
        <v>307</v>
      </c>
      <c r="B89" s="32" t="s">
        <v>320</v>
      </c>
      <c r="C89" s="33" t="s">
        <v>64</v>
      </c>
      <c r="D89" s="34">
        <v>31.58121264</v>
      </c>
      <c r="E89" s="34">
        <v>-81.179399050000001</v>
      </c>
      <c r="F89" s="33" t="s">
        <v>302</v>
      </c>
      <c r="G89" s="32" t="s">
        <v>43</v>
      </c>
      <c r="H89" s="32" t="s">
        <v>38</v>
      </c>
      <c r="I89" s="35"/>
      <c r="J89" s="35" t="s">
        <v>2</v>
      </c>
      <c r="K89" s="35" t="s">
        <v>1</v>
      </c>
      <c r="L89" s="36"/>
      <c r="M89" s="36">
        <v>24.96</v>
      </c>
      <c r="N89" s="37">
        <v>14.976000000000001</v>
      </c>
      <c r="O89" s="42"/>
      <c r="R89" s="41"/>
      <c r="T89" s="12">
        <v>153</v>
      </c>
      <c r="U89" s="39">
        <v>35.677010099999997</v>
      </c>
      <c r="V89" s="39">
        <v>-75.495897560000003</v>
      </c>
      <c r="X89" s="39" t="s">
        <v>857</v>
      </c>
      <c r="Y89" s="39" t="s">
        <v>870</v>
      </c>
      <c r="AA89" s="39">
        <v>97.601600000000005</v>
      </c>
      <c r="AB89" s="39" t="s">
        <v>875</v>
      </c>
    </row>
    <row r="90" spans="1:28" s="39" customFormat="1">
      <c r="A90" s="32" t="s">
        <v>307</v>
      </c>
      <c r="B90" s="32" t="s">
        <v>315</v>
      </c>
      <c r="C90" s="33" t="s">
        <v>64</v>
      </c>
      <c r="D90" s="34">
        <v>31.636403690000002</v>
      </c>
      <c r="E90" s="34">
        <v>-81.149636889999996</v>
      </c>
      <c r="F90" s="33" t="s">
        <v>302</v>
      </c>
      <c r="G90" s="32" t="s">
        <v>43</v>
      </c>
      <c r="H90" s="32" t="s">
        <v>38</v>
      </c>
      <c r="I90" s="35"/>
      <c r="J90" s="35" t="s">
        <v>2</v>
      </c>
      <c r="K90" s="35" t="s">
        <v>1</v>
      </c>
      <c r="L90" s="36"/>
      <c r="M90" s="36">
        <v>65.599999999999994</v>
      </c>
      <c r="N90" s="37">
        <v>39.36</v>
      </c>
      <c r="O90" s="38">
        <f>AVERAGE(M90,M93:M94,L95,M96)</f>
        <v>55.060879999999997</v>
      </c>
      <c r="Q90" s="40">
        <f t="shared" ref="Q90:Q92" si="16">O90*44/12</f>
        <v>201.88989333333333</v>
      </c>
      <c r="R90" s="41">
        <f t="shared" si="11"/>
        <v>0.55060880000000001</v>
      </c>
      <c r="S90" s="41">
        <f>R90/AVERAGE(50,50,50,50,50,100)</f>
        <v>9.4390080000000005E-3</v>
      </c>
      <c r="T90" s="12">
        <v>154</v>
      </c>
      <c r="U90" s="39">
        <v>36.630417319999999</v>
      </c>
      <c r="V90" s="39">
        <v>-75.896358289999995</v>
      </c>
      <c r="X90" s="39" t="s">
        <v>857</v>
      </c>
      <c r="Y90" s="39" t="s">
        <v>870</v>
      </c>
      <c r="AA90" s="39">
        <v>112.00960000000001</v>
      </c>
      <c r="AB90" s="39" t="s">
        <v>875</v>
      </c>
    </row>
    <row r="91" spans="1:28" s="39" customFormat="1">
      <c r="A91" s="32" t="s">
        <v>307</v>
      </c>
      <c r="B91" s="32" t="s">
        <v>333</v>
      </c>
      <c r="C91" s="33" t="s">
        <v>64</v>
      </c>
      <c r="D91" s="34">
        <v>31.644436219999999</v>
      </c>
      <c r="E91" s="34">
        <v>-81.378011970000003</v>
      </c>
      <c r="F91" s="33" t="s">
        <v>302</v>
      </c>
      <c r="G91" s="32" t="s">
        <v>43</v>
      </c>
      <c r="H91" s="32" t="s">
        <v>38</v>
      </c>
      <c r="I91" s="35"/>
      <c r="J91" s="35" t="s">
        <v>2</v>
      </c>
      <c r="K91" s="43" t="s">
        <v>1</v>
      </c>
      <c r="L91" s="36">
        <v>107.68</v>
      </c>
      <c r="M91" s="37">
        <v>53.84</v>
      </c>
      <c r="N91" s="37">
        <v>32.304000000000002</v>
      </c>
      <c r="O91" s="38">
        <f>L91</f>
        <v>107.68</v>
      </c>
      <c r="Q91" s="40">
        <f t="shared" si="16"/>
        <v>394.82666666666665</v>
      </c>
      <c r="R91" s="41">
        <f t="shared" si="11"/>
        <v>1.0768</v>
      </c>
      <c r="S91" s="41">
        <f>R91/100</f>
        <v>1.0768E-2</v>
      </c>
      <c r="T91" s="12">
        <v>155</v>
      </c>
      <c r="U91" s="39">
        <v>37.217039999999997</v>
      </c>
      <c r="V91" s="39">
        <v>-76.407809999999998</v>
      </c>
      <c r="X91" s="39" t="s">
        <v>857</v>
      </c>
      <c r="Y91" s="39" t="s">
        <v>870</v>
      </c>
      <c r="AA91" s="39">
        <v>251.72149999999999</v>
      </c>
      <c r="AB91" s="39" t="s">
        <v>875</v>
      </c>
    </row>
    <row r="92" spans="1:28" s="39" customFormat="1">
      <c r="A92" s="32" t="s">
        <v>307</v>
      </c>
      <c r="B92" s="32" t="s">
        <v>309</v>
      </c>
      <c r="C92" s="33" t="s">
        <v>64</v>
      </c>
      <c r="D92" s="34">
        <v>31.654830409999999</v>
      </c>
      <c r="E92" s="34">
        <v>-81.233170000000001</v>
      </c>
      <c r="F92" s="33" t="s">
        <v>302</v>
      </c>
      <c r="G92" s="32" t="s">
        <v>43</v>
      </c>
      <c r="H92" s="32" t="s">
        <v>38</v>
      </c>
      <c r="I92" s="35"/>
      <c r="J92" s="35" t="s">
        <v>2</v>
      </c>
      <c r="K92" s="35" t="s">
        <v>1</v>
      </c>
      <c r="L92" s="36">
        <v>158.78</v>
      </c>
      <c r="M92" s="37">
        <v>79.39</v>
      </c>
      <c r="N92" s="37">
        <v>47.634</v>
      </c>
      <c r="O92" s="38">
        <f>L92</f>
        <v>158.78</v>
      </c>
      <c r="Q92" s="40">
        <f t="shared" si="16"/>
        <v>582.19333333333327</v>
      </c>
      <c r="R92" s="41">
        <f t="shared" si="11"/>
        <v>1.5878000000000001</v>
      </c>
      <c r="S92" s="41">
        <f>R92/100</f>
        <v>1.5878E-2</v>
      </c>
      <c r="T92" s="12">
        <v>156</v>
      </c>
      <c r="U92" s="39">
        <v>37.26131925</v>
      </c>
      <c r="V92" s="39">
        <v>-75.883802630000005</v>
      </c>
      <c r="X92" s="39" t="s">
        <v>857</v>
      </c>
      <c r="Y92" s="39" t="s">
        <v>870</v>
      </c>
      <c r="AA92" s="39">
        <v>69.2577</v>
      </c>
      <c r="AB92" s="39" t="s">
        <v>875</v>
      </c>
    </row>
    <row r="93" spans="1:28" s="39" customFormat="1">
      <c r="A93" s="32" t="s">
        <v>307</v>
      </c>
      <c r="B93" s="32" t="s">
        <v>315</v>
      </c>
      <c r="C93" s="33" t="s">
        <v>64</v>
      </c>
      <c r="D93" s="34">
        <v>31.761404670000001</v>
      </c>
      <c r="E93" s="34">
        <v>-81.13848788</v>
      </c>
      <c r="F93" s="33" t="s">
        <v>302</v>
      </c>
      <c r="G93" s="32" t="s">
        <v>43</v>
      </c>
      <c r="H93" s="32" t="s">
        <v>38</v>
      </c>
      <c r="I93" s="35"/>
      <c r="J93" s="35" t="s">
        <v>2</v>
      </c>
      <c r="K93" s="35" t="s">
        <v>1</v>
      </c>
      <c r="L93" s="36"/>
      <c r="M93" s="36">
        <v>61.054000000000002</v>
      </c>
      <c r="N93" s="37">
        <v>55.404000000000003</v>
      </c>
      <c r="O93" s="42"/>
      <c r="R93" s="41"/>
      <c r="T93" s="12">
        <v>157</v>
      </c>
      <c r="U93" s="39">
        <v>37.316797610000002</v>
      </c>
      <c r="V93" s="39">
        <v>-76.280100759999996</v>
      </c>
      <c r="X93" s="39" t="s">
        <v>857</v>
      </c>
      <c r="Y93" s="39" t="s">
        <v>870</v>
      </c>
      <c r="AA93" s="39">
        <v>187.67426</v>
      </c>
      <c r="AB93" s="39" t="s">
        <v>875</v>
      </c>
    </row>
    <row r="94" spans="1:28" s="39" customFormat="1">
      <c r="A94" s="32" t="s">
        <v>307</v>
      </c>
      <c r="B94" s="32" t="s">
        <v>315</v>
      </c>
      <c r="C94" s="33" t="s">
        <v>64</v>
      </c>
      <c r="D94" s="34">
        <v>31.763736089999998</v>
      </c>
      <c r="E94" s="34">
        <v>-81.203266470000003</v>
      </c>
      <c r="F94" s="33" t="s">
        <v>302</v>
      </c>
      <c r="G94" s="32" t="s">
        <v>43</v>
      </c>
      <c r="H94" s="32" t="s">
        <v>38</v>
      </c>
      <c r="I94" s="35"/>
      <c r="J94" s="35" t="s">
        <v>2</v>
      </c>
      <c r="K94" s="35" t="s">
        <v>1</v>
      </c>
      <c r="L94" s="36"/>
      <c r="M94" s="36">
        <v>59.2</v>
      </c>
      <c r="N94" s="37">
        <v>35.520000000000003</v>
      </c>
      <c r="O94" s="42"/>
      <c r="R94" s="41"/>
      <c r="T94" s="12">
        <v>161</v>
      </c>
      <c r="U94" s="39">
        <v>37.344257839999997</v>
      </c>
      <c r="V94" s="39">
        <v>-76.553893979999998</v>
      </c>
      <c r="X94" s="39" t="s">
        <v>857</v>
      </c>
      <c r="Y94" s="39" t="s">
        <v>870</v>
      </c>
      <c r="AA94" s="39">
        <v>242.08</v>
      </c>
      <c r="AB94" s="39" t="s">
        <v>875</v>
      </c>
    </row>
    <row r="95" spans="1:28" s="39" customFormat="1">
      <c r="A95" s="32" t="s">
        <v>307</v>
      </c>
      <c r="B95" s="32" t="s">
        <v>315</v>
      </c>
      <c r="C95" s="33" t="s">
        <v>64</v>
      </c>
      <c r="D95" s="34">
        <v>31.7724169</v>
      </c>
      <c r="E95" s="34">
        <v>-81.257255049999998</v>
      </c>
      <c r="F95" s="33" t="s">
        <v>302</v>
      </c>
      <c r="G95" s="32" t="s">
        <v>43</v>
      </c>
      <c r="H95" s="32" t="s">
        <v>38</v>
      </c>
      <c r="I95" s="35"/>
      <c r="J95" s="35" t="s">
        <v>2</v>
      </c>
      <c r="K95" s="35" t="s">
        <v>1</v>
      </c>
      <c r="L95" s="36">
        <v>45</v>
      </c>
      <c r="M95" s="37">
        <v>22.5</v>
      </c>
      <c r="N95" s="37">
        <v>13.5</v>
      </c>
      <c r="O95" s="42"/>
      <c r="R95" s="41"/>
      <c r="T95" s="12">
        <v>163</v>
      </c>
      <c r="U95" s="39">
        <v>37.415219999999998</v>
      </c>
      <c r="V95" s="39">
        <v>-76.716890000000006</v>
      </c>
      <c r="X95" s="39" t="s">
        <v>857</v>
      </c>
      <c r="Y95" s="39" t="s">
        <v>870</v>
      </c>
      <c r="AA95" s="39">
        <v>577.46230000000003</v>
      </c>
      <c r="AB95" s="39" t="s">
        <v>875</v>
      </c>
    </row>
    <row r="96" spans="1:28" s="39" customFormat="1">
      <c r="A96" s="32" t="s">
        <v>307</v>
      </c>
      <c r="B96" s="32" t="s">
        <v>315</v>
      </c>
      <c r="C96" s="33" t="s">
        <v>64</v>
      </c>
      <c r="D96" s="34">
        <v>31.775557209999999</v>
      </c>
      <c r="E96" s="34">
        <v>-81.217016509999993</v>
      </c>
      <c r="F96" s="33" t="s">
        <v>302</v>
      </c>
      <c r="G96" s="32" t="s">
        <v>43</v>
      </c>
      <c r="H96" s="32" t="s">
        <v>38</v>
      </c>
      <c r="I96" s="35"/>
      <c r="J96" s="35" t="s">
        <v>2</v>
      </c>
      <c r="K96" s="35" t="s">
        <v>1</v>
      </c>
      <c r="L96" s="36"/>
      <c r="M96" s="36">
        <v>44.450400000000002</v>
      </c>
      <c r="N96" s="37">
        <v>28.490400000000001</v>
      </c>
      <c r="O96" s="42"/>
      <c r="R96" s="41"/>
      <c r="T96" s="12">
        <v>164</v>
      </c>
      <c r="U96" s="68">
        <v>37.5193534</v>
      </c>
      <c r="V96" s="68">
        <v>-122.2169791</v>
      </c>
      <c r="W96" s="68"/>
      <c r="X96" s="68" t="s">
        <v>857</v>
      </c>
      <c r="Y96" s="68" t="s">
        <v>871</v>
      </c>
      <c r="Z96" s="68"/>
      <c r="AA96" s="68">
        <v>172.73806666666667</v>
      </c>
      <c r="AB96" s="68" t="s">
        <v>875</v>
      </c>
    </row>
    <row r="97" spans="1:28" s="39" customFormat="1">
      <c r="A97" s="32" t="s">
        <v>307</v>
      </c>
      <c r="B97" s="32" t="s">
        <v>325</v>
      </c>
      <c r="C97" s="33" t="s">
        <v>64</v>
      </c>
      <c r="D97" s="34">
        <v>31.909285130000001</v>
      </c>
      <c r="E97" s="34">
        <v>-80.976985540000001</v>
      </c>
      <c r="F97" s="33" t="s">
        <v>302</v>
      </c>
      <c r="G97" s="32" t="s">
        <v>43</v>
      </c>
      <c r="H97" s="32" t="s">
        <v>38</v>
      </c>
      <c r="I97" s="35"/>
      <c r="J97" s="35" t="s">
        <v>2</v>
      </c>
      <c r="K97" s="35" t="s">
        <v>1</v>
      </c>
      <c r="L97" s="36">
        <v>50</v>
      </c>
      <c r="M97" s="37">
        <v>25</v>
      </c>
      <c r="N97" s="37">
        <v>15</v>
      </c>
      <c r="O97" s="38">
        <f>AVERAGE(L97,M100:M101)</f>
        <v>90.025333333333336</v>
      </c>
      <c r="Q97" s="40">
        <f t="shared" ref="Q97:Q98" si="17">O97*44/12</f>
        <v>330.09288888888892</v>
      </c>
      <c r="R97" s="41">
        <f t="shared" si="11"/>
        <v>0.90025333333333335</v>
      </c>
      <c r="S97" s="41">
        <f>R97/AVERAGE(50,50,100)</f>
        <v>1.35038E-2</v>
      </c>
      <c r="T97" s="12">
        <v>167</v>
      </c>
      <c r="U97" s="39">
        <v>37.550292939999999</v>
      </c>
      <c r="V97" s="39">
        <v>-75.700462239999993</v>
      </c>
      <c r="X97" s="39" t="s">
        <v>857</v>
      </c>
      <c r="Y97" s="39" t="s">
        <v>870</v>
      </c>
      <c r="AA97" s="39">
        <v>114.6118</v>
      </c>
      <c r="AB97" s="39" t="s">
        <v>875</v>
      </c>
    </row>
    <row r="98" spans="1:28" s="39" customFormat="1">
      <c r="A98" s="32" t="s">
        <v>307</v>
      </c>
      <c r="B98" s="32" t="s">
        <v>304</v>
      </c>
      <c r="C98" s="33" t="s">
        <v>64</v>
      </c>
      <c r="D98" s="34">
        <v>31.909833089999999</v>
      </c>
      <c r="E98" s="34">
        <v>-80.965334130000002</v>
      </c>
      <c r="F98" s="33" t="s">
        <v>302</v>
      </c>
      <c r="G98" s="32" t="s">
        <v>43</v>
      </c>
      <c r="H98" s="32" t="s">
        <v>38</v>
      </c>
      <c r="I98" s="35"/>
      <c r="J98" s="35" t="s">
        <v>2</v>
      </c>
      <c r="K98" s="35" t="s">
        <v>1</v>
      </c>
      <c r="L98" s="36"/>
      <c r="M98" s="36">
        <v>61.65</v>
      </c>
      <c r="N98" s="37">
        <v>36.99</v>
      </c>
      <c r="O98" s="38">
        <f>AVERAGE(M98:M99,M102:M103,L104)</f>
        <v>73.209599999999995</v>
      </c>
      <c r="Q98" s="40">
        <f t="shared" si="17"/>
        <v>268.43519999999995</v>
      </c>
      <c r="R98" s="41">
        <f t="shared" si="11"/>
        <v>0.73209599999999997</v>
      </c>
      <c r="S98" s="41">
        <f>R98/AVERAGE(50,50,50,50,100)</f>
        <v>1.22016E-2</v>
      </c>
      <c r="T98" s="12">
        <v>168</v>
      </c>
      <c r="U98" s="39">
        <v>37.628228380000003</v>
      </c>
      <c r="V98" s="39">
        <v>-75.666975399999998</v>
      </c>
      <c r="X98" s="39" t="s">
        <v>857</v>
      </c>
      <c r="Y98" s="39" t="s">
        <v>870</v>
      </c>
      <c r="AA98" s="39">
        <v>160.72110000000001</v>
      </c>
      <c r="AB98" s="39" t="s">
        <v>875</v>
      </c>
    </row>
    <row r="99" spans="1:28" s="39" customFormat="1">
      <c r="A99" s="32" t="s">
        <v>307</v>
      </c>
      <c r="B99" s="32" t="s">
        <v>304</v>
      </c>
      <c r="C99" s="33" t="s">
        <v>64</v>
      </c>
      <c r="D99" s="34">
        <v>31.924927140000001</v>
      </c>
      <c r="E99" s="34">
        <v>-80.990624679999996</v>
      </c>
      <c r="F99" s="33" t="s">
        <v>302</v>
      </c>
      <c r="G99" s="32" t="s">
        <v>43</v>
      </c>
      <c r="H99" s="32" t="s">
        <v>38</v>
      </c>
      <c r="I99" s="35"/>
      <c r="J99" s="35" t="s">
        <v>2</v>
      </c>
      <c r="K99" s="35" t="s">
        <v>1</v>
      </c>
      <c r="L99" s="36"/>
      <c r="M99" s="36">
        <v>70.67</v>
      </c>
      <c r="N99" s="37">
        <v>42.402000000000001</v>
      </c>
      <c r="O99" s="42"/>
      <c r="R99" s="41"/>
      <c r="T99" s="12">
        <v>169</v>
      </c>
      <c r="U99" s="39">
        <v>37.906756700000003</v>
      </c>
      <c r="V99" s="39">
        <v>-75.667231779999995</v>
      </c>
      <c r="X99" s="39" t="s">
        <v>857</v>
      </c>
      <c r="Y99" s="39" t="s">
        <v>870</v>
      </c>
      <c r="AA99" s="39">
        <v>505.69739999999996</v>
      </c>
      <c r="AB99" s="39" t="s">
        <v>875</v>
      </c>
    </row>
    <row r="100" spans="1:28" s="39" customFormat="1">
      <c r="A100" s="32" t="s">
        <v>307</v>
      </c>
      <c r="B100" s="32" t="s">
        <v>325</v>
      </c>
      <c r="C100" s="33" t="s">
        <v>64</v>
      </c>
      <c r="D100" s="34">
        <v>31.942680679999999</v>
      </c>
      <c r="E100" s="34">
        <v>-81.084867360000004</v>
      </c>
      <c r="F100" s="33" t="s">
        <v>302</v>
      </c>
      <c r="G100" s="32" t="s">
        <v>43</v>
      </c>
      <c r="H100" s="32" t="s">
        <v>38</v>
      </c>
      <c r="I100" s="35"/>
      <c r="J100" s="35" t="s">
        <v>2</v>
      </c>
      <c r="K100" s="35" t="s">
        <v>1</v>
      </c>
      <c r="L100" s="36"/>
      <c r="M100" s="36">
        <v>84.6</v>
      </c>
      <c r="N100" s="37">
        <v>50.76</v>
      </c>
      <c r="O100" s="42"/>
      <c r="R100" s="41"/>
      <c r="T100" s="12">
        <v>171</v>
      </c>
      <c r="U100" s="39">
        <v>37.934636599999997</v>
      </c>
      <c r="V100" s="39">
        <v>-75.324565539999995</v>
      </c>
      <c r="X100" s="39" t="s">
        <v>857</v>
      </c>
      <c r="Y100" s="39" t="s">
        <v>870</v>
      </c>
      <c r="AA100" s="39">
        <v>79.200649999999996</v>
      </c>
      <c r="AB100" s="39" t="s">
        <v>875</v>
      </c>
    </row>
    <row r="101" spans="1:28" s="39" customFormat="1">
      <c r="A101" s="32" t="s">
        <v>307</v>
      </c>
      <c r="B101" s="32" t="s">
        <v>325</v>
      </c>
      <c r="C101" s="33" t="s">
        <v>64</v>
      </c>
      <c r="D101" s="34">
        <v>31.94762493</v>
      </c>
      <c r="E101" s="34">
        <v>-81.058785630000003</v>
      </c>
      <c r="F101" s="33" t="s">
        <v>302</v>
      </c>
      <c r="G101" s="32" t="s">
        <v>43</v>
      </c>
      <c r="H101" s="32" t="s">
        <v>38</v>
      </c>
      <c r="I101" s="35"/>
      <c r="J101" s="35" t="s">
        <v>2</v>
      </c>
      <c r="K101" s="35" t="s">
        <v>1</v>
      </c>
      <c r="L101" s="36"/>
      <c r="M101" s="36">
        <v>135.476</v>
      </c>
      <c r="N101" s="37">
        <v>98.649000000000001</v>
      </c>
      <c r="O101" s="42"/>
      <c r="R101" s="41"/>
      <c r="T101" s="12">
        <v>173</v>
      </c>
      <c r="U101" s="68">
        <v>38.007789629999998</v>
      </c>
      <c r="V101" s="68">
        <v>-122.4886372</v>
      </c>
      <c r="W101" s="68"/>
      <c r="X101" s="68" t="s">
        <v>857</v>
      </c>
      <c r="Y101" s="68" t="s">
        <v>871</v>
      </c>
      <c r="Z101" s="68"/>
      <c r="AA101" s="68">
        <v>181.2782125</v>
      </c>
      <c r="AB101" s="68" t="s">
        <v>875</v>
      </c>
    </row>
    <row r="102" spans="1:28" s="39" customFormat="1">
      <c r="A102" s="32" t="s">
        <v>307</v>
      </c>
      <c r="B102" s="32" t="s">
        <v>304</v>
      </c>
      <c r="C102" s="33" t="s">
        <v>64</v>
      </c>
      <c r="D102" s="34">
        <v>31.96825509</v>
      </c>
      <c r="E102" s="34">
        <v>-81.0220202</v>
      </c>
      <c r="F102" s="33" t="s">
        <v>302</v>
      </c>
      <c r="G102" s="32" t="s">
        <v>43</v>
      </c>
      <c r="H102" s="32" t="s">
        <v>38</v>
      </c>
      <c r="I102" s="35"/>
      <c r="J102" s="35" t="s">
        <v>2</v>
      </c>
      <c r="K102" s="35" t="s">
        <v>1</v>
      </c>
      <c r="L102" s="36"/>
      <c r="M102" s="36">
        <v>73.150000000000006</v>
      </c>
      <c r="N102" s="37">
        <v>43.89</v>
      </c>
      <c r="O102" s="42"/>
      <c r="R102" s="41"/>
      <c r="T102" s="12">
        <v>175</v>
      </c>
      <c r="U102" s="39">
        <v>38.148483409999997</v>
      </c>
      <c r="V102" s="39">
        <v>-75.942796740000006</v>
      </c>
      <c r="X102" s="39" t="s">
        <v>857</v>
      </c>
      <c r="Y102" s="39" t="s">
        <v>870</v>
      </c>
      <c r="AA102" s="39">
        <v>122.5282</v>
      </c>
      <c r="AB102" s="39" t="s">
        <v>875</v>
      </c>
    </row>
    <row r="103" spans="1:28" s="39" customFormat="1">
      <c r="A103" s="32" t="s">
        <v>307</v>
      </c>
      <c r="B103" s="32" t="s">
        <v>304</v>
      </c>
      <c r="C103" s="33" t="s">
        <v>64</v>
      </c>
      <c r="D103" s="34">
        <v>32.024029769999999</v>
      </c>
      <c r="E103" s="34">
        <v>-81.015481960000002</v>
      </c>
      <c r="F103" s="33" t="s">
        <v>302</v>
      </c>
      <c r="G103" s="32" t="s">
        <v>43</v>
      </c>
      <c r="H103" s="32" t="s">
        <v>38</v>
      </c>
      <c r="I103" s="35"/>
      <c r="J103" s="35" t="s">
        <v>2</v>
      </c>
      <c r="K103" s="35" t="s">
        <v>1</v>
      </c>
      <c r="L103" s="36"/>
      <c r="M103" s="36">
        <v>75.97</v>
      </c>
      <c r="N103" s="37">
        <v>55.2</v>
      </c>
      <c r="O103" s="42"/>
      <c r="R103" s="41"/>
      <c r="T103" s="12">
        <v>182</v>
      </c>
      <c r="U103" s="39">
        <v>38.231723690000003</v>
      </c>
      <c r="V103" s="39">
        <v>-75.813309480000001</v>
      </c>
      <c r="X103" s="39" t="s">
        <v>857</v>
      </c>
      <c r="Y103" s="39" t="s">
        <v>870</v>
      </c>
      <c r="AA103" s="39">
        <v>273.15033333333332</v>
      </c>
      <c r="AB103" s="39" t="s">
        <v>875</v>
      </c>
    </row>
    <row r="104" spans="1:28" s="39" customFormat="1">
      <c r="A104" s="32" t="s">
        <v>307</v>
      </c>
      <c r="B104" s="32" t="s">
        <v>304</v>
      </c>
      <c r="C104" s="33" t="s">
        <v>64</v>
      </c>
      <c r="D104" s="34">
        <v>32.030497590000003</v>
      </c>
      <c r="E104" s="34">
        <v>-81.031747789999997</v>
      </c>
      <c r="F104" s="33" t="s">
        <v>302</v>
      </c>
      <c r="G104" s="32" t="s">
        <v>43</v>
      </c>
      <c r="H104" s="32" t="s">
        <v>38</v>
      </c>
      <c r="I104" s="35"/>
      <c r="J104" s="35" t="s">
        <v>2</v>
      </c>
      <c r="K104" s="35" t="s">
        <v>1</v>
      </c>
      <c r="L104" s="36">
        <v>84.608000000000004</v>
      </c>
      <c r="M104" s="37">
        <v>49.417999999999999</v>
      </c>
      <c r="N104" s="37">
        <v>35.341999999999999</v>
      </c>
      <c r="O104" s="42"/>
      <c r="R104" s="41"/>
      <c r="T104" s="12">
        <v>185</v>
      </c>
      <c r="U104" s="39">
        <v>38.445957989999997</v>
      </c>
      <c r="V104" s="39">
        <v>-76.278645539999999</v>
      </c>
      <c r="X104" s="39" t="s">
        <v>857</v>
      </c>
      <c r="Y104" s="39" t="s">
        <v>870</v>
      </c>
      <c r="AA104" s="39">
        <v>728.01606666666669</v>
      </c>
      <c r="AB104" s="39" t="s">
        <v>875</v>
      </c>
    </row>
    <row r="105" spans="1:28" s="39" customFormat="1">
      <c r="A105" s="32" t="s">
        <v>375</v>
      </c>
      <c r="B105" s="32" t="s">
        <v>740</v>
      </c>
      <c r="C105" s="33" t="s">
        <v>64</v>
      </c>
      <c r="D105" s="34">
        <v>32.26211035</v>
      </c>
      <c r="E105" s="34">
        <v>-80.788881950000004</v>
      </c>
      <c r="F105" s="33" t="s">
        <v>302</v>
      </c>
      <c r="G105" s="32" t="s">
        <v>43</v>
      </c>
      <c r="H105" s="32" t="s">
        <v>38</v>
      </c>
      <c r="I105" s="35"/>
      <c r="J105" s="35" t="s">
        <v>2</v>
      </c>
      <c r="K105" s="35" t="s">
        <v>1</v>
      </c>
      <c r="L105" s="36">
        <v>40.392400000000002</v>
      </c>
      <c r="M105" s="37">
        <v>31.0124</v>
      </c>
      <c r="N105" s="37">
        <v>27.260400000000001</v>
      </c>
      <c r="O105" s="38">
        <f>L105</f>
        <v>40.392400000000002</v>
      </c>
      <c r="Q105" s="40">
        <f t="shared" ref="Q105:Q107" si="18">O105*44/12</f>
        <v>148.10546666666667</v>
      </c>
      <c r="R105" s="41">
        <f t="shared" si="11"/>
        <v>0.40392400000000001</v>
      </c>
      <c r="S105" s="41">
        <f>R105/100</f>
        <v>4.0392400000000004E-3</v>
      </c>
      <c r="T105" s="12">
        <v>188</v>
      </c>
      <c r="U105" s="39">
        <v>38.452153819999999</v>
      </c>
      <c r="V105" s="39">
        <v>-75.098134079999994</v>
      </c>
      <c r="X105" s="39" t="s">
        <v>857</v>
      </c>
      <c r="Y105" s="39" t="s">
        <v>870</v>
      </c>
      <c r="AA105" s="39">
        <v>360.13315</v>
      </c>
      <c r="AB105" s="39" t="s">
        <v>875</v>
      </c>
    </row>
    <row r="106" spans="1:28" s="39" customFormat="1">
      <c r="A106" s="32" t="s">
        <v>375</v>
      </c>
      <c r="B106" s="32" t="s">
        <v>446</v>
      </c>
      <c r="C106" s="33" t="s">
        <v>64</v>
      </c>
      <c r="D106" s="34">
        <v>32.365466759999997</v>
      </c>
      <c r="E106" s="34">
        <v>-80.545249850000005</v>
      </c>
      <c r="F106" s="33" t="s">
        <v>302</v>
      </c>
      <c r="G106" s="32" t="s">
        <v>43</v>
      </c>
      <c r="H106" s="32" t="s">
        <v>38</v>
      </c>
      <c r="I106" s="35"/>
      <c r="J106" s="35" t="s">
        <v>2</v>
      </c>
      <c r="K106" s="35" t="s">
        <v>1</v>
      </c>
      <c r="L106" s="36"/>
      <c r="M106" s="36">
        <v>28.905000000000001</v>
      </c>
      <c r="N106" s="37">
        <v>17.343</v>
      </c>
      <c r="O106" s="38">
        <f>M106</f>
        <v>28.905000000000001</v>
      </c>
      <c r="Q106" s="40">
        <f t="shared" si="18"/>
        <v>105.98500000000001</v>
      </c>
      <c r="R106" s="41">
        <f t="shared" si="11"/>
        <v>0.28905000000000003</v>
      </c>
      <c r="S106" s="41">
        <f>R106/50</f>
        <v>5.7810000000000005E-3</v>
      </c>
      <c r="T106" s="12">
        <v>190</v>
      </c>
      <c r="U106" s="39">
        <v>38.617267849999998</v>
      </c>
      <c r="V106" s="39">
        <v>-75.085046230000003</v>
      </c>
      <c r="X106" s="39" t="s">
        <v>857</v>
      </c>
      <c r="Y106" s="39" t="s">
        <v>870</v>
      </c>
      <c r="AA106" s="39">
        <v>158.51820000000001</v>
      </c>
      <c r="AB106" s="39" t="s">
        <v>875</v>
      </c>
    </row>
    <row r="107" spans="1:28" s="39" customFormat="1">
      <c r="A107" s="32" t="s">
        <v>375</v>
      </c>
      <c r="B107" s="32" t="s">
        <v>401</v>
      </c>
      <c r="C107" s="33" t="s">
        <v>64</v>
      </c>
      <c r="D107" s="34">
        <v>32.39303529</v>
      </c>
      <c r="E107" s="34">
        <v>-80.663832900000003</v>
      </c>
      <c r="F107" s="33" t="s">
        <v>302</v>
      </c>
      <c r="G107" s="32" t="s">
        <v>43</v>
      </c>
      <c r="H107" s="32" t="s">
        <v>38</v>
      </c>
      <c r="I107" s="35" t="s">
        <v>145</v>
      </c>
      <c r="J107" s="35"/>
      <c r="K107" s="35" t="s">
        <v>1</v>
      </c>
      <c r="L107" s="37"/>
      <c r="M107" s="36">
        <v>16.670400000000001</v>
      </c>
      <c r="N107" s="37">
        <v>14.006399999999999</v>
      </c>
      <c r="O107" s="38">
        <f>AVERAGE(M107:M109)</f>
        <v>30.535133333333334</v>
      </c>
      <c r="Q107" s="40">
        <f t="shared" si="18"/>
        <v>111.96215555555557</v>
      </c>
      <c r="R107" s="41">
        <f t="shared" si="11"/>
        <v>0.30535133333333336</v>
      </c>
      <c r="S107" s="41">
        <f>R107/50</f>
        <v>6.107026666666667E-3</v>
      </c>
      <c r="T107" s="12">
        <v>191</v>
      </c>
      <c r="U107" s="39">
        <v>38.623265959999998</v>
      </c>
      <c r="V107" s="39">
        <v>-75.115368140000001</v>
      </c>
      <c r="X107" s="39" t="s">
        <v>857</v>
      </c>
      <c r="Y107" s="39" t="s">
        <v>870</v>
      </c>
      <c r="AA107" s="39">
        <v>325.80270000000002</v>
      </c>
      <c r="AB107" s="39" t="s">
        <v>875</v>
      </c>
    </row>
    <row r="108" spans="1:28" s="39" customFormat="1">
      <c r="A108" s="32" t="s">
        <v>375</v>
      </c>
      <c r="B108" s="32" t="s">
        <v>401</v>
      </c>
      <c r="C108" s="33" t="s">
        <v>64</v>
      </c>
      <c r="D108" s="34">
        <v>32.397460879999997</v>
      </c>
      <c r="E108" s="34">
        <v>-80.638931409999998</v>
      </c>
      <c r="F108" s="33" t="s">
        <v>302</v>
      </c>
      <c r="G108" s="32" t="s">
        <v>43</v>
      </c>
      <c r="H108" s="32" t="s">
        <v>38</v>
      </c>
      <c r="I108" s="35"/>
      <c r="J108" s="35" t="s">
        <v>2</v>
      </c>
      <c r="K108" s="35" t="s">
        <v>1</v>
      </c>
      <c r="L108" s="36"/>
      <c r="M108" s="36">
        <v>13.395</v>
      </c>
      <c r="N108" s="37">
        <v>8.0370000000000008</v>
      </c>
      <c r="O108" s="42"/>
      <c r="R108" s="41"/>
      <c r="S108" s="41"/>
      <c r="T108" s="12">
        <v>192</v>
      </c>
      <c r="U108" s="39">
        <v>39.2908343</v>
      </c>
      <c r="V108" s="39">
        <v>-74.707134350000004</v>
      </c>
      <c r="X108" s="39" t="s">
        <v>857</v>
      </c>
      <c r="Y108" s="39" t="s">
        <v>870</v>
      </c>
      <c r="AA108" s="39">
        <v>254.41215</v>
      </c>
      <c r="AB108" s="39" t="s">
        <v>875</v>
      </c>
    </row>
    <row r="109" spans="1:28" s="39" customFormat="1">
      <c r="A109" s="32" t="s">
        <v>375</v>
      </c>
      <c r="B109" s="32" t="s">
        <v>401</v>
      </c>
      <c r="C109" s="33" t="s">
        <v>64</v>
      </c>
      <c r="D109" s="34">
        <v>32.399591549999997</v>
      </c>
      <c r="E109" s="34">
        <v>-80.659010559999999</v>
      </c>
      <c r="F109" s="33" t="s">
        <v>302</v>
      </c>
      <c r="G109" s="32" t="s">
        <v>43</v>
      </c>
      <c r="H109" s="32" t="s">
        <v>38</v>
      </c>
      <c r="I109" s="35"/>
      <c r="J109" s="35" t="s">
        <v>2</v>
      </c>
      <c r="K109" s="35" t="s">
        <v>1</v>
      </c>
      <c r="L109" s="37"/>
      <c r="M109" s="36">
        <v>61.54</v>
      </c>
      <c r="N109" s="37">
        <v>36.923999999999999</v>
      </c>
      <c r="O109" s="42"/>
      <c r="R109" s="41"/>
      <c r="S109" s="41"/>
      <c r="T109" s="12">
        <v>194</v>
      </c>
      <c r="U109" s="39">
        <v>39.308168960000003</v>
      </c>
      <c r="V109" s="39">
        <v>-74.72408222</v>
      </c>
      <c r="X109" s="39" t="s">
        <v>857</v>
      </c>
      <c r="Y109" s="39" t="s">
        <v>870</v>
      </c>
      <c r="AA109" s="39">
        <v>229.48099999999999</v>
      </c>
      <c r="AB109" s="39" t="s">
        <v>875</v>
      </c>
    </row>
    <row r="110" spans="1:28" s="39" customFormat="1">
      <c r="A110" s="32" t="s">
        <v>375</v>
      </c>
      <c r="B110" s="32" t="s">
        <v>737</v>
      </c>
      <c r="C110" s="33" t="s">
        <v>64</v>
      </c>
      <c r="D110" s="34">
        <v>32.460576869999997</v>
      </c>
      <c r="E110" s="34">
        <v>-80.628345069999995</v>
      </c>
      <c r="F110" s="33" t="s">
        <v>302</v>
      </c>
      <c r="G110" s="32" t="s">
        <v>43</v>
      </c>
      <c r="H110" s="32" t="s">
        <v>38</v>
      </c>
      <c r="I110" s="35"/>
      <c r="J110" s="35" t="s">
        <v>2</v>
      </c>
      <c r="K110" s="35" t="s">
        <v>1</v>
      </c>
      <c r="L110" s="36"/>
      <c r="M110" s="36">
        <v>83.2</v>
      </c>
      <c r="N110" s="37">
        <v>49.92</v>
      </c>
      <c r="O110" s="38">
        <f>AVERAGE(M110,L112,N114)</f>
        <v>98.063066666666671</v>
      </c>
      <c r="Q110" s="40">
        <f t="shared" ref="Q110:Q111" si="19">O110*44/12</f>
        <v>359.56457777777774</v>
      </c>
      <c r="R110" s="41">
        <f t="shared" si="11"/>
        <v>0.98063066666666676</v>
      </c>
      <c r="S110" s="41">
        <f>R110/AVERAGE(50,100,30)</f>
        <v>1.6343844444444446E-2</v>
      </c>
      <c r="T110" s="12">
        <v>195</v>
      </c>
      <c r="U110" s="39">
        <v>39.34671067</v>
      </c>
      <c r="V110" s="39">
        <v>-74.490780959999995</v>
      </c>
      <c r="X110" s="39" t="s">
        <v>857</v>
      </c>
      <c r="Y110" s="39" t="s">
        <v>870</v>
      </c>
      <c r="AA110" s="39">
        <v>193.95317499999999</v>
      </c>
      <c r="AB110" s="39" t="s">
        <v>875</v>
      </c>
    </row>
    <row r="111" spans="1:28" s="39" customFormat="1">
      <c r="A111" s="32" t="s">
        <v>375</v>
      </c>
      <c r="B111" s="32" t="s">
        <v>436</v>
      </c>
      <c r="C111" s="33" t="s">
        <v>64</v>
      </c>
      <c r="D111" s="34">
        <v>32.524750310000002</v>
      </c>
      <c r="E111" s="34">
        <v>-80.465771439999997</v>
      </c>
      <c r="F111" s="33" t="s">
        <v>302</v>
      </c>
      <c r="G111" s="32" t="s">
        <v>43</v>
      </c>
      <c r="H111" s="32" t="s">
        <v>38</v>
      </c>
      <c r="I111" s="35"/>
      <c r="J111" s="35" t="s">
        <v>2</v>
      </c>
      <c r="K111" s="35" t="s">
        <v>1</v>
      </c>
      <c r="L111" s="36"/>
      <c r="M111" s="36">
        <v>51.03</v>
      </c>
      <c r="N111" s="37">
        <v>30.617999999999999</v>
      </c>
      <c r="O111" s="38">
        <f>AVERAGE(M111,L113)</f>
        <v>76.645800000000008</v>
      </c>
      <c r="Q111" s="40">
        <f t="shared" si="19"/>
        <v>281.03460000000001</v>
      </c>
      <c r="R111" s="41">
        <f t="shared" si="11"/>
        <v>0.76645800000000008</v>
      </c>
      <c r="S111" s="41">
        <f>R111/75</f>
        <v>1.0219440000000002E-2</v>
      </c>
      <c r="T111" s="12">
        <v>198</v>
      </c>
      <c r="U111" s="39">
        <v>39.38175356</v>
      </c>
      <c r="V111" s="39">
        <v>-75.540177029999995</v>
      </c>
      <c r="X111" s="39" t="s">
        <v>857</v>
      </c>
      <c r="Y111" s="39" t="s">
        <v>870</v>
      </c>
      <c r="AA111" s="39">
        <v>290.41049999999996</v>
      </c>
      <c r="AB111" s="39" t="s">
        <v>875</v>
      </c>
    </row>
    <row r="112" spans="1:28" s="39" customFormat="1">
      <c r="A112" s="32" t="s">
        <v>375</v>
      </c>
      <c r="B112" s="32" t="s">
        <v>737</v>
      </c>
      <c r="C112" s="33" t="s">
        <v>64</v>
      </c>
      <c r="D112" s="34">
        <v>32.527976549999998</v>
      </c>
      <c r="E112" s="34">
        <v>-80.597882350000006</v>
      </c>
      <c r="F112" s="33" t="s">
        <v>302</v>
      </c>
      <c r="G112" s="32" t="s">
        <v>43</v>
      </c>
      <c r="H112" s="32" t="s">
        <v>38</v>
      </c>
      <c r="I112" s="35"/>
      <c r="J112" s="35"/>
      <c r="K112" s="35" t="s">
        <v>1</v>
      </c>
      <c r="L112" s="36">
        <v>162.38919999999999</v>
      </c>
      <c r="M112" s="37">
        <v>119.75920000000001</v>
      </c>
      <c r="N112" s="37">
        <v>87.993200000000002</v>
      </c>
      <c r="O112" s="42"/>
      <c r="R112" s="41"/>
      <c r="S112" s="41"/>
      <c r="T112" s="12">
        <v>201</v>
      </c>
      <c r="U112" s="39">
        <v>39.416709760000003</v>
      </c>
      <c r="V112" s="39">
        <v>-75.55765409</v>
      </c>
      <c r="X112" s="39" t="s">
        <v>857</v>
      </c>
      <c r="Y112" s="39" t="s">
        <v>870</v>
      </c>
      <c r="AA112" s="39">
        <v>219.08930000000001</v>
      </c>
      <c r="AB112" s="39" t="s">
        <v>875</v>
      </c>
    </row>
    <row r="113" spans="1:28" s="39" customFormat="1">
      <c r="A113" s="32" t="s">
        <v>375</v>
      </c>
      <c r="B113" s="32" t="s">
        <v>436</v>
      </c>
      <c r="C113" s="33" t="s">
        <v>64</v>
      </c>
      <c r="D113" s="34">
        <v>32.534446899999999</v>
      </c>
      <c r="E113" s="34">
        <v>-80.452767420000001</v>
      </c>
      <c r="F113" s="33" t="s">
        <v>302</v>
      </c>
      <c r="G113" s="32" t="s">
        <v>43</v>
      </c>
      <c r="H113" s="32" t="s">
        <v>38</v>
      </c>
      <c r="I113" s="35"/>
      <c r="J113" s="35" t="s">
        <v>2</v>
      </c>
      <c r="K113" s="35" t="s">
        <v>1</v>
      </c>
      <c r="L113" s="36">
        <v>102.2616</v>
      </c>
      <c r="M113" s="37">
        <v>71.146600000000007</v>
      </c>
      <c r="N113" s="37">
        <v>58.700600000000001</v>
      </c>
      <c r="O113" s="42"/>
      <c r="R113" s="41"/>
      <c r="S113" s="41"/>
      <c r="T113" s="12">
        <v>204</v>
      </c>
      <c r="U113" s="39">
        <v>39.508743369999998</v>
      </c>
      <c r="V113" s="39">
        <v>-74.322921870000002</v>
      </c>
      <c r="X113" s="39" t="s">
        <v>857</v>
      </c>
      <c r="Y113" s="39" t="s">
        <v>870</v>
      </c>
      <c r="AA113" s="39">
        <v>253.52156666666667</v>
      </c>
      <c r="AB113" s="39" t="s">
        <v>875</v>
      </c>
    </row>
    <row r="114" spans="1:28" s="39" customFormat="1">
      <c r="A114" s="32" t="s">
        <v>375</v>
      </c>
      <c r="B114" s="32" t="s">
        <v>737</v>
      </c>
      <c r="C114" s="33" t="s">
        <v>64</v>
      </c>
      <c r="D114" s="34">
        <v>32.547167229999999</v>
      </c>
      <c r="E114" s="34">
        <v>-80.550824230000003</v>
      </c>
      <c r="F114" s="33" t="s">
        <v>302</v>
      </c>
      <c r="G114" s="32" t="s">
        <v>43</v>
      </c>
      <c r="H114" s="32" t="s">
        <v>38</v>
      </c>
      <c r="I114" s="35"/>
      <c r="J114" s="35" t="s">
        <v>2</v>
      </c>
      <c r="K114" s="35" t="s">
        <v>1</v>
      </c>
      <c r="L114" s="36"/>
      <c r="M114" s="37"/>
      <c r="N114" s="36">
        <v>48.6</v>
      </c>
      <c r="O114" s="42"/>
      <c r="R114" s="41"/>
      <c r="S114" s="41"/>
      <c r="T114" s="12">
        <v>207</v>
      </c>
      <c r="U114" s="39">
        <v>39.59278612</v>
      </c>
      <c r="V114" s="39">
        <v>-75.576810940000001</v>
      </c>
      <c r="X114" s="39" t="s">
        <v>857</v>
      </c>
      <c r="Y114" s="39" t="s">
        <v>870</v>
      </c>
      <c r="AA114" s="39">
        <v>294.06150000000002</v>
      </c>
      <c r="AB114" s="39" t="s">
        <v>875</v>
      </c>
    </row>
    <row r="115" spans="1:28" s="39" customFormat="1">
      <c r="A115" s="32" t="s">
        <v>375</v>
      </c>
      <c r="B115" s="32" t="s">
        <v>516</v>
      </c>
      <c r="C115" s="33" t="s">
        <v>64</v>
      </c>
      <c r="D115" s="34">
        <v>32.547449999999998</v>
      </c>
      <c r="E115" s="34">
        <v>-80.527900000000002</v>
      </c>
      <c r="F115" s="33" t="s">
        <v>302</v>
      </c>
      <c r="G115" s="32" t="s">
        <v>43</v>
      </c>
      <c r="H115" s="32" t="s">
        <v>38</v>
      </c>
      <c r="I115" s="35"/>
      <c r="J115" s="35" t="s">
        <v>2</v>
      </c>
      <c r="K115" s="35" t="s">
        <v>1</v>
      </c>
      <c r="L115" s="36"/>
      <c r="M115" s="36">
        <v>118.1748</v>
      </c>
      <c r="N115" s="37">
        <v>76.222800000000007</v>
      </c>
      <c r="O115" s="38">
        <f>M115</f>
        <v>118.1748</v>
      </c>
      <c r="Q115" s="40">
        <f t="shared" ref="Q115:Q117" si="20">O115*44/12</f>
        <v>433.30760000000004</v>
      </c>
      <c r="R115" s="41">
        <f t="shared" si="11"/>
        <v>1.181748</v>
      </c>
      <c r="S115" s="41">
        <f>R115/50</f>
        <v>2.363496E-2</v>
      </c>
      <c r="T115" s="12">
        <v>208</v>
      </c>
      <c r="U115" s="53">
        <v>40.430132049999997</v>
      </c>
      <c r="V115" s="53">
        <v>-73.990951929999994</v>
      </c>
      <c r="W115" s="53"/>
      <c r="X115" s="53" t="s">
        <v>857</v>
      </c>
      <c r="Y115" s="53" t="s">
        <v>872</v>
      </c>
      <c r="Z115" s="53"/>
      <c r="AA115" s="53">
        <v>220.74254999999999</v>
      </c>
      <c r="AB115" s="53" t="s">
        <v>875</v>
      </c>
    </row>
    <row r="116" spans="1:28" s="39" customFormat="1">
      <c r="A116" s="32" t="s">
        <v>375</v>
      </c>
      <c r="B116" s="32" t="s">
        <v>372</v>
      </c>
      <c r="C116" s="33" t="s">
        <v>64</v>
      </c>
      <c r="D116" s="34">
        <v>32.567705109999999</v>
      </c>
      <c r="E116" s="34">
        <v>-80.159515810000002</v>
      </c>
      <c r="F116" s="33" t="s">
        <v>302</v>
      </c>
      <c r="G116" s="32" t="s">
        <v>43</v>
      </c>
      <c r="H116" s="32" t="s">
        <v>38</v>
      </c>
      <c r="I116" s="35" t="s">
        <v>106</v>
      </c>
      <c r="J116" s="35"/>
      <c r="K116" s="35" t="s">
        <v>1</v>
      </c>
      <c r="L116" s="36">
        <v>22.9222</v>
      </c>
      <c r="M116" s="37">
        <v>21.5322</v>
      </c>
      <c r="N116" s="37">
        <v>18.403199999999998</v>
      </c>
      <c r="O116" s="38">
        <f>L116</f>
        <v>22.9222</v>
      </c>
      <c r="Q116" s="40">
        <f t="shared" si="20"/>
        <v>84.048066666666671</v>
      </c>
      <c r="R116" s="41">
        <f t="shared" si="11"/>
        <v>0.22922200000000001</v>
      </c>
      <c r="S116" s="41">
        <f>R116/100</f>
        <v>2.2922200000000002E-3</v>
      </c>
      <c r="T116" s="12">
        <v>212</v>
      </c>
      <c r="U116" s="53">
        <v>40.605747649999998</v>
      </c>
      <c r="V116" s="53">
        <v>-73.616609749999995</v>
      </c>
      <c r="W116" s="53"/>
      <c r="X116" s="53" t="s">
        <v>857</v>
      </c>
      <c r="Y116" s="53" t="s">
        <v>872</v>
      </c>
      <c r="Z116" s="53"/>
      <c r="AA116" s="53">
        <v>419.26746666666668</v>
      </c>
      <c r="AB116" s="53" t="s">
        <v>875</v>
      </c>
    </row>
    <row r="117" spans="1:28" s="39" customFormat="1">
      <c r="A117" s="32" t="s">
        <v>375</v>
      </c>
      <c r="B117" s="32" t="s">
        <v>432</v>
      </c>
      <c r="C117" s="33" t="s">
        <v>64</v>
      </c>
      <c r="D117" s="34">
        <v>32.620084800000001</v>
      </c>
      <c r="E117" s="34">
        <v>-80.220692790000001</v>
      </c>
      <c r="F117" s="33" t="s">
        <v>302</v>
      </c>
      <c r="G117" s="32" t="s">
        <v>43</v>
      </c>
      <c r="H117" s="32" t="s">
        <v>38</v>
      </c>
      <c r="I117" s="35"/>
      <c r="J117" s="35" t="s">
        <v>2</v>
      </c>
      <c r="K117" s="35" t="s">
        <v>1</v>
      </c>
      <c r="L117" s="37"/>
      <c r="M117" s="36">
        <v>43.68</v>
      </c>
      <c r="N117" s="37">
        <v>26.207999999999998</v>
      </c>
      <c r="O117" s="38">
        <f>AVERAGE(M117:M119,L120,M121)</f>
        <v>51.741840000000003</v>
      </c>
      <c r="Q117" s="40">
        <f t="shared" si="20"/>
        <v>189.72008000000002</v>
      </c>
      <c r="R117" s="41">
        <f t="shared" si="11"/>
        <v>0.51741840000000006</v>
      </c>
      <c r="S117" s="41">
        <f>R117/AVERAGE(50,50,50,50,100)</f>
        <v>8.6236400000000001E-3</v>
      </c>
      <c r="T117" s="12">
        <v>215</v>
      </c>
      <c r="U117" s="53">
        <v>40.636153399999998</v>
      </c>
      <c r="V117" s="53">
        <v>-73.400559220000005</v>
      </c>
      <c r="W117" s="53"/>
      <c r="X117" s="53" t="s">
        <v>857</v>
      </c>
      <c r="Y117" s="53" t="s">
        <v>872</v>
      </c>
      <c r="Z117" s="53"/>
      <c r="AA117" s="53">
        <v>601.23</v>
      </c>
      <c r="AB117" s="53" t="s">
        <v>875</v>
      </c>
    </row>
    <row r="118" spans="1:28" s="39" customFormat="1">
      <c r="A118" s="32" t="s">
        <v>375</v>
      </c>
      <c r="B118" s="32" t="s">
        <v>432</v>
      </c>
      <c r="C118" s="33" t="s">
        <v>64</v>
      </c>
      <c r="D118" s="34">
        <v>32.643572319999997</v>
      </c>
      <c r="E118" s="34">
        <v>-80.283643240000004</v>
      </c>
      <c r="F118" s="33" t="s">
        <v>302</v>
      </c>
      <c r="G118" s="32" t="s">
        <v>43</v>
      </c>
      <c r="H118" s="32" t="s">
        <v>38</v>
      </c>
      <c r="I118" s="35"/>
      <c r="J118" s="35" t="s">
        <v>2</v>
      </c>
      <c r="K118" s="35" t="s">
        <v>1</v>
      </c>
      <c r="L118" s="36"/>
      <c r="M118" s="36">
        <v>39.299999999999997</v>
      </c>
      <c r="N118" s="37">
        <v>26.34</v>
      </c>
      <c r="O118" s="42"/>
      <c r="R118" s="41"/>
      <c r="T118" s="12">
        <v>216</v>
      </c>
      <c r="U118" s="53">
        <v>40.754666120000003</v>
      </c>
      <c r="V118" s="53">
        <v>-72.860876250000004</v>
      </c>
      <c r="W118" s="53"/>
      <c r="X118" s="53" t="s">
        <v>857</v>
      </c>
      <c r="Y118" s="53" t="s">
        <v>872</v>
      </c>
      <c r="Z118" s="53"/>
      <c r="AA118" s="53">
        <v>427.90750000000003</v>
      </c>
      <c r="AB118" s="53" t="s">
        <v>875</v>
      </c>
    </row>
    <row r="119" spans="1:28" s="39" customFormat="1">
      <c r="A119" s="32" t="s">
        <v>375</v>
      </c>
      <c r="B119" s="32" t="s">
        <v>432</v>
      </c>
      <c r="C119" s="33" t="s">
        <v>64</v>
      </c>
      <c r="D119" s="34">
        <v>32.645060389999998</v>
      </c>
      <c r="E119" s="34">
        <v>-80.275312549999995</v>
      </c>
      <c r="F119" s="33" t="s">
        <v>302</v>
      </c>
      <c r="G119" s="32" t="s">
        <v>43</v>
      </c>
      <c r="H119" s="32" t="s">
        <v>38</v>
      </c>
      <c r="I119" s="35"/>
      <c r="J119" s="35" t="s">
        <v>2</v>
      </c>
      <c r="K119" s="35" t="s">
        <v>1</v>
      </c>
      <c r="L119" s="36"/>
      <c r="M119" s="36">
        <v>71.61</v>
      </c>
      <c r="N119" s="37">
        <v>42.966000000000001</v>
      </c>
      <c r="O119" s="42"/>
      <c r="R119" s="41"/>
      <c r="T119" s="12">
        <v>217</v>
      </c>
      <c r="U119" s="53">
        <v>40.76595871</v>
      </c>
      <c r="V119" s="53">
        <v>-72.884143589999994</v>
      </c>
      <c r="W119" s="53"/>
      <c r="X119" s="53" t="s">
        <v>857</v>
      </c>
      <c r="Y119" s="53" t="s">
        <v>872</v>
      </c>
      <c r="Z119" s="53"/>
      <c r="AA119" s="53">
        <v>794.19200000000001</v>
      </c>
      <c r="AB119" s="53" t="s">
        <v>875</v>
      </c>
    </row>
    <row r="120" spans="1:28" s="39" customFormat="1">
      <c r="A120" s="32" t="s">
        <v>375</v>
      </c>
      <c r="B120" s="32" t="s">
        <v>432</v>
      </c>
      <c r="C120" s="33" t="s">
        <v>64</v>
      </c>
      <c r="D120" s="34">
        <v>32.661993600000002</v>
      </c>
      <c r="E120" s="34">
        <v>-80.288139060000006</v>
      </c>
      <c r="F120" s="33" t="s">
        <v>302</v>
      </c>
      <c r="G120" s="32" t="s">
        <v>43</v>
      </c>
      <c r="H120" s="32" t="s">
        <v>38</v>
      </c>
      <c r="I120" s="35" t="s">
        <v>145</v>
      </c>
      <c r="J120" s="35"/>
      <c r="K120" s="35" t="s">
        <v>1</v>
      </c>
      <c r="L120" s="36">
        <v>72.485200000000006</v>
      </c>
      <c r="M120" s="37">
        <v>51.205199999999998</v>
      </c>
      <c r="N120" s="37">
        <v>41.003399999999999</v>
      </c>
      <c r="O120" s="42"/>
      <c r="R120" s="41"/>
      <c r="T120" s="12">
        <v>219</v>
      </c>
      <c r="U120" s="53">
        <v>41.266669659999998</v>
      </c>
      <c r="V120" s="53">
        <v>-72.502693289999996</v>
      </c>
      <c r="W120" s="53"/>
      <c r="X120" s="53" t="s">
        <v>857</v>
      </c>
      <c r="Y120" s="53" t="s">
        <v>872</v>
      </c>
      <c r="Z120" s="53"/>
      <c r="AA120" s="53">
        <v>319.82159999999999</v>
      </c>
      <c r="AB120" s="53" t="s">
        <v>875</v>
      </c>
    </row>
    <row r="121" spans="1:28" s="39" customFormat="1">
      <c r="A121" s="32" t="s">
        <v>375</v>
      </c>
      <c r="B121" s="32" t="s">
        <v>432</v>
      </c>
      <c r="C121" s="33" t="s">
        <v>64</v>
      </c>
      <c r="D121" s="34">
        <v>32.663633679999997</v>
      </c>
      <c r="E121" s="34">
        <v>-80.284846630000004</v>
      </c>
      <c r="F121" s="33" t="s">
        <v>302</v>
      </c>
      <c r="G121" s="32" t="s">
        <v>43</v>
      </c>
      <c r="H121" s="32" t="s">
        <v>38</v>
      </c>
      <c r="I121" s="35"/>
      <c r="J121" s="35" t="s">
        <v>2</v>
      </c>
      <c r="K121" s="35" t="s">
        <v>1</v>
      </c>
      <c r="L121" s="37"/>
      <c r="M121" s="36">
        <v>31.634</v>
      </c>
      <c r="N121" s="37">
        <v>21.414000000000001</v>
      </c>
      <c r="O121" s="42"/>
      <c r="R121" s="41"/>
      <c r="T121" s="12">
        <v>220</v>
      </c>
      <c r="U121" s="53">
        <v>41.333232090000003</v>
      </c>
      <c r="V121" s="53">
        <v>-72.363231459999994</v>
      </c>
      <c r="W121" s="53"/>
      <c r="X121" s="53" t="s">
        <v>857</v>
      </c>
      <c r="Y121" s="53" t="s">
        <v>872</v>
      </c>
      <c r="Z121" s="53"/>
      <c r="AA121" s="53">
        <v>528.73199999999997</v>
      </c>
      <c r="AB121" s="53" t="s">
        <v>875</v>
      </c>
    </row>
    <row r="122" spans="1:28" s="39" customFormat="1">
      <c r="A122" s="32" t="s">
        <v>375</v>
      </c>
      <c r="B122" s="32" t="s">
        <v>387</v>
      </c>
      <c r="C122" s="33" t="s">
        <v>64</v>
      </c>
      <c r="D122" s="34">
        <v>32.812879870000003</v>
      </c>
      <c r="E122" s="34">
        <v>-79.730396630000001</v>
      </c>
      <c r="F122" s="33" t="s">
        <v>302</v>
      </c>
      <c r="G122" s="32" t="s">
        <v>43</v>
      </c>
      <c r="H122" s="32" t="s">
        <v>38</v>
      </c>
      <c r="I122" s="35"/>
      <c r="J122" s="35" t="s">
        <v>2</v>
      </c>
      <c r="K122" s="35" t="s">
        <v>1</v>
      </c>
      <c r="L122" s="36"/>
      <c r="M122" s="36">
        <v>104.23439999999999</v>
      </c>
      <c r="N122" s="37">
        <v>88.538399999999996</v>
      </c>
      <c r="O122" s="38">
        <f>AVERAGE(M122:M126,N127,M128)</f>
        <v>62.334142857142858</v>
      </c>
      <c r="Q122" s="40">
        <f t="shared" ref="Q122" si="21">O122*44/12</f>
        <v>228.55852380952379</v>
      </c>
      <c r="R122" s="41">
        <f t="shared" si="11"/>
        <v>0.6233414285714286</v>
      </c>
      <c r="S122" s="41">
        <f>R122/AVERAGE(50,50,50,50,50,50,30)</f>
        <v>1.3222393939393938E-2</v>
      </c>
      <c r="T122" s="12">
        <v>221</v>
      </c>
      <c r="U122" s="53">
        <v>41.421341929999997</v>
      </c>
      <c r="V122" s="53">
        <v>-70.570030169999995</v>
      </c>
      <c r="W122" s="53"/>
      <c r="X122" s="53" t="s">
        <v>857</v>
      </c>
      <c r="Y122" s="53" t="s">
        <v>872</v>
      </c>
      <c r="Z122" s="53"/>
      <c r="AA122" s="53">
        <v>576.04110000000003</v>
      </c>
      <c r="AB122" s="53" t="s">
        <v>875</v>
      </c>
    </row>
    <row r="123" spans="1:28" s="39" customFormat="1">
      <c r="A123" s="32" t="s">
        <v>375</v>
      </c>
      <c r="B123" s="32" t="s">
        <v>387</v>
      </c>
      <c r="C123" s="33" t="s">
        <v>64</v>
      </c>
      <c r="D123" s="34">
        <v>32.813843560000002</v>
      </c>
      <c r="E123" s="34">
        <v>-79.746701360000003</v>
      </c>
      <c r="F123" s="33" t="s">
        <v>302</v>
      </c>
      <c r="G123" s="32" t="s">
        <v>43</v>
      </c>
      <c r="H123" s="32" t="s">
        <v>38</v>
      </c>
      <c r="I123" s="35"/>
      <c r="J123" s="35" t="s">
        <v>2</v>
      </c>
      <c r="K123" s="35" t="s">
        <v>1</v>
      </c>
      <c r="L123" s="36"/>
      <c r="M123" s="36">
        <v>19.924800000000001</v>
      </c>
      <c r="N123" s="37">
        <v>13.103999999999999</v>
      </c>
      <c r="O123" s="42"/>
      <c r="R123" s="41"/>
      <c r="T123" s="12">
        <v>222</v>
      </c>
      <c r="U123" s="53">
        <v>41.70993455</v>
      </c>
      <c r="V123" s="53">
        <v>-71.304728429999997</v>
      </c>
      <c r="W123" s="53"/>
      <c r="X123" s="53" t="s">
        <v>857</v>
      </c>
      <c r="Y123" s="53" t="s">
        <v>872</v>
      </c>
      <c r="Z123" s="53"/>
      <c r="AA123" s="53">
        <v>268.56799999999998</v>
      </c>
      <c r="AB123" s="53" t="s">
        <v>868</v>
      </c>
    </row>
    <row r="124" spans="1:28" s="39" customFormat="1">
      <c r="A124" s="32" t="s">
        <v>375</v>
      </c>
      <c r="B124" s="32" t="s">
        <v>387</v>
      </c>
      <c r="C124" s="33" t="s">
        <v>64</v>
      </c>
      <c r="D124" s="34">
        <v>32.817870749999997</v>
      </c>
      <c r="E124" s="34">
        <v>-79.727152469999993</v>
      </c>
      <c r="F124" s="33" t="s">
        <v>302</v>
      </c>
      <c r="G124" s="32" t="s">
        <v>43</v>
      </c>
      <c r="H124" s="32" t="s">
        <v>38</v>
      </c>
      <c r="I124" s="35"/>
      <c r="J124" s="35" t="s">
        <v>2</v>
      </c>
      <c r="K124" s="35" t="s">
        <v>1</v>
      </c>
      <c r="L124" s="37"/>
      <c r="M124" s="36">
        <v>67.174800000000005</v>
      </c>
      <c r="N124" s="37">
        <v>52.302799999999998</v>
      </c>
      <c r="O124" s="42"/>
      <c r="R124" s="41"/>
      <c r="T124" s="12">
        <v>223</v>
      </c>
      <c r="U124" s="53">
        <v>41.710835920000001</v>
      </c>
      <c r="V124" s="53">
        <v>-71.288594380000006</v>
      </c>
      <c r="W124" s="53"/>
      <c r="X124" s="53" t="s">
        <v>857</v>
      </c>
      <c r="Y124" s="53" t="s">
        <v>872</v>
      </c>
      <c r="Z124" s="53"/>
      <c r="AA124" s="53">
        <v>259.53899999999999</v>
      </c>
      <c r="AB124" s="53" t="s">
        <v>875</v>
      </c>
    </row>
    <row r="125" spans="1:28" s="39" customFormat="1">
      <c r="A125" s="32" t="s">
        <v>375</v>
      </c>
      <c r="B125" s="32" t="s">
        <v>387</v>
      </c>
      <c r="C125" s="33" t="s">
        <v>64</v>
      </c>
      <c r="D125" s="34">
        <v>32.819105749999999</v>
      </c>
      <c r="E125" s="34">
        <v>-79.726519550000006</v>
      </c>
      <c r="F125" s="33" t="s">
        <v>302</v>
      </c>
      <c r="G125" s="32" t="s">
        <v>43</v>
      </c>
      <c r="H125" s="32" t="s">
        <v>38</v>
      </c>
      <c r="I125" s="35"/>
      <c r="J125" s="35" t="s">
        <v>2</v>
      </c>
      <c r="K125" s="35" t="s">
        <v>1</v>
      </c>
      <c r="L125" s="37"/>
      <c r="M125" s="36">
        <v>32.174999999999997</v>
      </c>
      <c r="N125" s="37">
        <v>19.305</v>
      </c>
      <c r="O125" s="42"/>
      <c r="R125" s="41"/>
      <c r="T125" s="12">
        <v>224</v>
      </c>
      <c r="U125" s="53">
        <v>42.063579699999998</v>
      </c>
      <c r="V125" s="53">
        <v>-70.133563780000003</v>
      </c>
      <c r="W125" s="53"/>
      <c r="X125" s="53" t="s">
        <v>857</v>
      </c>
      <c r="Y125" s="53" t="s">
        <v>872</v>
      </c>
      <c r="Z125" s="53"/>
      <c r="AA125" s="53">
        <v>102.25839999999999</v>
      </c>
      <c r="AB125" s="53" t="s">
        <v>875</v>
      </c>
    </row>
    <row r="126" spans="1:28" s="39" customFormat="1">
      <c r="A126" s="32" t="s">
        <v>375</v>
      </c>
      <c r="B126" s="32" t="s">
        <v>387</v>
      </c>
      <c r="C126" s="33" t="s">
        <v>64</v>
      </c>
      <c r="D126" s="34">
        <v>32.820372059999997</v>
      </c>
      <c r="E126" s="34">
        <v>-79.735135279999994</v>
      </c>
      <c r="F126" s="33" t="s">
        <v>302</v>
      </c>
      <c r="G126" s="32" t="s">
        <v>43</v>
      </c>
      <c r="H126" s="32" t="s">
        <v>38</v>
      </c>
      <c r="I126" s="35"/>
      <c r="J126" s="35" t="s">
        <v>2</v>
      </c>
      <c r="K126" s="35" t="s">
        <v>1</v>
      </c>
      <c r="L126" s="36"/>
      <c r="M126" s="36">
        <v>62.1</v>
      </c>
      <c r="N126" s="37">
        <v>37.26</v>
      </c>
      <c r="O126" s="42"/>
      <c r="R126" s="41"/>
      <c r="T126" s="12">
        <v>225</v>
      </c>
      <c r="U126" s="53">
        <v>42.168686260000001</v>
      </c>
      <c r="V126" s="53">
        <v>-70.717446359999997</v>
      </c>
      <c r="W126" s="53"/>
      <c r="X126" s="53" t="s">
        <v>857</v>
      </c>
      <c r="Y126" s="53" t="s">
        <v>872</v>
      </c>
      <c r="Z126" s="53"/>
      <c r="AA126" s="53">
        <v>150.233</v>
      </c>
      <c r="AB126" s="53" t="s">
        <v>875</v>
      </c>
    </row>
    <row r="127" spans="1:28" s="39" customFormat="1">
      <c r="A127" s="32" t="s">
        <v>375</v>
      </c>
      <c r="B127" s="32" t="s">
        <v>387</v>
      </c>
      <c r="C127" s="33" t="s">
        <v>64</v>
      </c>
      <c r="D127" s="34">
        <v>32.893929460000003</v>
      </c>
      <c r="E127" s="34">
        <v>-79.685200719999997</v>
      </c>
      <c r="F127" s="33" t="s">
        <v>302</v>
      </c>
      <c r="G127" s="32" t="s">
        <v>43</v>
      </c>
      <c r="H127" s="32" t="s">
        <v>38</v>
      </c>
      <c r="I127" s="35"/>
      <c r="J127" s="35" t="s">
        <v>2</v>
      </c>
      <c r="K127" s="35" t="s">
        <v>1</v>
      </c>
      <c r="L127" s="36"/>
      <c r="M127" s="37"/>
      <c r="N127" s="36">
        <v>71.28</v>
      </c>
      <c r="O127" s="42"/>
      <c r="R127" s="41"/>
      <c r="T127" s="12">
        <v>226</v>
      </c>
      <c r="U127" s="53">
        <v>43.052917520000001</v>
      </c>
      <c r="V127" s="53">
        <v>-70.764940870000004</v>
      </c>
      <c r="W127" s="53"/>
      <c r="X127" s="53" t="s">
        <v>857</v>
      </c>
      <c r="Y127" s="53" t="s">
        <v>872</v>
      </c>
      <c r="Z127" s="53"/>
      <c r="AA127" s="53">
        <v>513.81439999999998</v>
      </c>
      <c r="AB127" s="53" t="s">
        <v>875</v>
      </c>
    </row>
    <row r="128" spans="1:28" s="39" customFormat="1">
      <c r="A128" s="32" t="s">
        <v>375</v>
      </c>
      <c r="B128" s="32" t="s">
        <v>387</v>
      </c>
      <c r="C128" s="33" t="s">
        <v>64</v>
      </c>
      <c r="D128" s="34">
        <v>32.911917320000001</v>
      </c>
      <c r="E128" s="34">
        <v>-79.676335870000003</v>
      </c>
      <c r="F128" s="33" t="s">
        <v>302</v>
      </c>
      <c r="G128" s="32" t="s">
        <v>43</v>
      </c>
      <c r="H128" s="32" t="s">
        <v>38</v>
      </c>
      <c r="I128" s="35"/>
      <c r="J128" s="35" t="s">
        <v>2</v>
      </c>
      <c r="K128" s="35" t="s">
        <v>1</v>
      </c>
      <c r="L128" s="36"/>
      <c r="M128" s="36">
        <v>79.45</v>
      </c>
      <c r="N128" s="37">
        <v>47.67</v>
      </c>
      <c r="O128" s="42"/>
      <c r="R128" s="41"/>
      <c r="T128" s="12">
        <v>229</v>
      </c>
      <c r="U128" s="53">
        <v>43.074627139999997</v>
      </c>
      <c r="V128" s="53">
        <v>-70.904079550000006</v>
      </c>
      <c r="W128" s="53"/>
      <c r="X128" s="53" t="s">
        <v>857</v>
      </c>
      <c r="Y128" s="53" t="s">
        <v>872</v>
      </c>
      <c r="Z128" s="53"/>
      <c r="AA128" s="53">
        <v>146.05359999999999</v>
      </c>
      <c r="AB128" s="53" t="s">
        <v>875</v>
      </c>
    </row>
    <row r="129" spans="1:28" s="39" customFormat="1">
      <c r="A129" s="32" t="s">
        <v>375</v>
      </c>
      <c r="B129" s="32" t="s">
        <v>434</v>
      </c>
      <c r="C129" s="33" t="s">
        <v>64</v>
      </c>
      <c r="D129" s="34">
        <v>33.010482430000003</v>
      </c>
      <c r="E129" s="34">
        <v>-79.376284170000005</v>
      </c>
      <c r="F129" s="33" t="s">
        <v>302</v>
      </c>
      <c r="G129" s="32" t="s">
        <v>43</v>
      </c>
      <c r="H129" s="32" t="s">
        <v>38</v>
      </c>
      <c r="I129" s="35"/>
      <c r="J129" s="35" t="s">
        <v>2</v>
      </c>
      <c r="K129" s="35" t="s">
        <v>1</v>
      </c>
      <c r="L129" s="36"/>
      <c r="M129" s="36">
        <v>79.0916</v>
      </c>
      <c r="N129" s="37">
        <v>47.143599999999999</v>
      </c>
      <c r="O129" s="38">
        <f>M129</f>
        <v>79.0916</v>
      </c>
      <c r="Q129" s="40">
        <f t="shared" ref="Q129:Q130" si="22">O129*44/12</f>
        <v>290.00253333333336</v>
      </c>
      <c r="R129" s="41">
        <f t="shared" si="11"/>
        <v>0.79091599999999995</v>
      </c>
      <c r="S129" s="41">
        <f>R129/50</f>
        <v>1.581832E-2</v>
      </c>
      <c r="T129" s="12">
        <v>230</v>
      </c>
      <c r="U129" s="53">
        <v>44.030801449999998</v>
      </c>
      <c r="V129" s="53">
        <v>-69.584967309999996</v>
      </c>
      <c r="W129" s="53"/>
      <c r="X129" s="53" t="s">
        <v>857</v>
      </c>
      <c r="Y129" s="53" t="s">
        <v>872</v>
      </c>
      <c r="Z129" s="53"/>
      <c r="AA129" s="53">
        <v>360.78949999999998</v>
      </c>
      <c r="AB129" s="53" t="s">
        <v>875</v>
      </c>
    </row>
    <row r="130" spans="1:28" s="39" customFormat="1">
      <c r="A130" s="32" t="s">
        <v>375</v>
      </c>
      <c r="B130" s="32" t="s">
        <v>742</v>
      </c>
      <c r="C130" s="33" t="s">
        <v>64</v>
      </c>
      <c r="D130" s="34">
        <v>33.196716610000003</v>
      </c>
      <c r="E130" s="34">
        <v>-79.186621079999995</v>
      </c>
      <c r="F130" s="33" t="s">
        <v>302</v>
      </c>
      <c r="G130" s="32" t="s">
        <v>43</v>
      </c>
      <c r="H130" s="32" t="s">
        <v>38</v>
      </c>
      <c r="I130" s="35"/>
      <c r="J130" s="35" t="s">
        <v>2</v>
      </c>
      <c r="K130" s="35" t="s">
        <v>1</v>
      </c>
      <c r="L130" s="36"/>
      <c r="M130" s="37"/>
      <c r="N130" s="36">
        <v>6.8730000000000002</v>
      </c>
      <c r="O130" s="38">
        <f>AVERAGE(N130,M131)</f>
        <v>133.9665</v>
      </c>
      <c r="Q130" s="40">
        <f t="shared" si="22"/>
        <v>491.21049999999997</v>
      </c>
      <c r="R130" s="41">
        <f t="shared" si="11"/>
        <v>1.3396649999999999</v>
      </c>
      <c r="S130" s="41">
        <f>R130/AVERAGE(50,30)</f>
        <v>3.3491624999999997E-2</v>
      </c>
      <c r="T130" s="12">
        <v>231</v>
      </c>
      <c r="U130" s="53">
        <v>44.429875699999997</v>
      </c>
      <c r="V130" s="53">
        <v>-68.012525749999995</v>
      </c>
      <c r="W130" s="53"/>
      <c r="X130" s="53" t="s">
        <v>857</v>
      </c>
      <c r="Y130" s="53" t="s">
        <v>872</v>
      </c>
      <c r="Z130" s="53"/>
      <c r="AA130" s="53">
        <v>317.0247</v>
      </c>
      <c r="AB130" s="53" t="s">
        <v>875</v>
      </c>
    </row>
    <row r="131" spans="1:28" s="39" customFormat="1">
      <c r="A131" s="32" t="s">
        <v>375</v>
      </c>
      <c r="B131" s="32" t="s">
        <v>742</v>
      </c>
      <c r="C131" s="33" t="s">
        <v>64</v>
      </c>
      <c r="D131" s="34">
        <v>33.198835729999999</v>
      </c>
      <c r="E131" s="34">
        <v>-79.189153050000002</v>
      </c>
      <c r="F131" s="33" t="s">
        <v>302</v>
      </c>
      <c r="G131" s="32" t="s">
        <v>43</v>
      </c>
      <c r="H131" s="32" t="s">
        <v>38</v>
      </c>
      <c r="I131" s="35"/>
      <c r="J131" s="35" t="s">
        <v>2</v>
      </c>
      <c r="K131" s="35" t="s">
        <v>1</v>
      </c>
      <c r="L131" s="37"/>
      <c r="M131" s="36">
        <v>261.06</v>
      </c>
      <c r="N131" s="37">
        <v>156.636</v>
      </c>
      <c r="O131" s="42"/>
      <c r="R131" s="41"/>
      <c r="T131" s="12">
        <v>232</v>
      </c>
      <c r="U131" s="53">
        <v>44.53967282</v>
      </c>
      <c r="V131" s="53">
        <v>-67.628114339999996</v>
      </c>
      <c r="W131" s="53"/>
      <c r="X131" s="53" t="s">
        <v>857</v>
      </c>
      <c r="Y131" s="53" t="s">
        <v>872</v>
      </c>
      <c r="Z131" s="53"/>
      <c r="AA131" s="53">
        <v>299.02319999999997</v>
      </c>
      <c r="AB131" s="53" t="s">
        <v>875</v>
      </c>
    </row>
    <row r="132" spans="1:28" s="39" customFormat="1">
      <c r="A132" s="32" t="s">
        <v>375</v>
      </c>
      <c r="B132" s="32" t="s">
        <v>551</v>
      </c>
      <c r="C132" s="33" t="s">
        <v>64</v>
      </c>
      <c r="D132" s="34">
        <v>33.329970000000003</v>
      </c>
      <c r="E132" s="34">
        <v>-79.181110000000004</v>
      </c>
      <c r="F132" s="33" t="s">
        <v>302</v>
      </c>
      <c r="G132" s="32" t="s">
        <v>43</v>
      </c>
      <c r="H132" s="32" t="s">
        <v>38</v>
      </c>
      <c r="I132" s="35"/>
      <c r="J132" s="35" t="s">
        <v>2</v>
      </c>
      <c r="K132" s="35" t="s">
        <v>1</v>
      </c>
      <c r="L132" s="36"/>
      <c r="M132" s="37"/>
      <c r="N132" s="36">
        <v>108.761</v>
      </c>
      <c r="O132" s="38">
        <f>AVERAGE(N132,M133)</f>
        <v>136.61189999999999</v>
      </c>
      <c r="Q132" s="40">
        <f t="shared" ref="Q132" si="23">O132*44/12</f>
        <v>500.91030000000001</v>
      </c>
      <c r="R132" s="41">
        <f t="shared" ref="R132:R193" si="24">O132/100</f>
        <v>1.3661189999999999</v>
      </c>
      <c r="S132" s="41">
        <f>R132/AVERAGE(50,30)</f>
        <v>3.4152974999999995E-2</v>
      </c>
      <c r="T132" s="12">
        <v>233</v>
      </c>
      <c r="U132" s="53">
        <v>44.93210011</v>
      </c>
      <c r="V132" s="53">
        <v>-124.0089002</v>
      </c>
      <c r="W132" s="53"/>
      <c r="X132" s="53" t="s">
        <v>857</v>
      </c>
      <c r="Y132" s="53" t="s">
        <v>872</v>
      </c>
      <c r="Z132" s="53"/>
      <c r="AA132" s="53">
        <v>329.36810000000003</v>
      </c>
      <c r="AB132" s="53" t="s">
        <v>875</v>
      </c>
    </row>
    <row r="133" spans="1:28" s="39" customFormat="1">
      <c r="A133" s="32" t="s">
        <v>375</v>
      </c>
      <c r="B133" s="32" t="s">
        <v>551</v>
      </c>
      <c r="C133" s="33" t="s">
        <v>64</v>
      </c>
      <c r="D133" s="34">
        <v>33.34816</v>
      </c>
      <c r="E133" s="34">
        <v>-79.189109999999999</v>
      </c>
      <c r="F133" s="33" t="s">
        <v>302</v>
      </c>
      <c r="G133" s="32" t="s">
        <v>43</v>
      </c>
      <c r="H133" s="32" t="s">
        <v>38</v>
      </c>
      <c r="I133" s="35"/>
      <c r="J133" s="35" t="s">
        <v>2</v>
      </c>
      <c r="K133" s="35" t="s">
        <v>1</v>
      </c>
      <c r="L133" s="36"/>
      <c r="M133" s="36">
        <v>164.46279999999999</v>
      </c>
      <c r="N133" s="37">
        <v>93.290800000000004</v>
      </c>
      <c r="O133" s="42"/>
      <c r="R133" s="41"/>
      <c r="S133" s="41"/>
      <c r="T133" s="12">
        <v>234</v>
      </c>
      <c r="U133" s="53">
        <v>46.419545909999997</v>
      </c>
      <c r="V133" s="53">
        <v>-123.8898159</v>
      </c>
      <c r="W133" s="53"/>
      <c r="X133" s="53" t="s">
        <v>857</v>
      </c>
      <c r="Y133" s="53" t="s">
        <v>872</v>
      </c>
      <c r="Z133" s="53"/>
      <c r="AA133" s="53">
        <v>290.23200000000003</v>
      </c>
      <c r="AB133" s="53" t="s">
        <v>875</v>
      </c>
    </row>
    <row r="134" spans="1:28" s="39" customFormat="1">
      <c r="A134" s="32" t="s">
        <v>375</v>
      </c>
      <c r="B134" s="32" t="s">
        <v>439</v>
      </c>
      <c r="C134" s="33" t="s">
        <v>64</v>
      </c>
      <c r="D134" s="34">
        <v>33.878188600000001</v>
      </c>
      <c r="E134" s="34">
        <v>-78.573307200000002</v>
      </c>
      <c r="F134" s="33" t="s">
        <v>226</v>
      </c>
      <c r="G134" s="32" t="s">
        <v>43</v>
      </c>
      <c r="H134" s="32" t="s">
        <v>38</v>
      </c>
      <c r="I134" s="35"/>
      <c r="J134" s="35" t="s">
        <v>2</v>
      </c>
      <c r="K134" s="35" t="s">
        <v>1</v>
      </c>
      <c r="L134" s="37"/>
      <c r="M134" s="36">
        <v>104.47499999999999</v>
      </c>
      <c r="N134" s="37">
        <v>62.685000000000002</v>
      </c>
      <c r="O134" s="38">
        <f>M134</f>
        <v>104.47499999999999</v>
      </c>
      <c r="Q134" s="40">
        <f t="shared" ref="Q134:Q144" si="25">O134*44/12</f>
        <v>383.07499999999999</v>
      </c>
      <c r="R134" s="41">
        <f t="shared" si="24"/>
        <v>1.0447499999999998</v>
      </c>
      <c r="S134" s="41">
        <f>R134/50</f>
        <v>2.0894999999999997E-2</v>
      </c>
      <c r="T134" s="12">
        <v>235</v>
      </c>
      <c r="U134" s="53">
        <v>46.948979090000002</v>
      </c>
      <c r="V134" s="53">
        <v>-123.6526185</v>
      </c>
      <c r="W134" s="53"/>
      <c r="X134" s="53" t="s">
        <v>857</v>
      </c>
      <c r="Y134" s="53" t="s">
        <v>872</v>
      </c>
      <c r="Z134" s="53"/>
      <c r="AA134" s="53">
        <v>257.14</v>
      </c>
      <c r="AB134" s="53" t="s">
        <v>875</v>
      </c>
    </row>
    <row r="135" spans="1:28" s="39" customFormat="1">
      <c r="A135" s="32" t="s">
        <v>231</v>
      </c>
      <c r="B135" s="32" t="s">
        <v>514</v>
      </c>
      <c r="C135" s="33" t="s">
        <v>64</v>
      </c>
      <c r="D135" s="34">
        <v>33.955860000000001</v>
      </c>
      <c r="E135" s="34">
        <v>-77.933980000000005</v>
      </c>
      <c r="F135" s="33" t="s">
        <v>226</v>
      </c>
      <c r="G135" s="32" t="s">
        <v>43</v>
      </c>
      <c r="H135" s="32" t="s">
        <v>38</v>
      </c>
      <c r="I135" s="35"/>
      <c r="J135" s="35" t="s">
        <v>2</v>
      </c>
      <c r="K135" s="35" t="s">
        <v>1</v>
      </c>
      <c r="L135" s="36">
        <v>99.663300000000007</v>
      </c>
      <c r="M135" s="37">
        <v>78.663300000000007</v>
      </c>
      <c r="N135" s="37">
        <v>70.263300000000001</v>
      </c>
      <c r="O135" s="38">
        <f>L135</f>
        <v>99.663300000000007</v>
      </c>
      <c r="Q135" s="40">
        <f t="shared" si="25"/>
        <v>365.43209999999999</v>
      </c>
      <c r="R135" s="41">
        <f t="shared" si="24"/>
        <v>0.9966330000000001</v>
      </c>
      <c r="S135" s="41">
        <f>R135/100</f>
        <v>9.9663300000000007E-3</v>
      </c>
      <c r="T135" s="12">
        <v>3</v>
      </c>
      <c r="U135" s="12">
        <v>25.22157</v>
      </c>
      <c r="V135" s="12">
        <v>-80.428799999999995</v>
      </c>
      <c r="W135" s="12"/>
      <c r="X135" s="23" t="s">
        <v>857</v>
      </c>
      <c r="Y135" s="12" t="s">
        <v>869</v>
      </c>
      <c r="Z135" s="12"/>
      <c r="AA135" s="12"/>
      <c r="AB135" s="12" t="s">
        <v>875</v>
      </c>
    </row>
    <row r="136" spans="1:28" s="68" customFormat="1">
      <c r="A136" s="61" t="s">
        <v>23</v>
      </c>
      <c r="B136" s="61" t="s">
        <v>30</v>
      </c>
      <c r="C136" s="62" t="s">
        <v>20</v>
      </c>
      <c r="D136" s="63">
        <v>34.229042800000002</v>
      </c>
      <c r="E136" s="63">
        <v>-119.26139569999999</v>
      </c>
      <c r="F136" s="62" t="s">
        <v>27</v>
      </c>
      <c r="G136" s="61" t="s">
        <v>12</v>
      </c>
      <c r="H136" s="61" t="s">
        <v>7</v>
      </c>
      <c r="I136" s="64"/>
      <c r="J136" s="64" t="s">
        <v>2</v>
      </c>
      <c r="K136" s="64" t="s">
        <v>1</v>
      </c>
      <c r="L136" s="66"/>
      <c r="M136" s="65">
        <v>46.143700000000003</v>
      </c>
      <c r="N136" s="66">
        <v>36.968000000000004</v>
      </c>
      <c r="O136" s="67">
        <f>M136</f>
        <v>46.143700000000003</v>
      </c>
      <c r="Q136" s="69">
        <f t="shared" si="25"/>
        <v>169.19356666666667</v>
      </c>
      <c r="R136" s="70">
        <f t="shared" si="24"/>
        <v>0.46143700000000004</v>
      </c>
      <c r="S136" s="70">
        <f>R136/50</f>
        <v>9.2287400000000009E-3</v>
      </c>
      <c r="T136" s="12">
        <v>6</v>
      </c>
      <c r="U136" s="12">
        <v>25.831358699999999</v>
      </c>
      <c r="V136" s="12">
        <v>-81.420502049999996</v>
      </c>
      <c r="W136" s="12"/>
      <c r="X136" s="23" t="s">
        <v>857</v>
      </c>
      <c r="Y136" s="12" t="s">
        <v>869</v>
      </c>
      <c r="Z136" s="12"/>
      <c r="AA136" s="12"/>
      <c r="AB136" s="12" t="s">
        <v>875</v>
      </c>
    </row>
    <row r="137" spans="1:28" s="39" customFormat="1">
      <c r="A137" s="32" t="s">
        <v>231</v>
      </c>
      <c r="B137" s="32" t="s">
        <v>651</v>
      </c>
      <c r="C137" s="33" t="s">
        <v>64</v>
      </c>
      <c r="D137" s="34">
        <v>34.676170210000002</v>
      </c>
      <c r="E137" s="34">
        <v>-77.064886689999994</v>
      </c>
      <c r="F137" s="33" t="s">
        <v>226</v>
      </c>
      <c r="G137" s="32" t="s">
        <v>43</v>
      </c>
      <c r="H137" s="32" t="s">
        <v>38</v>
      </c>
      <c r="I137" s="35"/>
      <c r="J137" s="35" t="s">
        <v>2</v>
      </c>
      <c r="K137" s="35" t="s">
        <v>1</v>
      </c>
      <c r="L137" s="36"/>
      <c r="M137" s="36">
        <v>29.341200000000001</v>
      </c>
      <c r="N137" s="37">
        <v>22.6252</v>
      </c>
      <c r="O137" s="38">
        <f>M137</f>
        <v>29.341200000000001</v>
      </c>
      <c r="Q137" s="40">
        <f t="shared" si="25"/>
        <v>107.5844</v>
      </c>
      <c r="R137" s="41">
        <f t="shared" si="24"/>
        <v>0.29341200000000001</v>
      </c>
      <c r="S137" s="41">
        <f>R137/50</f>
        <v>5.8682400000000003E-3</v>
      </c>
      <c r="T137" s="12">
        <v>7</v>
      </c>
      <c r="U137" s="12">
        <v>25.892137730000002</v>
      </c>
      <c r="V137" s="12">
        <v>-81.697212820000004</v>
      </c>
      <c r="W137" s="12"/>
      <c r="X137" s="23" t="s">
        <v>857</v>
      </c>
      <c r="Y137" s="12" t="s">
        <v>869</v>
      </c>
      <c r="Z137" s="12"/>
      <c r="AA137" s="12"/>
      <c r="AB137" s="12" t="s">
        <v>875</v>
      </c>
    </row>
    <row r="138" spans="1:28" s="39" customFormat="1">
      <c r="A138" s="32" t="s">
        <v>231</v>
      </c>
      <c r="B138" s="32" t="s">
        <v>518</v>
      </c>
      <c r="C138" s="33" t="s">
        <v>64</v>
      </c>
      <c r="D138" s="34">
        <v>34.69811</v>
      </c>
      <c r="E138" s="34">
        <v>-76.599299999999999</v>
      </c>
      <c r="F138" s="33" t="s">
        <v>226</v>
      </c>
      <c r="G138" s="32" t="s">
        <v>43</v>
      </c>
      <c r="H138" s="32" t="s">
        <v>38</v>
      </c>
      <c r="I138" s="35"/>
      <c r="J138" s="35" t="s">
        <v>2</v>
      </c>
      <c r="K138" s="35" t="s">
        <v>1</v>
      </c>
      <c r="L138" s="36">
        <v>131.33600000000001</v>
      </c>
      <c r="M138" s="37">
        <v>69.48</v>
      </c>
      <c r="N138" s="37">
        <v>41.688000000000002</v>
      </c>
      <c r="O138" s="38">
        <f>L138</f>
        <v>131.33600000000001</v>
      </c>
      <c r="Q138" s="40">
        <f t="shared" si="25"/>
        <v>481.5653333333334</v>
      </c>
      <c r="R138" s="41">
        <f t="shared" si="24"/>
        <v>1.3133600000000001</v>
      </c>
      <c r="S138" s="41">
        <f>R138/100</f>
        <v>1.31336E-2</v>
      </c>
      <c r="T138" s="12">
        <v>12</v>
      </c>
      <c r="U138" s="12">
        <v>26.9558</v>
      </c>
      <c r="V138" s="12">
        <v>-80.079759999999993</v>
      </c>
      <c r="W138" s="12"/>
      <c r="X138" s="12" t="s">
        <v>857</v>
      </c>
      <c r="Y138" s="12" t="s">
        <v>869</v>
      </c>
      <c r="Z138" s="12"/>
      <c r="AA138" s="12"/>
      <c r="AB138" s="12" t="s">
        <v>875</v>
      </c>
    </row>
    <row r="139" spans="1:28" s="39" customFormat="1">
      <c r="A139" s="32" t="s">
        <v>231</v>
      </c>
      <c r="B139" s="32" t="s">
        <v>246</v>
      </c>
      <c r="C139" s="33" t="s">
        <v>64</v>
      </c>
      <c r="D139" s="34">
        <v>34.780926039999997</v>
      </c>
      <c r="E139" s="34">
        <v>-76.404787729999995</v>
      </c>
      <c r="F139" s="33" t="s">
        <v>226</v>
      </c>
      <c r="G139" s="32" t="s">
        <v>43</v>
      </c>
      <c r="H139" s="32" t="s">
        <v>38</v>
      </c>
      <c r="I139" s="35"/>
      <c r="J139" s="35" t="s">
        <v>2</v>
      </c>
      <c r="K139" s="35" t="s">
        <v>1</v>
      </c>
      <c r="L139" s="36"/>
      <c r="M139" s="36">
        <v>88.520399999999995</v>
      </c>
      <c r="N139" s="37">
        <v>65.208399999999997</v>
      </c>
      <c r="O139" s="38">
        <f>AVERAGE(M139:M140)</f>
        <v>147.6002</v>
      </c>
      <c r="Q139" s="40">
        <f t="shared" si="25"/>
        <v>541.20073333333335</v>
      </c>
      <c r="R139" s="41">
        <f t="shared" si="24"/>
        <v>1.476002</v>
      </c>
      <c r="S139" s="41">
        <f>R139/50</f>
        <v>2.9520040000000001E-2</v>
      </c>
      <c r="T139" s="12">
        <v>19</v>
      </c>
      <c r="U139" s="12">
        <v>28.361468179999999</v>
      </c>
      <c r="V139" s="12">
        <v>-96.671328320000001</v>
      </c>
      <c r="W139" s="12"/>
      <c r="X139" s="12" t="s">
        <v>857</v>
      </c>
      <c r="Y139" s="12" t="s">
        <v>869</v>
      </c>
      <c r="Z139" s="12"/>
      <c r="AA139" s="12"/>
      <c r="AB139" s="12" t="s">
        <v>875</v>
      </c>
    </row>
    <row r="140" spans="1:28" s="39" customFormat="1">
      <c r="A140" s="32" t="s">
        <v>231</v>
      </c>
      <c r="B140" s="32" t="s">
        <v>246</v>
      </c>
      <c r="C140" s="33" t="s">
        <v>64</v>
      </c>
      <c r="D140" s="34">
        <v>34.804393429999998</v>
      </c>
      <c r="E140" s="34">
        <v>-76.453133080000001</v>
      </c>
      <c r="F140" s="33" t="s">
        <v>226</v>
      </c>
      <c r="G140" s="32" t="s">
        <v>43</v>
      </c>
      <c r="H140" s="32" t="s">
        <v>38</v>
      </c>
      <c r="I140" s="35"/>
      <c r="J140" s="35" t="s">
        <v>2</v>
      </c>
      <c r="K140" s="35" t="s">
        <v>1</v>
      </c>
      <c r="L140" s="37"/>
      <c r="M140" s="36">
        <v>206.68</v>
      </c>
      <c r="N140" s="37">
        <v>151.08600000000001</v>
      </c>
      <c r="O140" s="42"/>
      <c r="R140" s="41"/>
      <c r="T140" s="12">
        <v>20</v>
      </c>
      <c r="U140" s="12">
        <v>28.396622189999999</v>
      </c>
      <c r="V140" s="12">
        <v>-96.421418729999999</v>
      </c>
      <c r="W140" s="12"/>
      <c r="X140" s="12" t="s">
        <v>857</v>
      </c>
      <c r="Y140" s="12" t="s">
        <v>869</v>
      </c>
      <c r="Z140" s="12"/>
      <c r="AA140" s="12"/>
      <c r="AB140" s="12" t="s">
        <v>875</v>
      </c>
    </row>
    <row r="141" spans="1:28" s="39" customFormat="1">
      <c r="A141" s="32" t="s">
        <v>231</v>
      </c>
      <c r="B141" s="32" t="s">
        <v>381</v>
      </c>
      <c r="C141" s="33" t="s">
        <v>64</v>
      </c>
      <c r="D141" s="34">
        <v>34.927431650000003</v>
      </c>
      <c r="E141" s="34">
        <v>-76.300632919999998</v>
      </c>
      <c r="F141" s="33" t="s">
        <v>226</v>
      </c>
      <c r="G141" s="32" t="s">
        <v>43</v>
      </c>
      <c r="H141" s="32" t="s">
        <v>38</v>
      </c>
      <c r="I141" s="35"/>
      <c r="J141" s="35" t="s">
        <v>2</v>
      </c>
      <c r="K141" s="35" t="s">
        <v>1</v>
      </c>
      <c r="L141" s="36"/>
      <c r="M141" s="36">
        <v>209.34</v>
      </c>
      <c r="N141" s="37">
        <v>125.604</v>
      </c>
      <c r="O141" s="38">
        <f>M141</f>
        <v>209.34</v>
      </c>
      <c r="Q141" s="40">
        <f t="shared" si="25"/>
        <v>767.58</v>
      </c>
      <c r="R141" s="41">
        <f t="shared" si="24"/>
        <v>2.0933999999999999</v>
      </c>
      <c r="S141" s="41">
        <f>R141/50</f>
        <v>4.1867999999999995E-2</v>
      </c>
      <c r="T141" s="12">
        <v>23</v>
      </c>
      <c r="U141" s="12">
        <v>28.71130308</v>
      </c>
      <c r="V141" s="12">
        <v>-80.739387059999999</v>
      </c>
      <c r="W141" s="12"/>
      <c r="X141" s="12" t="s">
        <v>857</v>
      </c>
      <c r="Y141" s="12" t="s">
        <v>869</v>
      </c>
      <c r="Z141" s="12"/>
      <c r="AA141" s="12"/>
      <c r="AB141" s="12" t="s">
        <v>875</v>
      </c>
    </row>
    <row r="142" spans="1:28" s="39" customFormat="1">
      <c r="A142" s="32" t="s">
        <v>231</v>
      </c>
      <c r="B142" s="32" t="s">
        <v>430</v>
      </c>
      <c r="C142" s="33" t="s">
        <v>64</v>
      </c>
      <c r="D142" s="34">
        <v>34.993117099999999</v>
      </c>
      <c r="E142" s="34">
        <v>-76.549169309999996</v>
      </c>
      <c r="F142" s="33" t="s">
        <v>226</v>
      </c>
      <c r="G142" s="32" t="s">
        <v>43</v>
      </c>
      <c r="H142" s="32" t="s">
        <v>38</v>
      </c>
      <c r="I142" s="35"/>
      <c r="J142" s="35" t="s">
        <v>2</v>
      </c>
      <c r="K142" s="35" t="s">
        <v>1</v>
      </c>
      <c r="L142" s="36"/>
      <c r="M142" s="36">
        <v>121.14400000000001</v>
      </c>
      <c r="N142" s="37">
        <v>92.31</v>
      </c>
      <c r="O142" s="38">
        <f t="shared" ref="O142:O143" si="26">M142</f>
        <v>121.14400000000001</v>
      </c>
      <c r="Q142" s="40">
        <f t="shared" si="25"/>
        <v>444.19466666666671</v>
      </c>
      <c r="R142" s="41">
        <f t="shared" si="24"/>
        <v>1.2114400000000001</v>
      </c>
      <c r="S142" s="41">
        <f t="shared" ref="S142:S143" si="27">R142/50</f>
        <v>2.4228800000000002E-2</v>
      </c>
      <c r="T142" s="12">
        <v>28</v>
      </c>
      <c r="U142" s="88">
        <v>29.07830843</v>
      </c>
      <c r="V142" s="88">
        <v>-90.515250739999999</v>
      </c>
      <c r="W142" s="88"/>
      <c r="X142" s="88" t="s">
        <v>857</v>
      </c>
      <c r="Y142" s="12" t="s">
        <v>869</v>
      </c>
      <c r="Z142" s="88"/>
      <c r="AA142" s="88"/>
      <c r="AB142" s="88" t="s">
        <v>875</v>
      </c>
    </row>
    <row r="143" spans="1:28" s="39" customFormat="1">
      <c r="A143" s="32" t="s">
        <v>231</v>
      </c>
      <c r="B143" s="32" t="s">
        <v>448</v>
      </c>
      <c r="C143" s="33" t="s">
        <v>64</v>
      </c>
      <c r="D143" s="34">
        <v>35.086199999999998</v>
      </c>
      <c r="E143" s="34">
        <v>-75.991990000000001</v>
      </c>
      <c r="F143" s="33" t="s">
        <v>226</v>
      </c>
      <c r="G143" s="32" t="s">
        <v>43</v>
      </c>
      <c r="H143" s="32" t="s">
        <v>38</v>
      </c>
      <c r="I143" s="35"/>
      <c r="J143" s="35" t="s">
        <v>2</v>
      </c>
      <c r="K143" s="35" t="s">
        <v>1</v>
      </c>
      <c r="L143" s="36"/>
      <c r="M143" s="36">
        <v>6.2643000000000004</v>
      </c>
      <c r="N143" s="37">
        <v>5.6882999999999999</v>
      </c>
      <c r="O143" s="38">
        <f t="shared" si="26"/>
        <v>6.2643000000000004</v>
      </c>
      <c r="Q143" s="40">
        <f t="shared" si="25"/>
        <v>22.969100000000001</v>
      </c>
      <c r="R143" s="41">
        <f t="shared" si="24"/>
        <v>6.2643000000000004E-2</v>
      </c>
      <c r="S143" s="41">
        <f t="shared" si="27"/>
        <v>1.2528600000000002E-3</v>
      </c>
      <c r="T143" s="12">
        <v>30</v>
      </c>
      <c r="U143" s="12">
        <v>29.303837810000001</v>
      </c>
      <c r="V143" s="12">
        <v>-94.965546590000002</v>
      </c>
      <c r="W143" s="12"/>
      <c r="X143" s="12" t="s">
        <v>857</v>
      </c>
      <c r="Y143" s="12" t="s">
        <v>869</v>
      </c>
      <c r="Z143" s="12"/>
      <c r="AA143" s="12"/>
      <c r="AB143" s="12" t="s">
        <v>875</v>
      </c>
    </row>
    <row r="144" spans="1:28" s="39" customFormat="1">
      <c r="A144" s="32" t="s">
        <v>231</v>
      </c>
      <c r="B144" s="32" t="s">
        <v>228</v>
      </c>
      <c r="C144" s="33" t="s">
        <v>64</v>
      </c>
      <c r="D144" s="34">
        <v>35.361178719999998</v>
      </c>
      <c r="E144" s="34">
        <v>-76.355729870000005</v>
      </c>
      <c r="F144" s="33" t="s">
        <v>226</v>
      </c>
      <c r="G144" s="32" t="s">
        <v>43</v>
      </c>
      <c r="H144" s="32" t="s">
        <v>38</v>
      </c>
      <c r="I144" s="35"/>
      <c r="J144" s="35" t="s">
        <v>2</v>
      </c>
      <c r="K144" s="35" t="s">
        <v>1</v>
      </c>
      <c r="L144" s="36">
        <v>498.52</v>
      </c>
      <c r="M144" s="37">
        <v>249.26</v>
      </c>
      <c r="N144" s="37">
        <v>149.55600000000001</v>
      </c>
      <c r="O144" s="38">
        <f>AVERAGE(L144,M145:M147,L148:L149)</f>
        <v>364.87171666666671</v>
      </c>
      <c r="Q144" s="40">
        <f t="shared" si="25"/>
        <v>1337.8629611111112</v>
      </c>
      <c r="R144" s="41">
        <f t="shared" si="24"/>
        <v>3.6487171666666671</v>
      </c>
      <c r="S144" s="41">
        <f>R144/AVERAGE(100,100,100,50,50,50)</f>
        <v>4.8649562222222227E-2</v>
      </c>
      <c r="T144" s="12">
        <v>40</v>
      </c>
      <c r="U144" s="12">
        <v>29.748507060000001</v>
      </c>
      <c r="V144" s="12">
        <v>-94.701606630000001</v>
      </c>
      <c r="W144" s="12"/>
      <c r="X144" s="12" t="s">
        <v>857</v>
      </c>
      <c r="Y144" s="12" t="s">
        <v>869</v>
      </c>
      <c r="Z144" s="12"/>
      <c r="AA144" s="12"/>
      <c r="AB144" s="12" t="s">
        <v>875</v>
      </c>
    </row>
    <row r="145" spans="1:28" s="39" customFormat="1">
      <c r="A145" s="32" t="s">
        <v>231</v>
      </c>
      <c r="B145" s="32" t="s">
        <v>228</v>
      </c>
      <c r="C145" s="33" t="s">
        <v>64</v>
      </c>
      <c r="D145" s="34">
        <v>35.385561799999998</v>
      </c>
      <c r="E145" s="34">
        <v>-76.305815150000001</v>
      </c>
      <c r="F145" s="33" t="s">
        <v>226</v>
      </c>
      <c r="G145" s="32" t="s">
        <v>43</v>
      </c>
      <c r="H145" s="32" t="s">
        <v>38</v>
      </c>
      <c r="I145" s="35"/>
      <c r="J145" s="35" t="s">
        <v>2</v>
      </c>
      <c r="K145" s="35" t="s">
        <v>1</v>
      </c>
      <c r="L145" s="36"/>
      <c r="M145" s="36">
        <v>190.08</v>
      </c>
      <c r="N145" s="37">
        <v>114.048</v>
      </c>
      <c r="O145" s="42"/>
      <c r="R145" s="41"/>
      <c r="T145" s="12">
        <v>47</v>
      </c>
      <c r="U145" s="79">
        <v>30.031096949999998</v>
      </c>
      <c r="V145" s="79">
        <v>-81.369394589999999</v>
      </c>
      <c r="W145" s="79"/>
      <c r="X145" s="79" t="s">
        <v>873</v>
      </c>
      <c r="Y145" s="12" t="s">
        <v>869</v>
      </c>
      <c r="Z145" s="79"/>
      <c r="AA145" s="79"/>
      <c r="AB145" s="79" t="s">
        <v>875</v>
      </c>
    </row>
    <row r="146" spans="1:28" s="39" customFormat="1">
      <c r="A146" s="32" t="s">
        <v>231</v>
      </c>
      <c r="B146" s="32" t="s">
        <v>228</v>
      </c>
      <c r="C146" s="33" t="s">
        <v>64</v>
      </c>
      <c r="D146" s="34">
        <v>35.388370109999997</v>
      </c>
      <c r="E146" s="34">
        <v>-76.319374400000001</v>
      </c>
      <c r="F146" s="33" t="s">
        <v>226</v>
      </c>
      <c r="G146" s="32" t="s">
        <v>43</v>
      </c>
      <c r="H146" s="32" t="s">
        <v>38</v>
      </c>
      <c r="I146" s="35"/>
      <c r="J146" s="35" t="s">
        <v>2</v>
      </c>
      <c r="K146" s="35" t="s">
        <v>1</v>
      </c>
      <c r="L146" s="36"/>
      <c r="M146" s="36">
        <v>208.48</v>
      </c>
      <c r="N146" s="37">
        <v>127.608</v>
      </c>
      <c r="O146" s="42"/>
      <c r="R146" s="41"/>
      <c r="T146" s="12">
        <v>48</v>
      </c>
      <c r="U146" s="79">
        <v>30.033486079999999</v>
      </c>
      <c r="V146" s="79">
        <v>-81.354945909999998</v>
      </c>
      <c r="W146" s="79"/>
      <c r="X146" s="79" t="s">
        <v>873</v>
      </c>
      <c r="Y146" s="12" t="s">
        <v>869</v>
      </c>
      <c r="Z146" s="79"/>
      <c r="AA146" s="79"/>
      <c r="AB146" s="79" t="s">
        <v>875</v>
      </c>
    </row>
    <row r="147" spans="1:28" s="39" customFormat="1">
      <c r="A147" s="32" t="s">
        <v>231</v>
      </c>
      <c r="B147" s="32" t="s">
        <v>228</v>
      </c>
      <c r="C147" s="33" t="s">
        <v>64</v>
      </c>
      <c r="D147" s="34">
        <v>35.393283140000001</v>
      </c>
      <c r="E147" s="34">
        <v>-76.380811640000005</v>
      </c>
      <c r="F147" s="33" t="s">
        <v>226</v>
      </c>
      <c r="G147" s="32" t="s">
        <v>43</v>
      </c>
      <c r="H147" s="32" t="s">
        <v>38</v>
      </c>
      <c r="I147" s="35"/>
      <c r="J147" s="35" t="s">
        <v>2</v>
      </c>
      <c r="K147" s="35" t="s">
        <v>1</v>
      </c>
      <c r="L147" s="36"/>
      <c r="M147" s="36">
        <v>221.76</v>
      </c>
      <c r="N147" s="37">
        <v>133.05600000000001</v>
      </c>
      <c r="O147" s="42"/>
      <c r="R147" s="41"/>
      <c r="T147" s="12">
        <v>56</v>
      </c>
      <c r="U147" s="39">
        <v>30.269170079999999</v>
      </c>
      <c r="V147" s="39">
        <v>-87.749103270000006</v>
      </c>
      <c r="X147" s="39" t="s">
        <v>857</v>
      </c>
      <c r="Y147" s="39" t="s">
        <v>870</v>
      </c>
      <c r="AB147" s="39" t="s">
        <v>875</v>
      </c>
    </row>
    <row r="148" spans="1:28" s="39" customFormat="1">
      <c r="A148" s="32" t="s">
        <v>231</v>
      </c>
      <c r="B148" s="32" t="s">
        <v>228</v>
      </c>
      <c r="C148" s="33" t="s">
        <v>64</v>
      </c>
      <c r="D148" s="34">
        <v>35.395925769999998</v>
      </c>
      <c r="E148" s="34">
        <v>-76.307783479999998</v>
      </c>
      <c r="F148" s="33" t="s">
        <v>47</v>
      </c>
      <c r="G148" s="32" t="s">
        <v>43</v>
      </c>
      <c r="H148" s="32" t="s">
        <v>38</v>
      </c>
      <c r="I148" s="35"/>
      <c r="J148" s="35" t="s">
        <v>2</v>
      </c>
      <c r="K148" s="43" t="s">
        <v>1</v>
      </c>
      <c r="L148" s="36">
        <v>354.60899999999998</v>
      </c>
      <c r="M148" s="37">
        <v>177.37899999999999</v>
      </c>
      <c r="N148" s="37">
        <v>106.69750000000001</v>
      </c>
      <c r="O148" s="42"/>
      <c r="R148" s="41"/>
      <c r="T148" s="12">
        <v>57</v>
      </c>
      <c r="U148" s="39">
        <v>30.270637570000002</v>
      </c>
      <c r="V148" s="39">
        <v>-87.739674730000004</v>
      </c>
      <c r="X148" s="39" t="s">
        <v>857</v>
      </c>
      <c r="Y148" s="39" t="s">
        <v>870</v>
      </c>
      <c r="AB148" s="39" t="s">
        <v>875</v>
      </c>
    </row>
    <row r="149" spans="1:28" s="39" customFormat="1">
      <c r="A149" s="32" t="s">
        <v>231</v>
      </c>
      <c r="B149" s="32" t="s">
        <v>228</v>
      </c>
      <c r="C149" s="33" t="s">
        <v>64</v>
      </c>
      <c r="D149" s="34">
        <v>35.414659489999998</v>
      </c>
      <c r="E149" s="34">
        <v>-76.429733119999995</v>
      </c>
      <c r="F149" s="33" t="s">
        <v>226</v>
      </c>
      <c r="G149" s="32" t="s">
        <v>43</v>
      </c>
      <c r="H149" s="32" t="s">
        <v>38</v>
      </c>
      <c r="I149" s="35"/>
      <c r="J149" s="35" t="s">
        <v>2</v>
      </c>
      <c r="K149" s="35" t="s">
        <v>1</v>
      </c>
      <c r="L149" s="36">
        <v>715.78129999999999</v>
      </c>
      <c r="M149" s="37">
        <v>457.34059999999999</v>
      </c>
      <c r="N149" s="37">
        <v>281.637</v>
      </c>
      <c r="O149" s="42"/>
      <c r="R149" s="41"/>
      <c r="T149" s="12">
        <v>61</v>
      </c>
      <c r="U149" s="39">
        <v>30.29608597</v>
      </c>
      <c r="V149" s="39">
        <v>-88.586962490000005</v>
      </c>
      <c r="X149" s="39" t="s">
        <v>857</v>
      </c>
      <c r="Y149" s="39" t="s">
        <v>870</v>
      </c>
      <c r="AB149" s="39" t="s">
        <v>875</v>
      </c>
    </row>
    <row r="150" spans="1:28" s="39" customFormat="1">
      <c r="A150" s="32" t="s">
        <v>231</v>
      </c>
      <c r="B150" s="32" t="s">
        <v>237</v>
      </c>
      <c r="C150" s="33" t="s">
        <v>64</v>
      </c>
      <c r="D150" s="34">
        <v>35.48961654</v>
      </c>
      <c r="E150" s="34">
        <v>-75.988862260000005</v>
      </c>
      <c r="F150" s="33" t="s">
        <v>226</v>
      </c>
      <c r="G150" s="32" t="s">
        <v>43</v>
      </c>
      <c r="H150" s="32" t="s">
        <v>38</v>
      </c>
      <c r="I150" s="35"/>
      <c r="J150" s="35" t="s">
        <v>2</v>
      </c>
      <c r="K150" s="43" t="s">
        <v>1</v>
      </c>
      <c r="L150" s="36">
        <v>288.76600000000002</v>
      </c>
      <c r="M150" s="37">
        <v>230.46600000000001</v>
      </c>
      <c r="N150" s="37">
        <v>199.536</v>
      </c>
      <c r="O150" s="38">
        <f>AVERAGE(L150,L152,M153)</f>
        <v>468.60306666666673</v>
      </c>
      <c r="Q150" s="40">
        <f t="shared" ref="Q150:Q151" si="28">O150*44/12</f>
        <v>1718.2112444444447</v>
      </c>
      <c r="R150" s="41">
        <f t="shared" si="24"/>
        <v>4.6860306666666673</v>
      </c>
      <c r="S150" s="41">
        <f>R150/AVERAGE(100,100,50)</f>
        <v>5.6232368000000012E-2</v>
      </c>
      <c r="T150" s="12">
        <v>63</v>
      </c>
      <c r="U150" s="39">
        <v>30.367526789999999</v>
      </c>
      <c r="V150" s="39">
        <v>-88.827105399999994</v>
      </c>
      <c r="X150" s="39" t="s">
        <v>857</v>
      </c>
      <c r="Y150" s="39" t="s">
        <v>870</v>
      </c>
      <c r="AB150" s="39" t="s">
        <v>875</v>
      </c>
    </row>
    <row r="151" spans="1:28" s="39" customFormat="1">
      <c r="A151" s="32" t="s">
        <v>231</v>
      </c>
      <c r="B151" s="32" t="s">
        <v>233</v>
      </c>
      <c r="C151" s="33" t="s">
        <v>64</v>
      </c>
      <c r="D151" s="34">
        <v>35.54553362</v>
      </c>
      <c r="E151" s="34">
        <v>-76.526641339999998</v>
      </c>
      <c r="F151" s="33" t="s">
        <v>47</v>
      </c>
      <c r="G151" s="32" t="s">
        <v>43</v>
      </c>
      <c r="H151" s="32" t="s">
        <v>38</v>
      </c>
      <c r="I151" s="35"/>
      <c r="J151" s="35" t="s">
        <v>2</v>
      </c>
      <c r="K151" s="35" t="s">
        <v>1</v>
      </c>
      <c r="L151" s="36"/>
      <c r="M151" s="36">
        <v>400.42140000000001</v>
      </c>
      <c r="N151" s="37">
        <v>274.74599999999998</v>
      </c>
      <c r="O151" s="38">
        <f>M151</f>
        <v>400.42140000000001</v>
      </c>
      <c r="Q151" s="40">
        <f t="shared" si="28"/>
        <v>1468.2118</v>
      </c>
      <c r="R151" s="41">
        <f t="shared" si="24"/>
        <v>4.0042140000000002</v>
      </c>
      <c r="S151" s="41">
        <f>R151/50</f>
        <v>8.0084280000000008E-2</v>
      </c>
      <c r="T151" s="12">
        <v>67</v>
      </c>
      <c r="U151" s="39">
        <v>30.717640379999999</v>
      </c>
      <c r="V151" s="39">
        <v>-81.526918769999995</v>
      </c>
      <c r="X151" s="39" t="s">
        <v>857</v>
      </c>
      <c r="Y151" s="39" t="s">
        <v>870</v>
      </c>
      <c r="AB151" s="39" t="s">
        <v>875</v>
      </c>
    </row>
    <row r="152" spans="1:28" s="39" customFormat="1">
      <c r="A152" s="32" t="s">
        <v>231</v>
      </c>
      <c r="B152" s="32" t="s">
        <v>237</v>
      </c>
      <c r="C152" s="33" t="s">
        <v>64</v>
      </c>
      <c r="D152" s="34">
        <v>35.572013349999999</v>
      </c>
      <c r="E152" s="34">
        <v>-75.910824790000007</v>
      </c>
      <c r="F152" s="33" t="s">
        <v>226</v>
      </c>
      <c r="G152" s="32" t="s">
        <v>43</v>
      </c>
      <c r="H152" s="32" t="s">
        <v>38</v>
      </c>
      <c r="I152" s="35"/>
      <c r="J152" s="35" t="s">
        <v>2</v>
      </c>
      <c r="K152" s="35" t="s">
        <v>1</v>
      </c>
      <c r="L152" s="36">
        <v>724.94200000000001</v>
      </c>
      <c r="M152" s="37">
        <v>459.47340000000003</v>
      </c>
      <c r="N152" s="37">
        <v>275.7</v>
      </c>
      <c r="O152" s="42"/>
      <c r="R152" s="41"/>
      <c r="S152" s="41"/>
      <c r="T152" s="12">
        <v>68</v>
      </c>
      <c r="U152" s="39">
        <v>30.736736990000001</v>
      </c>
      <c r="V152" s="39">
        <v>-81.617201280000003</v>
      </c>
      <c r="X152" s="39" t="s">
        <v>857</v>
      </c>
      <c r="Y152" s="39" t="s">
        <v>870</v>
      </c>
      <c r="AB152" s="39" t="s">
        <v>875</v>
      </c>
    </row>
    <row r="153" spans="1:28" s="39" customFormat="1">
      <c r="A153" s="32" t="s">
        <v>231</v>
      </c>
      <c r="B153" s="32" t="s">
        <v>237</v>
      </c>
      <c r="C153" s="33" t="s">
        <v>64</v>
      </c>
      <c r="D153" s="34">
        <v>35.60186221</v>
      </c>
      <c r="E153" s="34">
        <v>-75.818565449999994</v>
      </c>
      <c r="F153" s="33" t="s">
        <v>226</v>
      </c>
      <c r="G153" s="32" t="s">
        <v>43</v>
      </c>
      <c r="H153" s="32" t="s">
        <v>38</v>
      </c>
      <c r="I153" s="35"/>
      <c r="J153" s="35" t="s">
        <v>2</v>
      </c>
      <c r="K153" s="35" t="s">
        <v>1</v>
      </c>
      <c r="L153" s="36"/>
      <c r="M153" s="36">
        <v>392.10120000000001</v>
      </c>
      <c r="N153" s="37">
        <v>241.95599999999999</v>
      </c>
      <c r="O153" s="42"/>
      <c r="R153" s="41"/>
      <c r="S153" s="41"/>
      <c r="T153" s="12">
        <v>71</v>
      </c>
      <c r="U153" s="39">
        <v>30.771869200000001</v>
      </c>
      <c r="V153" s="39">
        <v>-87.978917609999996</v>
      </c>
      <c r="X153" s="39" t="s">
        <v>857</v>
      </c>
      <c r="Y153" s="39" t="s">
        <v>870</v>
      </c>
      <c r="AB153" s="39" t="s">
        <v>875</v>
      </c>
    </row>
    <row r="154" spans="1:28" s="39" customFormat="1">
      <c r="A154" s="32" t="s">
        <v>231</v>
      </c>
      <c r="B154" s="32" t="s">
        <v>240</v>
      </c>
      <c r="C154" s="33" t="s">
        <v>64</v>
      </c>
      <c r="D154" s="34">
        <v>35.677010099999997</v>
      </c>
      <c r="E154" s="34">
        <v>-75.495897560000003</v>
      </c>
      <c r="F154" s="33" t="s">
        <v>226</v>
      </c>
      <c r="G154" s="32" t="s">
        <v>43</v>
      </c>
      <c r="H154" s="32" t="s">
        <v>38</v>
      </c>
      <c r="I154" s="35"/>
      <c r="J154" s="35" t="s">
        <v>2</v>
      </c>
      <c r="K154" s="35" t="s">
        <v>1</v>
      </c>
      <c r="L154" s="36">
        <v>97.601600000000005</v>
      </c>
      <c r="M154" s="37">
        <v>72.001599999999996</v>
      </c>
      <c r="N154" s="37">
        <v>61.761600000000001</v>
      </c>
      <c r="O154" s="38">
        <f>L154</f>
        <v>97.601600000000005</v>
      </c>
      <c r="Q154" s="40">
        <f t="shared" ref="Q154:Q158" si="29">O154*44/12</f>
        <v>357.87253333333337</v>
      </c>
      <c r="R154" s="41">
        <f t="shared" si="24"/>
        <v>0.97601599999999999</v>
      </c>
      <c r="S154" s="41">
        <f>R154/100</f>
        <v>9.7601600000000004E-3</v>
      </c>
      <c r="T154" s="12">
        <v>72</v>
      </c>
      <c r="U154" s="39">
        <v>30.772369829999999</v>
      </c>
      <c r="V154" s="39">
        <v>-87.977035380000004</v>
      </c>
      <c r="X154" s="39" t="s">
        <v>857</v>
      </c>
      <c r="Y154" s="39" t="s">
        <v>870</v>
      </c>
      <c r="AB154" s="39" t="s">
        <v>875</v>
      </c>
    </row>
    <row r="155" spans="1:28" s="39" customFormat="1">
      <c r="A155" s="32" t="s">
        <v>130</v>
      </c>
      <c r="B155" s="32" t="s">
        <v>242</v>
      </c>
      <c r="C155" s="33" t="s">
        <v>64</v>
      </c>
      <c r="D155" s="34">
        <v>36.630417319999999</v>
      </c>
      <c r="E155" s="34">
        <v>-75.896358289999995</v>
      </c>
      <c r="F155" s="33" t="s">
        <v>125</v>
      </c>
      <c r="G155" s="32" t="s">
        <v>43</v>
      </c>
      <c r="H155" s="32" t="s">
        <v>38</v>
      </c>
      <c r="I155" s="35" t="s">
        <v>145</v>
      </c>
      <c r="J155" s="35"/>
      <c r="K155" s="44" t="s">
        <v>103</v>
      </c>
      <c r="L155" s="36">
        <v>112.00960000000001</v>
      </c>
      <c r="M155" s="37">
        <v>110.36960000000001</v>
      </c>
      <c r="N155" s="37">
        <v>107.928</v>
      </c>
      <c r="O155" s="38">
        <f t="shared" ref="O155:O156" si="30">L155</f>
        <v>112.00960000000001</v>
      </c>
      <c r="P155" s="39" t="s">
        <v>860</v>
      </c>
      <c r="Q155" s="40">
        <f t="shared" si="29"/>
        <v>410.70186666666672</v>
      </c>
      <c r="R155" s="41">
        <f t="shared" si="24"/>
        <v>1.120096</v>
      </c>
      <c r="S155" s="41"/>
      <c r="T155" s="12">
        <v>73</v>
      </c>
      <c r="U155" s="39">
        <v>30.772964730000002</v>
      </c>
      <c r="V155" s="39">
        <v>-87.979522239999994</v>
      </c>
      <c r="X155" s="39" t="s">
        <v>857</v>
      </c>
      <c r="Y155" s="39" t="s">
        <v>870</v>
      </c>
      <c r="AB155" s="39" t="s">
        <v>875</v>
      </c>
    </row>
    <row r="156" spans="1:28" s="39" customFormat="1">
      <c r="A156" s="32" t="s">
        <v>130</v>
      </c>
      <c r="B156" s="32" t="s">
        <v>587</v>
      </c>
      <c r="C156" s="33" t="s">
        <v>50</v>
      </c>
      <c r="D156" s="34">
        <v>37.217039999999997</v>
      </c>
      <c r="E156" s="34">
        <v>-76.407809999999998</v>
      </c>
      <c r="F156" s="33" t="s">
        <v>47</v>
      </c>
      <c r="G156" s="32" t="s">
        <v>43</v>
      </c>
      <c r="H156" s="32" t="s">
        <v>38</v>
      </c>
      <c r="I156" s="35"/>
      <c r="J156" s="35" t="s">
        <v>2</v>
      </c>
      <c r="K156" s="35" t="s">
        <v>1</v>
      </c>
      <c r="L156" s="36">
        <v>251.72149999999999</v>
      </c>
      <c r="M156" s="37">
        <v>213.45410000000001</v>
      </c>
      <c r="N156" s="37">
        <v>182.2766</v>
      </c>
      <c r="O156" s="38">
        <f t="shared" si="30"/>
        <v>251.72149999999999</v>
      </c>
      <c r="Q156" s="40">
        <f t="shared" si="29"/>
        <v>922.97883333333323</v>
      </c>
      <c r="R156" s="41">
        <f t="shared" si="24"/>
        <v>2.5172149999999998</v>
      </c>
      <c r="S156" s="41">
        <f>R156/100</f>
        <v>2.5172149999999997E-2</v>
      </c>
      <c r="T156" s="12">
        <v>74</v>
      </c>
      <c r="U156" s="39">
        <v>30.773282389999999</v>
      </c>
      <c r="V156" s="39">
        <v>-87.979944290000006</v>
      </c>
      <c r="X156" s="39" t="s">
        <v>857</v>
      </c>
      <c r="Y156" s="39" t="s">
        <v>870</v>
      </c>
      <c r="AB156" s="39" t="s">
        <v>875</v>
      </c>
    </row>
    <row r="157" spans="1:28" s="39" customFormat="1">
      <c r="A157" s="32" t="s">
        <v>130</v>
      </c>
      <c r="B157" s="32" t="s">
        <v>127</v>
      </c>
      <c r="C157" s="33" t="s">
        <v>50</v>
      </c>
      <c r="D157" s="34">
        <v>37.26131925</v>
      </c>
      <c r="E157" s="34">
        <v>-75.883802630000005</v>
      </c>
      <c r="F157" s="33" t="s">
        <v>125</v>
      </c>
      <c r="G157" s="32" t="s">
        <v>43</v>
      </c>
      <c r="H157" s="32" t="s">
        <v>38</v>
      </c>
      <c r="I157" s="35"/>
      <c r="J157" s="35" t="s">
        <v>2</v>
      </c>
      <c r="K157" s="35" t="s">
        <v>1</v>
      </c>
      <c r="L157" s="36"/>
      <c r="M157" s="36">
        <v>69.2577</v>
      </c>
      <c r="N157" s="37">
        <v>43.393700000000003</v>
      </c>
      <c r="O157" s="38">
        <f>M157</f>
        <v>69.2577</v>
      </c>
      <c r="Q157" s="40">
        <f t="shared" si="29"/>
        <v>253.94489999999999</v>
      </c>
      <c r="R157" s="41">
        <f t="shared" si="24"/>
        <v>0.692577</v>
      </c>
      <c r="S157" s="41">
        <f>R157/50</f>
        <v>1.3851540000000001E-2</v>
      </c>
      <c r="T157" s="12">
        <v>75</v>
      </c>
      <c r="U157" s="39">
        <v>30.79703787</v>
      </c>
      <c r="V157" s="39">
        <v>-87.962016079999998</v>
      </c>
      <c r="X157" s="39" t="s">
        <v>857</v>
      </c>
      <c r="Y157" s="39" t="s">
        <v>870</v>
      </c>
      <c r="AB157" s="39" t="s">
        <v>875</v>
      </c>
    </row>
    <row r="158" spans="1:28" s="39" customFormat="1">
      <c r="A158" s="32" t="s">
        <v>130</v>
      </c>
      <c r="B158" s="32" t="s">
        <v>134</v>
      </c>
      <c r="C158" s="33" t="s">
        <v>50</v>
      </c>
      <c r="D158" s="34">
        <v>37.316797610000002</v>
      </c>
      <c r="E158" s="34">
        <v>-76.280100759999996</v>
      </c>
      <c r="F158" s="33" t="s">
        <v>47</v>
      </c>
      <c r="G158" s="32" t="s">
        <v>43</v>
      </c>
      <c r="H158" s="32" t="s">
        <v>38</v>
      </c>
      <c r="I158" s="35"/>
      <c r="J158" s="35" t="s">
        <v>2</v>
      </c>
      <c r="K158" s="35" t="s">
        <v>1</v>
      </c>
      <c r="L158" s="36">
        <v>168.99719999999999</v>
      </c>
      <c r="M158" s="37">
        <v>137.4333</v>
      </c>
      <c r="N158" s="37">
        <v>89.863799999999998</v>
      </c>
      <c r="O158" s="38">
        <f>AVERAGE(L158:L161,L163)</f>
        <v>187.67426</v>
      </c>
      <c r="Q158" s="40">
        <f t="shared" si="29"/>
        <v>688.13895333333346</v>
      </c>
      <c r="R158" s="41">
        <f t="shared" si="24"/>
        <v>1.8767426</v>
      </c>
      <c r="S158" s="41">
        <f>R158/100</f>
        <v>1.8767426E-2</v>
      </c>
      <c r="T158" s="12">
        <v>77</v>
      </c>
      <c r="U158" s="39">
        <v>30.865194079999998</v>
      </c>
      <c r="V158" s="39">
        <v>-81.564474730000001</v>
      </c>
      <c r="X158" s="39" t="s">
        <v>857</v>
      </c>
      <c r="Y158" s="39" t="s">
        <v>870</v>
      </c>
      <c r="AB158" s="39" t="s">
        <v>875</v>
      </c>
    </row>
    <row r="159" spans="1:28" s="39" customFormat="1">
      <c r="A159" s="32" t="s">
        <v>130</v>
      </c>
      <c r="B159" s="32" t="s">
        <v>134</v>
      </c>
      <c r="C159" s="33" t="s">
        <v>50</v>
      </c>
      <c r="D159" s="34">
        <v>37.327850759999997</v>
      </c>
      <c r="E159" s="34">
        <v>-76.280393739999994</v>
      </c>
      <c r="F159" s="33" t="s">
        <v>47</v>
      </c>
      <c r="G159" s="32" t="s">
        <v>43</v>
      </c>
      <c r="H159" s="32" t="s">
        <v>38</v>
      </c>
      <c r="I159" s="35" t="s">
        <v>145</v>
      </c>
      <c r="J159" s="35"/>
      <c r="K159" s="35" t="s">
        <v>1</v>
      </c>
      <c r="L159" s="36">
        <v>115.8946</v>
      </c>
      <c r="M159" s="37">
        <v>87.384100000000004</v>
      </c>
      <c r="N159" s="37">
        <v>47.144500000000001</v>
      </c>
      <c r="O159" s="42"/>
      <c r="R159" s="41"/>
      <c r="T159" s="12">
        <v>82</v>
      </c>
      <c r="U159" s="39">
        <v>31.45039809</v>
      </c>
      <c r="V159" s="39">
        <v>-81.228115410000001</v>
      </c>
      <c r="X159" s="39" t="s">
        <v>857</v>
      </c>
      <c r="Y159" s="39" t="s">
        <v>870</v>
      </c>
      <c r="AB159" s="39" t="s">
        <v>875</v>
      </c>
    </row>
    <row r="160" spans="1:28" s="39" customFormat="1">
      <c r="A160" s="32" t="s">
        <v>130</v>
      </c>
      <c r="B160" s="32" t="s">
        <v>134</v>
      </c>
      <c r="C160" s="33" t="s">
        <v>50</v>
      </c>
      <c r="D160" s="34">
        <v>37.330856400000002</v>
      </c>
      <c r="E160" s="34">
        <v>-76.282116430000002</v>
      </c>
      <c r="F160" s="33" t="s">
        <v>47</v>
      </c>
      <c r="G160" s="32" t="s">
        <v>43</v>
      </c>
      <c r="H160" s="32" t="s">
        <v>38</v>
      </c>
      <c r="I160" s="35"/>
      <c r="J160" s="35" t="s">
        <v>2</v>
      </c>
      <c r="K160" s="35" t="s">
        <v>1</v>
      </c>
      <c r="L160" s="36">
        <v>252.73480000000001</v>
      </c>
      <c r="M160" s="37">
        <v>236.614</v>
      </c>
      <c r="N160" s="37">
        <v>219.00200000000001</v>
      </c>
      <c r="O160" s="42"/>
      <c r="R160" s="41"/>
      <c r="T160" s="12">
        <v>83</v>
      </c>
      <c r="U160" s="39">
        <v>31.491980569999999</v>
      </c>
      <c r="V160" s="39">
        <v>-81.265991119999995</v>
      </c>
      <c r="X160" s="39" t="s">
        <v>857</v>
      </c>
      <c r="Y160" s="39" t="s">
        <v>870</v>
      </c>
      <c r="AB160" s="39" t="s">
        <v>875</v>
      </c>
    </row>
    <row r="161" spans="1:28" s="39" customFormat="1">
      <c r="A161" s="32" t="s">
        <v>130</v>
      </c>
      <c r="B161" s="32" t="s">
        <v>134</v>
      </c>
      <c r="C161" s="33" t="s">
        <v>50</v>
      </c>
      <c r="D161" s="34">
        <v>37.3324414</v>
      </c>
      <c r="E161" s="34">
        <v>-76.28344903</v>
      </c>
      <c r="F161" s="33" t="s">
        <v>47</v>
      </c>
      <c r="G161" s="32" t="s">
        <v>43</v>
      </c>
      <c r="H161" s="32" t="s">
        <v>38</v>
      </c>
      <c r="I161" s="35"/>
      <c r="J161" s="35" t="s">
        <v>2</v>
      </c>
      <c r="K161" s="35" t="s">
        <v>1</v>
      </c>
      <c r="L161" s="36">
        <v>157.77350000000001</v>
      </c>
      <c r="M161" s="37">
        <v>139.23349999999999</v>
      </c>
      <c r="N161" s="37">
        <v>97.962500000000006</v>
      </c>
      <c r="O161" s="42"/>
      <c r="R161" s="41"/>
      <c r="T161" s="12">
        <v>85</v>
      </c>
      <c r="U161" s="39">
        <v>31.55016453</v>
      </c>
      <c r="V161" s="39">
        <v>-81.362839719999997</v>
      </c>
      <c r="X161" s="39" t="s">
        <v>857</v>
      </c>
      <c r="Y161" s="39" t="s">
        <v>870</v>
      </c>
      <c r="AB161" s="39" t="s">
        <v>875</v>
      </c>
    </row>
    <row r="162" spans="1:28" s="39" customFormat="1">
      <c r="A162" s="32" t="s">
        <v>130</v>
      </c>
      <c r="B162" s="32" t="s">
        <v>772</v>
      </c>
      <c r="C162" s="33" t="s">
        <v>50</v>
      </c>
      <c r="D162" s="34">
        <v>37.344257839999997</v>
      </c>
      <c r="E162" s="34">
        <v>-76.553893979999998</v>
      </c>
      <c r="F162" s="33" t="s">
        <v>581</v>
      </c>
      <c r="G162" s="32" t="s">
        <v>43</v>
      </c>
      <c r="H162" s="32" t="s">
        <v>38</v>
      </c>
      <c r="I162" s="35" t="s">
        <v>120</v>
      </c>
      <c r="J162" s="35"/>
      <c r="K162" s="35" t="s">
        <v>1</v>
      </c>
      <c r="L162" s="37"/>
      <c r="M162" s="36">
        <v>242.08</v>
      </c>
      <c r="N162" s="37">
        <v>125.712</v>
      </c>
      <c r="O162" s="38">
        <f>M162</f>
        <v>242.08</v>
      </c>
      <c r="Q162" s="40">
        <f t="shared" ref="Q162" si="31">O162*44/12</f>
        <v>887.62666666666667</v>
      </c>
      <c r="R162" s="41">
        <f t="shared" si="24"/>
        <v>2.4208000000000003</v>
      </c>
      <c r="S162" s="41">
        <f>R162/50</f>
        <v>4.8416000000000008E-2</v>
      </c>
      <c r="T162" s="12">
        <v>86</v>
      </c>
      <c r="U162" s="39">
        <v>31.568676450000002</v>
      </c>
      <c r="V162" s="39">
        <v>-81.165980849999997</v>
      </c>
      <c r="X162" s="39" t="s">
        <v>857</v>
      </c>
      <c r="Y162" s="39" t="s">
        <v>870</v>
      </c>
      <c r="AB162" s="39" t="s">
        <v>875</v>
      </c>
    </row>
    <row r="163" spans="1:28" s="39" customFormat="1">
      <c r="A163" s="32" t="s">
        <v>130</v>
      </c>
      <c r="B163" s="32" t="s">
        <v>134</v>
      </c>
      <c r="C163" s="33" t="s">
        <v>50</v>
      </c>
      <c r="D163" s="34">
        <v>37.384815860000003</v>
      </c>
      <c r="E163" s="34">
        <v>-76.258949790000003</v>
      </c>
      <c r="F163" s="33" t="s">
        <v>47</v>
      </c>
      <c r="G163" s="32" t="s">
        <v>43</v>
      </c>
      <c r="H163" s="32" t="s">
        <v>38</v>
      </c>
      <c r="I163" s="35" t="s">
        <v>145</v>
      </c>
      <c r="J163" s="35"/>
      <c r="K163" s="35" t="s">
        <v>1</v>
      </c>
      <c r="L163" s="36">
        <v>242.97120000000001</v>
      </c>
      <c r="M163" s="37">
        <v>208.19280000000001</v>
      </c>
      <c r="N163" s="37">
        <v>150.33179999999999</v>
      </c>
      <c r="O163" s="45"/>
      <c r="R163" s="41"/>
      <c r="S163" s="41"/>
      <c r="T163" s="12">
        <v>87</v>
      </c>
      <c r="U163" s="39">
        <v>31.57096409</v>
      </c>
      <c r="V163" s="39">
        <v>-81.164349639999998</v>
      </c>
      <c r="X163" s="39" t="s">
        <v>857</v>
      </c>
      <c r="Y163" s="39" t="s">
        <v>870</v>
      </c>
      <c r="AB163" s="39" t="s">
        <v>875</v>
      </c>
    </row>
    <row r="164" spans="1:28" s="39" customFormat="1">
      <c r="A164" s="32" t="s">
        <v>130</v>
      </c>
      <c r="B164" s="32" t="s">
        <v>584</v>
      </c>
      <c r="C164" s="33" t="s">
        <v>50</v>
      </c>
      <c r="D164" s="34">
        <v>37.415219999999998</v>
      </c>
      <c r="E164" s="34">
        <v>-76.716890000000006</v>
      </c>
      <c r="F164" s="33" t="s">
        <v>581</v>
      </c>
      <c r="G164" s="32" t="s">
        <v>43</v>
      </c>
      <c r="H164" s="32" t="s">
        <v>38</v>
      </c>
      <c r="I164" s="35"/>
      <c r="J164" s="35" t="s">
        <v>2</v>
      </c>
      <c r="K164" s="35" t="s">
        <v>1</v>
      </c>
      <c r="L164" s="36">
        <v>577.46230000000003</v>
      </c>
      <c r="M164" s="37">
        <v>389.70749999999998</v>
      </c>
      <c r="N164" s="37">
        <v>242.52</v>
      </c>
      <c r="O164" s="38">
        <f>L164</f>
        <v>577.46230000000003</v>
      </c>
      <c r="Q164" s="40">
        <f t="shared" ref="Q164:Q165" si="32">O164*44/12</f>
        <v>2117.3617666666669</v>
      </c>
      <c r="R164" s="41">
        <f t="shared" si="24"/>
        <v>5.7746230000000001</v>
      </c>
      <c r="S164" s="41">
        <f>R164/100</f>
        <v>5.7746230000000003E-2</v>
      </c>
      <c r="T164" s="12">
        <v>88</v>
      </c>
      <c r="U164" s="39">
        <v>31.58121264</v>
      </c>
      <c r="V164" s="39">
        <v>-81.179399050000001</v>
      </c>
      <c r="X164" s="39" t="s">
        <v>857</v>
      </c>
      <c r="Y164" s="39" t="s">
        <v>870</v>
      </c>
      <c r="AB164" s="39" t="s">
        <v>875</v>
      </c>
    </row>
    <row r="165" spans="1:28" s="68" customFormat="1">
      <c r="A165" s="61" t="s">
        <v>23</v>
      </c>
      <c r="B165" s="61" t="s">
        <v>100</v>
      </c>
      <c r="C165" s="62" t="s">
        <v>20</v>
      </c>
      <c r="D165" s="63">
        <v>37.5193534</v>
      </c>
      <c r="E165" s="63">
        <v>-122.2169791</v>
      </c>
      <c r="F165" s="62" t="s">
        <v>17</v>
      </c>
      <c r="G165" s="61" t="s">
        <v>12</v>
      </c>
      <c r="H165" s="61" t="s">
        <v>7</v>
      </c>
      <c r="I165" s="64"/>
      <c r="J165" s="64" t="s">
        <v>2</v>
      </c>
      <c r="K165" s="64" t="s">
        <v>1</v>
      </c>
      <c r="L165" s="65">
        <v>165.25460000000001</v>
      </c>
      <c r="M165" s="66">
        <v>69.050600000000003</v>
      </c>
      <c r="N165" s="66">
        <v>51.494999999999997</v>
      </c>
      <c r="O165" s="67">
        <f>AVERAGE(L165:L167)</f>
        <v>172.73806666666667</v>
      </c>
      <c r="Q165" s="69">
        <f t="shared" si="32"/>
        <v>633.37291111111108</v>
      </c>
      <c r="R165" s="70">
        <f t="shared" si="24"/>
        <v>1.7273806666666667</v>
      </c>
      <c r="S165" s="70">
        <f>R165/100</f>
        <v>1.7273806666666666E-2</v>
      </c>
      <c r="T165" s="12">
        <v>92</v>
      </c>
      <c r="U165" s="39">
        <v>31.761404670000001</v>
      </c>
      <c r="V165" s="39">
        <v>-81.13848788</v>
      </c>
      <c r="W165" s="39"/>
      <c r="X165" s="39" t="s">
        <v>857</v>
      </c>
      <c r="Y165" s="39" t="s">
        <v>870</v>
      </c>
      <c r="Z165" s="39"/>
      <c r="AA165" s="39"/>
      <c r="AB165" s="39" t="s">
        <v>875</v>
      </c>
    </row>
    <row r="166" spans="1:28" s="68" customFormat="1">
      <c r="A166" s="61" t="s">
        <v>23</v>
      </c>
      <c r="B166" s="61" t="s">
        <v>100</v>
      </c>
      <c r="C166" s="62" t="s">
        <v>20</v>
      </c>
      <c r="D166" s="63">
        <v>37.520657829999998</v>
      </c>
      <c r="E166" s="63">
        <v>-122.2204244</v>
      </c>
      <c r="F166" s="62" t="s">
        <v>17</v>
      </c>
      <c r="G166" s="61" t="s">
        <v>12</v>
      </c>
      <c r="H166" s="61" t="s">
        <v>7</v>
      </c>
      <c r="I166" s="64"/>
      <c r="J166" s="64" t="s">
        <v>2</v>
      </c>
      <c r="K166" s="64" t="s">
        <v>1</v>
      </c>
      <c r="L166" s="65">
        <v>159.19759999999999</v>
      </c>
      <c r="M166" s="66">
        <v>81.921599999999998</v>
      </c>
      <c r="N166" s="66">
        <v>53.009599999999999</v>
      </c>
      <c r="O166" s="71"/>
      <c r="R166" s="70"/>
      <c r="S166" s="70"/>
      <c r="T166" s="12">
        <v>93</v>
      </c>
      <c r="U166" s="39">
        <v>31.763736089999998</v>
      </c>
      <c r="V166" s="39">
        <v>-81.203266470000003</v>
      </c>
      <c r="W166" s="39"/>
      <c r="X166" s="39" t="s">
        <v>857</v>
      </c>
      <c r="Y166" s="39" t="s">
        <v>870</v>
      </c>
      <c r="Z166" s="39"/>
      <c r="AA166" s="39"/>
      <c r="AB166" s="39" t="s">
        <v>875</v>
      </c>
    </row>
    <row r="167" spans="1:28" s="68" customFormat="1">
      <c r="A167" s="61" t="s">
        <v>23</v>
      </c>
      <c r="B167" s="61" t="s">
        <v>100</v>
      </c>
      <c r="C167" s="62" t="s">
        <v>20</v>
      </c>
      <c r="D167" s="63">
        <v>37.536795429999998</v>
      </c>
      <c r="E167" s="63">
        <v>-122.23202499999999</v>
      </c>
      <c r="F167" s="62" t="s">
        <v>17</v>
      </c>
      <c r="G167" s="61" t="s">
        <v>12</v>
      </c>
      <c r="H167" s="61" t="s">
        <v>7</v>
      </c>
      <c r="I167" s="64"/>
      <c r="J167" s="64" t="s">
        <v>2</v>
      </c>
      <c r="K167" s="64" t="s">
        <v>1</v>
      </c>
      <c r="L167" s="65">
        <v>193.762</v>
      </c>
      <c r="M167" s="66">
        <v>95.708699999999993</v>
      </c>
      <c r="N167" s="66">
        <v>67.250699999999995</v>
      </c>
      <c r="O167" s="71"/>
      <c r="R167" s="70"/>
      <c r="S167" s="70"/>
      <c r="T167" s="12">
        <v>94</v>
      </c>
      <c r="U167" s="39">
        <v>31.7724169</v>
      </c>
      <c r="V167" s="39">
        <v>-81.257255049999998</v>
      </c>
      <c r="W167" s="39"/>
      <c r="X167" s="39" t="s">
        <v>857</v>
      </c>
      <c r="Y167" s="39" t="s">
        <v>870</v>
      </c>
      <c r="Z167" s="39"/>
      <c r="AA167" s="39"/>
      <c r="AB167" s="39" t="s">
        <v>875</v>
      </c>
    </row>
    <row r="168" spans="1:28" s="39" customFormat="1">
      <c r="A168" s="32" t="s">
        <v>130</v>
      </c>
      <c r="B168" s="32" t="s">
        <v>768</v>
      </c>
      <c r="C168" s="33" t="s">
        <v>50</v>
      </c>
      <c r="D168" s="34">
        <v>37.550292939999999</v>
      </c>
      <c r="E168" s="34">
        <v>-75.700462239999993</v>
      </c>
      <c r="F168" s="33" t="s">
        <v>125</v>
      </c>
      <c r="G168" s="32" t="s">
        <v>43</v>
      </c>
      <c r="H168" s="32" t="s">
        <v>38</v>
      </c>
      <c r="I168" s="35" t="s">
        <v>145</v>
      </c>
      <c r="J168" s="35"/>
      <c r="K168" s="35" t="s">
        <v>1</v>
      </c>
      <c r="L168" s="37"/>
      <c r="M168" s="36">
        <v>114.6118</v>
      </c>
      <c r="N168" s="37">
        <v>76.383799999999994</v>
      </c>
      <c r="O168" s="38">
        <f>M168</f>
        <v>114.6118</v>
      </c>
      <c r="Q168" s="40">
        <f t="shared" ref="Q168:Q170" si="33">O168*44/12</f>
        <v>420.24326666666667</v>
      </c>
      <c r="R168" s="41">
        <f t="shared" si="24"/>
        <v>1.146118</v>
      </c>
      <c r="S168" s="41">
        <f>R168/50</f>
        <v>2.2922359999999999E-2</v>
      </c>
      <c r="T168" s="12">
        <v>95</v>
      </c>
      <c r="U168" s="39">
        <v>31.775557209999999</v>
      </c>
      <c r="V168" s="39">
        <v>-81.217016509999993</v>
      </c>
      <c r="X168" s="39" t="s">
        <v>857</v>
      </c>
      <c r="Y168" s="39" t="s">
        <v>870</v>
      </c>
      <c r="AB168" s="39" t="s">
        <v>875</v>
      </c>
    </row>
    <row r="169" spans="1:28" s="39" customFormat="1">
      <c r="A169" s="32" t="s">
        <v>130</v>
      </c>
      <c r="B169" s="32" t="s">
        <v>142</v>
      </c>
      <c r="C169" s="33" t="s">
        <v>50</v>
      </c>
      <c r="D169" s="34">
        <v>37.628228380000003</v>
      </c>
      <c r="E169" s="34">
        <v>-75.666975399999998</v>
      </c>
      <c r="F169" s="33" t="s">
        <v>125</v>
      </c>
      <c r="G169" s="32" t="s">
        <v>43</v>
      </c>
      <c r="H169" s="32" t="s">
        <v>38</v>
      </c>
      <c r="I169" s="35"/>
      <c r="J169" s="35" t="s">
        <v>2</v>
      </c>
      <c r="K169" s="35" t="s">
        <v>1</v>
      </c>
      <c r="L169" s="36">
        <v>160.72110000000001</v>
      </c>
      <c r="M169" s="37">
        <v>78.096599999999995</v>
      </c>
      <c r="N169" s="37">
        <v>54.820999999999998</v>
      </c>
      <c r="O169" s="38">
        <f>L169</f>
        <v>160.72110000000001</v>
      </c>
      <c r="Q169" s="40">
        <f t="shared" si="33"/>
        <v>589.3107</v>
      </c>
      <c r="R169" s="41">
        <f t="shared" si="24"/>
        <v>1.6072110000000002</v>
      </c>
      <c r="S169" s="41">
        <f>R169/100</f>
        <v>1.6072110000000001E-2</v>
      </c>
      <c r="T169" s="12">
        <v>98</v>
      </c>
      <c r="U169" s="39">
        <v>31.924927140000001</v>
      </c>
      <c r="V169" s="39">
        <v>-80.990624679999996</v>
      </c>
      <c r="X169" s="39" t="s">
        <v>857</v>
      </c>
      <c r="Y169" s="39" t="s">
        <v>870</v>
      </c>
      <c r="AB169" s="39" t="s">
        <v>875</v>
      </c>
    </row>
    <row r="170" spans="1:28" s="39" customFormat="1">
      <c r="A170" s="32" t="s">
        <v>130</v>
      </c>
      <c r="B170" s="32" t="s">
        <v>138</v>
      </c>
      <c r="C170" s="33" t="s">
        <v>50</v>
      </c>
      <c r="D170" s="34">
        <v>37.906756700000003</v>
      </c>
      <c r="E170" s="34">
        <v>-75.667231779999995</v>
      </c>
      <c r="F170" s="33" t="s">
        <v>47</v>
      </c>
      <c r="G170" s="32" t="s">
        <v>43</v>
      </c>
      <c r="H170" s="32" t="s">
        <v>38</v>
      </c>
      <c r="I170" s="35"/>
      <c r="J170" s="35" t="s">
        <v>2</v>
      </c>
      <c r="K170" s="35" t="s">
        <v>1</v>
      </c>
      <c r="L170" s="36">
        <v>836.61659999999995</v>
      </c>
      <c r="M170" s="37">
        <v>395.26620000000003</v>
      </c>
      <c r="N170" s="37">
        <v>246.09219999999999</v>
      </c>
      <c r="O170" s="38">
        <f>AVERAGE(L170:L171)</f>
        <v>505.69739999999996</v>
      </c>
      <c r="Q170" s="40">
        <f t="shared" si="33"/>
        <v>1854.2237999999998</v>
      </c>
      <c r="R170" s="41">
        <f t="shared" si="24"/>
        <v>5.0569739999999994</v>
      </c>
      <c r="S170" s="41">
        <f>R170/100</f>
        <v>5.0569739999999995E-2</v>
      </c>
      <c r="T170" s="12">
        <v>99</v>
      </c>
      <c r="U170" s="39">
        <v>31.942680679999999</v>
      </c>
      <c r="V170" s="39">
        <v>-81.084867360000004</v>
      </c>
      <c r="X170" s="39" t="s">
        <v>857</v>
      </c>
      <c r="Y170" s="39" t="s">
        <v>870</v>
      </c>
      <c r="AB170" s="39" t="s">
        <v>875</v>
      </c>
    </row>
    <row r="171" spans="1:28" s="39" customFormat="1">
      <c r="A171" s="32" t="s">
        <v>130</v>
      </c>
      <c r="B171" s="32" t="s">
        <v>138</v>
      </c>
      <c r="C171" s="33" t="s">
        <v>50</v>
      </c>
      <c r="D171" s="34">
        <v>37.912540229999998</v>
      </c>
      <c r="E171" s="34">
        <v>-75.680686780000002</v>
      </c>
      <c r="F171" s="33" t="s">
        <v>47</v>
      </c>
      <c r="G171" s="32" t="s">
        <v>43</v>
      </c>
      <c r="H171" s="32" t="s">
        <v>38</v>
      </c>
      <c r="I171" s="35"/>
      <c r="J171" s="35" t="s">
        <v>2</v>
      </c>
      <c r="K171" s="35" t="s">
        <v>1</v>
      </c>
      <c r="L171" s="36">
        <v>174.7782</v>
      </c>
      <c r="M171" s="37">
        <v>164.72669999999999</v>
      </c>
      <c r="N171" s="37">
        <v>160.08009999999999</v>
      </c>
      <c r="O171" s="42"/>
      <c r="R171" s="41"/>
      <c r="S171" s="41"/>
      <c r="T171" s="12">
        <v>100</v>
      </c>
      <c r="U171" s="39">
        <v>31.94762493</v>
      </c>
      <c r="V171" s="39">
        <v>-81.058785630000003</v>
      </c>
      <c r="X171" s="39" t="s">
        <v>857</v>
      </c>
      <c r="Y171" s="39" t="s">
        <v>870</v>
      </c>
      <c r="AB171" s="39" t="s">
        <v>875</v>
      </c>
    </row>
    <row r="172" spans="1:28" s="39" customFormat="1">
      <c r="A172" s="32" t="s">
        <v>130</v>
      </c>
      <c r="B172" s="32" t="s">
        <v>698</v>
      </c>
      <c r="C172" s="33" t="s">
        <v>50</v>
      </c>
      <c r="D172" s="34">
        <v>37.934636599999997</v>
      </c>
      <c r="E172" s="34">
        <v>-75.324565539999995</v>
      </c>
      <c r="F172" s="33" t="s">
        <v>125</v>
      </c>
      <c r="G172" s="32" t="s">
        <v>43</v>
      </c>
      <c r="H172" s="32" t="s">
        <v>38</v>
      </c>
      <c r="I172" s="35"/>
      <c r="J172" s="35" t="s">
        <v>2</v>
      </c>
      <c r="K172" s="35" t="s">
        <v>1</v>
      </c>
      <c r="L172" s="36">
        <v>98.576999999999998</v>
      </c>
      <c r="M172" s="37">
        <v>51.665999999999997</v>
      </c>
      <c r="N172" s="37">
        <v>27.657599999999999</v>
      </c>
      <c r="O172" s="38">
        <f>AVERAGE(L172:L173)</f>
        <v>79.200649999999996</v>
      </c>
      <c r="Q172" s="40">
        <f t="shared" ref="Q172" si="34">O172*44/12</f>
        <v>290.40238333333332</v>
      </c>
      <c r="R172" s="41">
        <f t="shared" si="24"/>
        <v>0.79200649999999995</v>
      </c>
      <c r="S172" s="41">
        <f>R172/100</f>
        <v>7.9200649999999987E-3</v>
      </c>
      <c r="T172" s="12">
        <v>101</v>
      </c>
      <c r="U172" s="39">
        <v>31.96825509</v>
      </c>
      <c r="V172" s="39">
        <v>-81.0220202</v>
      </c>
      <c r="X172" s="39" t="s">
        <v>857</v>
      </c>
      <c r="Y172" s="39" t="s">
        <v>870</v>
      </c>
      <c r="AB172" s="39" t="s">
        <v>875</v>
      </c>
    </row>
    <row r="173" spans="1:28" s="39" customFormat="1">
      <c r="A173" s="32" t="s">
        <v>130</v>
      </c>
      <c r="B173" s="32" t="s">
        <v>698</v>
      </c>
      <c r="C173" s="33" t="s">
        <v>50</v>
      </c>
      <c r="D173" s="34">
        <v>37.947358280000003</v>
      </c>
      <c r="E173" s="34">
        <v>-75.314944449999999</v>
      </c>
      <c r="F173" s="33" t="s">
        <v>125</v>
      </c>
      <c r="G173" s="32" t="s">
        <v>43</v>
      </c>
      <c r="H173" s="32" t="s">
        <v>38</v>
      </c>
      <c r="I173" s="35"/>
      <c r="J173" s="35" t="s">
        <v>2</v>
      </c>
      <c r="K173" s="35" t="s">
        <v>1</v>
      </c>
      <c r="L173" s="36">
        <v>59.824300000000001</v>
      </c>
      <c r="M173" s="37">
        <v>54.771900000000002</v>
      </c>
      <c r="N173" s="37">
        <v>52.031100000000002</v>
      </c>
      <c r="O173" s="42"/>
      <c r="R173" s="41"/>
      <c r="T173" s="12">
        <v>102</v>
      </c>
      <c r="U173" s="39">
        <v>32.024029769999999</v>
      </c>
      <c r="V173" s="39">
        <v>-81.015481960000002</v>
      </c>
      <c r="X173" s="39" t="s">
        <v>857</v>
      </c>
      <c r="Y173" s="39" t="s">
        <v>870</v>
      </c>
      <c r="AB173" s="39" t="s">
        <v>875</v>
      </c>
    </row>
    <row r="174" spans="1:28" s="68" customFormat="1">
      <c r="A174" s="61" t="s">
        <v>23</v>
      </c>
      <c r="B174" s="61" t="s">
        <v>21</v>
      </c>
      <c r="C174" s="62" t="s">
        <v>20</v>
      </c>
      <c r="D174" s="63">
        <v>38.007789629999998</v>
      </c>
      <c r="E174" s="63">
        <v>-122.4886372</v>
      </c>
      <c r="F174" s="62" t="s">
        <v>368</v>
      </c>
      <c r="G174" s="61" t="s">
        <v>12</v>
      </c>
      <c r="H174" s="61" t="s">
        <v>7</v>
      </c>
      <c r="I174" s="64"/>
      <c r="J174" s="64" t="s">
        <v>2</v>
      </c>
      <c r="K174" s="64" t="s">
        <v>1</v>
      </c>
      <c r="L174" s="65">
        <v>216.91919999999999</v>
      </c>
      <c r="M174" s="66">
        <v>106.33920000000001</v>
      </c>
      <c r="N174" s="66">
        <v>62.244</v>
      </c>
      <c r="O174" s="67">
        <f>AVERAGE(L174,M175,L177:L182)</f>
        <v>181.2782125</v>
      </c>
      <c r="Q174" s="69">
        <f t="shared" ref="Q174" si="35">O174*44/12</f>
        <v>664.68677916666672</v>
      </c>
      <c r="R174" s="70">
        <f t="shared" si="24"/>
        <v>1.812782125</v>
      </c>
      <c r="S174" s="70">
        <f>R174/AVERAGE(100,100,100,100,100,100,100,50)</f>
        <v>1.9336342666666666E-2</v>
      </c>
      <c r="T174" s="12">
        <v>103</v>
      </c>
      <c r="U174" s="39">
        <v>32.030497590000003</v>
      </c>
      <c r="V174" s="39">
        <v>-81.031747789999997</v>
      </c>
      <c r="W174" s="39"/>
      <c r="X174" s="39" t="s">
        <v>857</v>
      </c>
      <c r="Y174" s="39" t="s">
        <v>870</v>
      </c>
      <c r="Z174" s="39"/>
      <c r="AA174" s="39"/>
      <c r="AB174" s="39" t="s">
        <v>875</v>
      </c>
    </row>
    <row r="175" spans="1:28" s="68" customFormat="1">
      <c r="A175" s="61" t="s">
        <v>23</v>
      </c>
      <c r="B175" s="61" t="s">
        <v>21</v>
      </c>
      <c r="C175" s="62" t="s">
        <v>20</v>
      </c>
      <c r="D175" s="63">
        <v>38.13470032</v>
      </c>
      <c r="E175" s="63">
        <v>-122.35986749999999</v>
      </c>
      <c r="F175" s="62" t="s">
        <v>17</v>
      </c>
      <c r="G175" s="61" t="s">
        <v>12</v>
      </c>
      <c r="H175" s="61" t="s">
        <v>7</v>
      </c>
      <c r="I175" s="64"/>
      <c r="J175" s="64" t="s">
        <v>2</v>
      </c>
      <c r="K175" s="64" t="s">
        <v>1</v>
      </c>
      <c r="L175" s="65"/>
      <c r="M175" s="65">
        <v>76.83</v>
      </c>
      <c r="N175" s="66">
        <v>46.097999999999999</v>
      </c>
      <c r="O175" s="71"/>
      <c r="R175" s="70"/>
      <c r="S175" s="70"/>
      <c r="T175" s="12">
        <v>107</v>
      </c>
      <c r="U175" s="39">
        <v>32.397460879999997</v>
      </c>
      <c r="V175" s="39">
        <v>-80.638931409999998</v>
      </c>
      <c r="W175" s="39"/>
      <c r="X175" s="39" t="s">
        <v>857</v>
      </c>
      <c r="Y175" s="39" t="s">
        <v>870</v>
      </c>
      <c r="Z175" s="39"/>
      <c r="AA175" s="39"/>
      <c r="AB175" s="39" t="s">
        <v>875</v>
      </c>
    </row>
    <row r="176" spans="1:28" s="39" customFormat="1">
      <c r="A176" s="32" t="s">
        <v>54</v>
      </c>
      <c r="B176" s="32" t="s">
        <v>281</v>
      </c>
      <c r="C176" s="33" t="s">
        <v>50</v>
      </c>
      <c r="D176" s="34">
        <v>38.148483409999997</v>
      </c>
      <c r="E176" s="34">
        <v>-75.942796740000006</v>
      </c>
      <c r="F176" s="33" t="s">
        <v>47</v>
      </c>
      <c r="G176" s="32" t="s">
        <v>43</v>
      </c>
      <c r="H176" s="32" t="s">
        <v>38</v>
      </c>
      <c r="I176" s="35"/>
      <c r="J176" s="35" t="s">
        <v>2</v>
      </c>
      <c r="K176" s="35" t="s">
        <v>1</v>
      </c>
      <c r="L176" s="36">
        <v>122.5282</v>
      </c>
      <c r="M176" s="37">
        <v>102.16030000000001</v>
      </c>
      <c r="N176" s="37">
        <v>69.6126</v>
      </c>
      <c r="O176" s="38">
        <f>L176</f>
        <v>122.5282</v>
      </c>
      <c r="Q176" s="40">
        <f t="shared" ref="Q176" si="36">O176*44/12</f>
        <v>449.27006666666665</v>
      </c>
      <c r="R176" s="41">
        <f t="shared" si="24"/>
        <v>1.225282</v>
      </c>
      <c r="S176" s="41">
        <f>R176/100</f>
        <v>1.2252819999999999E-2</v>
      </c>
      <c r="T176" s="12">
        <v>108</v>
      </c>
      <c r="U176" s="39">
        <v>32.399591549999997</v>
      </c>
      <c r="V176" s="39">
        <v>-80.659010559999999</v>
      </c>
      <c r="X176" s="39" t="s">
        <v>857</v>
      </c>
      <c r="Y176" s="39" t="s">
        <v>870</v>
      </c>
      <c r="AB176" s="39" t="s">
        <v>875</v>
      </c>
    </row>
    <row r="177" spans="1:28" s="68" customFormat="1">
      <c r="A177" s="61" t="s">
        <v>23</v>
      </c>
      <c r="B177" s="61" t="s">
        <v>21</v>
      </c>
      <c r="C177" s="62" t="s">
        <v>20</v>
      </c>
      <c r="D177" s="63">
        <v>38.164134920000002</v>
      </c>
      <c r="E177" s="63">
        <v>-122.55320469999999</v>
      </c>
      <c r="F177" s="62" t="s">
        <v>17</v>
      </c>
      <c r="G177" s="61" t="s">
        <v>12</v>
      </c>
      <c r="H177" s="61" t="s">
        <v>7</v>
      </c>
      <c r="I177" s="64"/>
      <c r="J177" s="64" t="s">
        <v>2</v>
      </c>
      <c r="K177" s="64" t="s">
        <v>1</v>
      </c>
      <c r="L177" s="65">
        <v>234.2509</v>
      </c>
      <c r="M177" s="66">
        <v>114.55589999999999</v>
      </c>
      <c r="N177" s="66">
        <v>66.677899999999994</v>
      </c>
      <c r="O177" s="71"/>
      <c r="R177" s="70"/>
      <c r="S177" s="70"/>
      <c r="T177" s="12">
        <v>111</v>
      </c>
      <c r="U177" s="39">
        <v>32.527976549999998</v>
      </c>
      <c r="V177" s="39">
        <v>-80.597882350000006</v>
      </c>
      <c r="W177" s="39"/>
      <c r="X177" s="39" t="s">
        <v>857</v>
      </c>
      <c r="Y177" s="39" t="s">
        <v>870</v>
      </c>
      <c r="Z177" s="39"/>
      <c r="AA177" s="39"/>
      <c r="AB177" s="39" t="s">
        <v>875</v>
      </c>
    </row>
    <row r="178" spans="1:28" s="68" customFormat="1">
      <c r="A178" s="61" t="s">
        <v>23</v>
      </c>
      <c r="B178" s="61" t="s">
        <v>21</v>
      </c>
      <c r="C178" s="62" t="s">
        <v>20</v>
      </c>
      <c r="D178" s="63">
        <v>38.165389220000002</v>
      </c>
      <c r="E178" s="63">
        <v>-122.545057</v>
      </c>
      <c r="F178" s="62" t="s">
        <v>17</v>
      </c>
      <c r="G178" s="61" t="s">
        <v>12</v>
      </c>
      <c r="H178" s="61" t="s">
        <v>7</v>
      </c>
      <c r="I178" s="64"/>
      <c r="J178" s="64" t="s">
        <v>2</v>
      </c>
      <c r="K178" s="64" t="s">
        <v>1</v>
      </c>
      <c r="L178" s="65">
        <v>244.37700000000001</v>
      </c>
      <c r="M178" s="66">
        <v>117.117</v>
      </c>
      <c r="N178" s="66">
        <v>66.212999999999994</v>
      </c>
      <c r="O178" s="71"/>
      <c r="R178" s="70"/>
      <c r="S178" s="70"/>
      <c r="T178" s="12">
        <v>112</v>
      </c>
      <c r="U178" s="39">
        <v>32.534446899999999</v>
      </c>
      <c r="V178" s="39">
        <v>-80.452767420000001</v>
      </c>
      <c r="W178" s="39"/>
      <c r="X178" s="39" t="s">
        <v>857</v>
      </c>
      <c r="Y178" s="39" t="s">
        <v>870</v>
      </c>
      <c r="Z178" s="39"/>
      <c r="AA178" s="39"/>
      <c r="AB178" s="39" t="s">
        <v>875</v>
      </c>
    </row>
    <row r="179" spans="1:28" s="68" customFormat="1">
      <c r="A179" s="61" t="s">
        <v>23</v>
      </c>
      <c r="B179" s="61" t="s">
        <v>21</v>
      </c>
      <c r="C179" s="62" t="s">
        <v>20</v>
      </c>
      <c r="D179" s="63">
        <v>38.168004979999999</v>
      </c>
      <c r="E179" s="63">
        <v>-122.5471033</v>
      </c>
      <c r="F179" s="62" t="s">
        <v>17</v>
      </c>
      <c r="G179" s="61" t="s">
        <v>12</v>
      </c>
      <c r="H179" s="61" t="s">
        <v>7</v>
      </c>
      <c r="I179" s="64"/>
      <c r="J179" s="64" t="s">
        <v>2</v>
      </c>
      <c r="K179" s="64" t="s">
        <v>1</v>
      </c>
      <c r="L179" s="65">
        <v>217.12440000000001</v>
      </c>
      <c r="M179" s="66">
        <v>84.474400000000003</v>
      </c>
      <c r="N179" s="66">
        <v>31.414400000000001</v>
      </c>
      <c r="O179" s="71"/>
      <c r="R179" s="70"/>
      <c r="S179" s="70"/>
      <c r="T179" s="12">
        <v>113</v>
      </c>
      <c r="U179" s="39">
        <v>32.547167229999999</v>
      </c>
      <c r="V179" s="39">
        <v>-80.550824230000003</v>
      </c>
      <c r="W179" s="39"/>
      <c r="X179" s="39" t="s">
        <v>857</v>
      </c>
      <c r="Y179" s="39" t="s">
        <v>870</v>
      </c>
      <c r="Z179" s="39"/>
      <c r="AA179" s="39"/>
      <c r="AB179" s="39" t="s">
        <v>875</v>
      </c>
    </row>
    <row r="180" spans="1:28" s="68" customFormat="1">
      <c r="A180" s="61" t="s">
        <v>23</v>
      </c>
      <c r="B180" s="61" t="s">
        <v>21</v>
      </c>
      <c r="C180" s="62" t="s">
        <v>20</v>
      </c>
      <c r="D180" s="63">
        <v>38.168379010000002</v>
      </c>
      <c r="E180" s="63">
        <v>-122.53346190000001</v>
      </c>
      <c r="F180" s="62" t="s">
        <v>17</v>
      </c>
      <c r="G180" s="61" t="s">
        <v>12</v>
      </c>
      <c r="H180" s="61" t="s">
        <v>7</v>
      </c>
      <c r="I180" s="64"/>
      <c r="J180" s="64" t="s">
        <v>2</v>
      </c>
      <c r="K180" s="64" t="s">
        <v>1</v>
      </c>
      <c r="L180" s="65">
        <v>139.399</v>
      </c>
      <c r="M180" s="66">
        <v>69.718800000000002</v>
      </c>
      <c r="N180" s="66">
        <v>48.6768</v>
      </c>
      <c r="O180" s="71"/>
      <c r="R180" s="70"/>
      <c r="S180" s="70"/>
      <c r="T180" s="12">
        <v>117</v>
      </c>
      <c r="U180" s="39">
        <v>32.643572319999997</v>
      </c>
      <c r="V180" s="39">
        <v>-80.283643240000004</v>
      </c>
      <c r="W180" s="39"/>
      <c r="X180" s="39" t="s">
        <v>857</v>
      </c>
      <c r="Y180" s="39" t="s">
        <v>870</v>
      </c>
      <c r="Z180" s="39"/>
      <c r="AA180" s="39"/>
      <c r="AB180" s="39" t="s">
        <v>875</v>
      </c>
    </row>
    <row r="181" spans="1:28" s="68" customFormat="1">
      <c r="A181" s="61" t="s">
        <v>23</v>
      </c>
      <c r="B181" s="61" t="s">
        <v>21</v>
      </c>
      <c r="C181" s="62" t="s">
        <v>20</v>
      </c>
      <c r="D181" s="63">
        <v>38.169229899999998</v>
      </c>
      <c r="E181" s="63">
        <v>-122.5330036</v>
      </c>
      <c r="F181" s="62" t="s">
        <v>17</v>
      </c>
      <c r="G181" s="61" t="s">
        <v>12</v>
      </c>
      <c r="H181" s="61" t="s">
        <v>7</v>
      </c>
      <c r="I181" s="64"/>
      <c r="J181" s="64" t="s">
        <v>2</v>
      </c>
      <c r="K181" s="64" t="s">
        <v>1</v>
      </c>
      <c r="L181" s="65">
        <v>149.11519999999999</v>
      </c>
      <c r="M181" s="66">
        <v>84.985200000000006</v>
      </c>
      <c r="N181" s="66">
        <v>62.414999999999999</v>
      </c>
      <c r="O181" s="71"/>
      <c r="R181" s="70"/>
      <c r="S181" s="70"/>
      <c r="T181" s="12">
        <v>118</v>
      </c>
      <c r="U181" s="39">
        <v>32.645060389999998</v>
      </c>
      <c r="V181" s="39">
        <v>-80.275312549999995</v>
      </c>
      <c r="W181" s="39"/>
      <c r="X181" s="39" t="s">
        <v>857</v>
      </c>
      <c r="Y181" s="39" t="s">
        <v>870</v>
      </c>
      <c r="Z181" s="39"/>
      <c r="AA181" s="39"/>
      <c r="AB181" s="39" t="s">
        <v>875</v>
      </c>
    </row>
    <row r="182" spans="1:28" s="68" customFormat="1">
      <c r="A182" s="61" t="s">
        <v>23</v>
      </c>
      <c r="B182" s="61" t="s">
        <v>21</v>
      </c>
      <c r="C182" s="62" t="s">
        <v>20</v>
      </c>
      <c r="D182" s="63">
        <v>38.177453020000002</v>
      </c>
      <c r="E182" s="63">
        <v>-122.5431308</v>
      </c>
      <c r="F182" s="62" t="s">
        <v>17</v>
      </c>
      <c r="G182" s="61" t="s">
        <v>12</v>
      </c>
      <c r="H182" s="61" t="s">
        <v>7</v>
      </c>
      <c r="I182" s="64"/>
      <c r="J182" s="64" t="s">
        <v>2</v>
      </c>
      <c r="K182" s="64" t="s">
        <v>1</v>
      </c>
      <c r="L182" s="65">
        <v>172.21</v>
      </c>
      <c r="M182" s="66">
        <v>90.813999999999993</v>
      </c>
      <c r="N182" s="66">
        <v>64.260000000000005</v>
      </c>
      <c r="O182" s="71"/>
      <c r="R182" s="70"/>
      <c r="S182" s="70"/>
      <c r="T182" s="12">
        <v>119</v>
      </c>
      <c r="U182" s="39">
        <v>32.661993600000002</v>
      </c>
      <c r="V182" s="39">
        <v>-80.288139060000006</v>
      </c>
      <c r="W182" s="39"/>
      <c r="X182" s="39" t="s">
        <v>857</v>
      </c>
      <c r="Y182" s="39" t="s">
        <v>870</v>
      </c>
      <c r="Z182" s="39"/>
      <c r="AA182" s="39"/>
      <c r="AB182" s="39" t="s">
        <v>875</v>
      </c>
    </row>
    <row r="183" spans="1:28" s="39" customFormat="1">
      <c r="A183" s="32" t="s">
        <v>54</v>
      </c>
      <c r="B183" s="32" t="s">
        <v>51</v>
      </c>
      <c r="C183" s="33" t="s">
        <v>50</v>
      </c>
      <c r="D183" s="34">
        <v>38.231723690000003</v>
      </c>
      <c r="E183" s="34">
        <v>-75.813309480000001</v>
      </c>
      <c r="F183" s="33" t="s">
        <v>47</v>
      </c>
      <c r="G183" s="32" t="s">
        <v>43</v>
      </c>
      <c r="H183" s="32" t="s">
        <v>38</v>
      </c>
      <c r="I183" s="35"/>
      <c r="J183" s="35" t="s">
        <v>2</v>
      </c>
      <c r="K183" s="35" t="s">
        <v>1</v>
      </c>
      <c r="L183" s="36">
        <v>234.0745</v>
      </c>
      <c r="M183" s="37">
        <v>113.848</v>
      </c>
      <c r="N183" s="37">
        <v>76.012</v>
      </c>
      <c r="O183" s="38">
        <f>AVERAGE(L184:L186)</f>
        <v>273.15033333333332</v>
      </c>
      <c r="Q183" s="40">
        <f t="shared" ref="Q183" si="37">O183*44/12</f>
        <v>1001.5512222222222</v>
      </c>
      <c r="R183" s="41">
        <f t="shared" si="24"/>
        <v>2.7315033333333334</v>
      </c>
      <c r="S183" s="41">
        <f>R183/100</f>
        <v>2.7315033333333336E-2</v>
      </c>
      <c r="T183" s="12">
        <v>120</v>
      </c>
      <c r="U183" s="39">
        <v>32.663633679999997</v>
      </c>
      <c r="V183" s="39">
        <v>-80.284846630000004</v>
      </c>
      <c r="X183" s="39" t="s">
        <v>857</v>
      </c>
      <c r="Y183" s="39" t="s">
        <v>870</v>
      </c>
      <c r="AB183" s="39" t="s">
        <v>875</v>
      </c>
    </row>
    <row r="184" spans="1:28" s="39" customFormat="1">
      <c r="A184" s="32" t="s">
        <v>54</v>
      </c>
      <c r="B184" s="32" t="s">
        <v>51</v>
      </c>
      <c r="C184" s="33" t="s">
        <v>50</v>
      </c>
      <c r="D184" s="34">
        <v>38.239545560000003</v>
      </c>
      <c r="E184" s="34">
        <v>-75.803848000000002</v>
      </c>
      <c r="F184" s="33" t="s">
        <v>47</v>
      </c>
      <c r="G184" s="32" t="s">
        <v>43</v>
      </c>
      <c r="H184" s="32" t="s">
        <v>38</v>
      </c>
      <c r="I184" s="35"/>
      <c r="J184" s="35" t="s">
        <v>2</v>
      </c>
      <c r="K184" s="35" t="s">
        <v>1</v>
      </c>
      <c r="L184" s="36">
        <v>277.42140000000001</v>
      </c>
      <c r="M184" s="37">
        <v>207.0308</v>
      </c>
      <c r="N184" s="37">
        <v>144.73320000000001</v>
      </c>
      <c r="O184" s="42"/>
      <c r="R184" s="41"/>
      <c r="S184" s="41"/>
      <c r="T184" s="12">
        <v>122</v>
      </c>
      <c r="U184" s="39">
        <v>32.813843560000002</v>
      </c>
      <c r="V184" s="39">
        <v>-79.746701360000003</v>
      </c>
      <c r="X184" s="39" t="s">
        <v>857</v>
      </c>
      <c r="Y184" s="39" t="s">
        <v>870</v>
      </c>
      <c r="AB184" s="39" t="s">
        <v>875</v>
      </c>
    </row>
    <row r="185" spans="1:28" s="39" customFormat="1">
      <c r="A185" s="32" t="s">
        <v>54</v>
      </c>
      <c r="B185" s="32" t="s">
        <v>51</v>
      </c>
      <c r="C185" s="33" t="s">
        <v>50</v>
      </c>
      <c r="D185" s="34">
        <v>38.243860840000004</v>
      </c>
      <c r="E185" s="34">
        <v>-75.812987050000004</v>
      </c>
      <c r="F185" s="33" t="s">
        <v>47</v>
      </c>
      <c r="G185" s="32" t="s">
        <v>43</v>
      </c>
      <c r="H185" s="32" t="s">
        <v>38</v>
      </c>
      <c r="I185" s="35"/>
      <c r="J185" s="35" t="s">
        <v>2</v>
      </c>
      <c r="K185" s="35" t="s">
        <v>1</v>
      </c>
      <c r="L185" s="36">
        <v>229.88249999999999</v>
      </c>
      <c r="M185" s="37">
        <v>186.6455</v>
      </c>
      <c r="N185" s="37">
        <v>160.84870000000001</v>
      </c>
      <c r="O185" s="42"/>
      <c r="R185" s="41"/>
      <c r="S185" s="41"/>
      <c r="T185" s="12">
        <v>123</v>
      </c>
      <c r="U185" s="39">
        <v>32.817870749999997</v>
      </c>
      <c r="V185" s="39">
        <v>-79.727152469999993</v>
      </c>
      <c r="X185" s="39" t="s">
        <v>857</v>
      </c>
      <c r="Y185" s="39" t="s">
        <v>870</v>
      </c>
      <c r="AB185" s="39" t="s">
        <v>875</v>
      </c>
    </row>
    <row r="186" spans="1:28" s="39" customFormat="1">
      <c r="A186" s="32" t="s">
        <v>54</v>
      </c>
      <c r="B186" s="32" t="s">
        <v>56</v>
      </c>
      <c r="C186" s="33" t="s">
        <v>50</v>
      </c>
      <c r="D186" s="34">
        <v>38.445957989999997</v>
      </c>
      <c r="E186" s="34">
        <v>-76.278645539999999</v>
      </c>
      <c r="F186" s="33" t="s">
        <v>47</v>
      </c>
      <c r="G186" s="32" t="s">
        <v>43</v>
      </c>
      <c r="H186" s="32" t="s">
        <v>38</v>
      </c>
      <c r="I186" s="35"/>
      <c r="J186" s="35" t="s">
        <v>2</v>
      </c>
      <c r="K186" s="35" t="s">
        <v>1</v>
      </c>
      <c r="L186" s="36">
        <v>312.14710000000002</v>
      </c>
      <c r="M186" s="37">
        <v>120.1157</v>
      </c>
      <c r="N186" s="37">
        <v>66.033000000000001</v>
      </c>
      <c r="O186" s="38">
        <f>AVERAGE(L186:L188)</f>
        <v>728.01606666666669</v>
      </c>
      <c r="Q186" s="40">
        <f t="shared" ref="Q186" si="38">O186*44/12</f>
        <v>2669.3922444444447</v>
      </c>
      <c r="R186" s="41">
        <f t="shared" si="24"/>
        <v>7.2801606666666672</v>
      </c>
      <c r="S186" s="41">
        <f>R186/100</f>
        <v>7.2801606666666671E-2</v>
      </c>
      <c r="T186" s="12">
        <v>124</v>
      </c>
      <c r="U186" s="39">
        <v>32.819105749999999</v>
      </c>
      <c r="V186" s="39">
        <v>-79.726519550000006</v>
      </c>
      <c r="X186" s="39" t="s">
        <v>857</v>
      </c>
      <c r="Y186" s="39" t="s">
        <v>870</v>
      </c>
      <c r="AB186" s="39" t="s">
        <v>875</v>
      </c>
    </row>
    <row r="187" spans="1:28" s="39" customFormat="1">
      <c r="A187" s="32" t="s">
        <v>54</v>
      </c>
      <c r="B187" s="32" t="s">
        <v>56</v>
      </c>
      <c r="C187" s="33" t="s">
        <v>50</v>
      </c>
      <c r="D187" s="34">
        <v>38.449800699999997</v>
      </c>
      <c r="E187" s="34">
        <v>-76.280901619999995</v>
      </c>
      <c r="F187" s="33" t="s">
        <v>47</v>
      </c>
      <c r="G187" s="32" t="s">
        <v>43</v>
      </c>
      <c r="H187" s="32" t="s">
        <v>38</v>
      </c>
      <c r="I187" s="35"/>
      <c r="J187" s="35" t="s">
        <v>2</v>
      </c>
      <c r="K187" s="35" t="s">
        <v>1</v>
      </c>
      <c r="L187" s="36">
        <v>460.14319999999998</v>
      </c>
      <c r="M187" s="37">
        <v>387.68239999999997</v>
      </c>
      <c r="N187" s="37">
        <v>244.80359999999999</v>
      </c>
      <c r="O187" s="42"/>
      <c r="R187" s="41"/>
      <c r="S187" s="41"/>
      <c r="T187" s="12">
        <v>125</v>
      </c>
      <c r="U187" s="39">
        <v>32.820372059999997</v>
      </c>
      <c r="V187" s="39">
        <v>-79.735135279999994</v>
      </c>
      <c r="X187" s="39" t="s">
        <v>857</v>
      </c>
      <c r="Y187" s="39" t="s">
        <v>870</v>
      </c>
      <c r="AB187" s="39" t="s">
        <v>875</v>
      </c>
    </row>
    <row r="188" spans="1:28" s="39" customFormat="1">
      <c r="A188" s="32" t="s">
        <v>54</v>
      </c>
      <c r="B188" s="32" t="s">
        <v>56</v>
      </c>
      <c r="C188" s="33" t="s">
        <v>50</v>
      </c>
      <c r="D188" s="34">
        <v>38.451966849999998</v>
      </c>
      <c r="E188" s="34">
        <v>-76.284500100000002</v>
      </c>
      <c r="F188" s="33" t="s">
        <v>47</v>
      </c>
      <c r="G188" s="32" t="s">
        <v>43</v>
      </c>
      <c r="H188" s="32" t="s">
        <v>38</v>
      </c>
      <c r="I188" s="35"/>
      <c r="J188" s="35" t="s">
        <v>2</v>
      </c>
      <c r="K188" s="35" t="s">
        <v>1</v>
      </c>
      <c r="L188" s="36">
        <v>1411.7579000000001</v>
      </c>
      <c r="M188" s="37">
        <v>1360.7148999999999</v>
      </c>
      <c r="N188" s="37">
        <v>1319.6389999999999</v>
      </c>
      <c r="O188" s="42"/>
      <c r="R188" s="41"/>
      <c r="S188" s="41"/>
      <c r="T188" s="12">
        <v>126</v>
      </c>
      <c r="U188" s="39">
        <v>32.893929460000003</v>
      </c>
      <c r="V188" s="39">
        <v>-79.685200719999997</v>
      </c>
      <c r="X188" s="39" t="s">
        <v>857</v>
      </c>
      <c r="Y188" s="39" t="s">
        <v>870</v>
      </c>
      <c r="AB188" s="39" t="s">
        <v>875</v>
      </c>
    </row>
    <row r="189" spans="1:28" s="39" customFormat="1">
      <c r="A189" s="32" t="s">
        <v>351</v>
      </c>
      <c r="B189" s="32" t="s">
        <v>720</v>
      </c>
      <c r="C189" s="33" t="s">
        <v>50</v>
      </c>
      <c r="D189" s="34">
        <v>38.452153819999999</v>
      </c>
      <c r="E189" s="34">
        <v>-75.098134079999994</v>
      </c>
      <c r="F189" s="33" t="s">
        <v>125</v>
      </c>
      <c r="G189" s="32" t="s">
        <v>43</v>
      </c>
      <c r="H189" s="32" t="s">
        <v>38</v>
      </c>
      <c r="I189" s="35"/>
      <c r="J189" s="35" t="s">
        <v>2</v>
      </c>
      <c r="K189" s="35" t="s">
        <v>1</v>
      </c>
      <c r="L189" s="36">
        <v>304.27640000000002</v>
      </c>
      <c r="M189" s="37">
        <v>201.31639999999999</v>
      </c>
      <c r="N189" s="37">
        <v>162.9308</v>
      </c>
      <c r="O189" s="38">
        <f>AVERAGE(L189:L190)</f>
        <v>360.13315</v>
      </c>
      <c r="Q189" s="40">
        <f t="shared" ref="Q189" si="39">O189*44/12</f>
        <v>1320.4882166666666</v>
      </c>
      <c r="R189" s="41">
        <f t="shared" si="24"/>
        <v>3.6013315000000001</v>
      </c>
      <c r="S189" s="41">
        <f>R189/100</f>
        <v>3.6013315000000004E-2</v>
      </c>
      <c r="T189" s="12">
        <v>127</v>
      </c>
      <c r="U189" s="39">
        <v>32.911917320000001</v>
      </c>
      <c r="V189" s="39">
        <v>-79.676335870000003</v>
      </c>
      <c r="X189" s="39" t="s">
        <v>857</v>
      </c>
      <c r="Y189" s="39" t="s">
        <v>870</v>
      </c>
      <c r="AB189" s="39" t="s">
        <v>875</v>
      </c>
    </row>
    <row r="190" spans="1:28" s="39" customFormat="1">
      <c r="A190" s="32" t="s">
        <v>351</v>
      </c>
      <c r="B190" s="32" t="s">
        <v>720</v>
      </c>
      <c r="C190" s="33" t="s">
        <v>50</v>
      </c>
      <c r="D190" s="34">
        <v>38.46093887</v>
      </c>
      <c r="E190" s="34">
        <v>-75.068736680000001</v>
      </c>
      <c r="F190" s="33" t="s">
        <v>125</v>
      </c>
      <c r="G190" s="32" t="s">
        <v>43</v>
      </c>
      <c r="H190" s="32" t="s">
        <v>38</v>
      </c>
      <c r="I190" s="35"/>
      <c r="J190" s="35" t="s">
        <v>2</v>
      </c>
      <c r="K190" s="35" t="s">
        <v>1</v>
      </c>
      <c r="L190" s="36">
        <v>415.98989999999998</v>
      </c>
      <c r="M190" s="37">
        <v>144.69059999999999</v>
      </c>
      <c r="N190" s="37">
        <v>80.400599999999997</v>
      </c>
      <c r="O190" s="42"/>
      <c r="R190" s="41"/>
      <c r="S190" s="41"/>
      <c r="T190" s="12">
        <v>130</v>
      </c>
      <c r="U190" s="39">
        <v>33.198835729999999</v>
      </c>
      <c r="V190" s="39">
        <v>-79.189153050000002</v>
      </c>
      <c r="X190" s="39" t="s">
        <v>857</v>
      </c>
      <c r="Y190" s="39" t="s">
        <v>870</v>
      </c>
      <c r="AB190" s="39" t="s">
        <v>875</v>
      </c>
    </row>
    <row r="191" spans="1:28" s="39" customFormat="1">
      <c r="A191" s="32" t="s">
        <v>351</v>
      </c>
      <c r="B191" s="32" t="s">
        <v>353</v>
      </c>
      <c r="C191" s="33" t="s">
        <v>50</v>
      </c>
      <c r="D191" s="34">
        <v>38.617267849999998</v>
      </c>
      <c r="E191" s="34">
        <v>-75.085046230000003</v>
      </c>
      <c r="F191" s="33" t="s">
        <v>125</v>
      </c>
      <c r="G191" s="32" t="s">
        <v>43</v>
      </c>
      <c r="H191" s="32" t="s">
        <v>38</v>
      </c>
      <c r="I191" s="35"/>
      <c r="J191" s="35" t="s">
        <v>2</v>
      </c>
      <c r="K191" s="35" t="s">
        <v>1</v>
      </c>
      <c r="L191" s="36">
        <v>158.51820000000001</v>
      </c>
      <c r="M191" s="37">
        <v>119.7462</v>
      </c>
      <c r="N191" s="37">
        <v>89.002200000000002</v>
      </c>
      <c r="O191" s="38">
        <f>L191</f>
        <v>158.51820000000001</v>
      </c>
      <c r="Q191" s="40">
        <f t="shared" ref="Q191:Q193" si="40">O191*44/12</f>
        <v>581.23339999999996</v>
      </c>
      <c r="R191" s="41">
        <f t="shared" si="24"/>
        <v>1.5851820000000001</v>
      </c>
      <c r="S191" s="41">
        <f>R191/100</f>
        <v>1.5851820000000003E-2</v>
      </c>
      <c r="T191" s="12">
        <v>132</v>
      </c>
      <c r="U191" s="39">
        <v>33.34816</v>
      </c>
      <c r="V191" s="39">
        <v>-79.189109999999999</v>
      </c>
      <c r="X191" s="39" t="s">
        <v>857</v>
      </c>
      <c r="Y191" s="39" t="s">
        <v>870</v>
      </c>
      <c r="AB191" s="39" t="s">
        <v>875</v>
      </c>
    </row>
    <row r="192" spans="1:28" s="39" customFormat="1">
      <c r="A192" s="32" t="s">
        <v>351</v>
      </c>
      <c r="B192" s="32" t="s">
        <v>348</v>
      </c>
      <c r="C192" s="33" t="s">
        <v>50</v>
      </c>
      <c r="D192" s="34">
        <v>38.623265959999998</v>
      </c>
      <c r="E192" s="34">
        <v>-75.115368140000001</v>
      </c>
      <c r="F192" s="33" t="s">
        <v>125</v>
      </c>
      <c r="G192" s="32" t="s">
        <v>43</v>
      </c>
      <c r="H192" s="32" t="s">
        <v>38</v>
      </c>
      <c r="I192" s="35"/>
      <c r="J192" s="35" t="s">
        <v>2</v>
      </c>
      <c r="K192" s="35" t="s">
        <v>1</v>
      </c>
      <c r="L192" s="36">
        <v>325.80270000000002</v>
      </c>
      <c r="M192" s="37">
        <v>97.799400000000006</v>
      </c>
      <c r="N192" s="37">
        <v>62.883400000000002</v>
      </c>
      <c r="O192" s="38">
        <f>L192</f>
        <v>325.80270000000002</v>
      </c>
      <c r="Q192" s="40">
        <f t="shared" si="40"/>
        <v>1194.6099000000002</v>
      </c>
      <c r="R192" s="41">
        <f t="shared" si="24"/>
        <v>3.2580270000000002</v>
      </c>
      <c r="S192" s="41">
        <f>R192/100</f>
        <v>3.2580270000000001E-2</v>
      </c>
      <c r="T192" s="12">
        <v>139</v>
      </c>
      <c r="U192" s="39">
        <v>34.804393429999998</v>
      </c>
      <c r="V192" s="39">
        <v>-76.453133080000001</v>
      </c>
      <c r="X192" s="39" t="s">
        <v>857</v>
      </c>
      <c r="Y192" s="39" t="s">
        <v>870</v>
      </c>
      <c r="AB192" s="39" t="s">
        <v>875</v>
      </c>
    </row>
    <row r="193" spans="1:28" s="39" customFormat="1">
      <c r="A193" s="32" t="s">
        <v>399</v>
      </c>
      <c r="B193" s="32" t="s">
        <v>410</v>
      </c>
      <c r="C193" s="33" t="s">
        <v>50</v>
      </c>
      <c r="D193" s="34">
        <v>39.2908343</v>
      </c>
      <c r="E193" s="34">
        <v>-74.707134350000004</v>
      </c>
      <c r="F193" s="33" t="s">
        <v>393</v>
      </c>
      <c r="G193" s="32" t="s">
        <v>43</v>
      </c>
      <c r="H193" s="32" t="s">
        <v>38</v>
      </c>
      <c r="I193" s="35"/>
      <c r="J193" s="35" t="s">
        <v>2</v>
      </c>
      <c r="K193" s="35" t="s">
        <v>1</v>
      </c>
      <c r="L193" s="36"/>
      <c r="M193" s="36">
        <v>237.8193</v>
      </c>
      <c r="N193" s="37">
        <v>151.41900000000001</v>
      </c>
      <c r="O193" s="38">
        <f>AVERAGE(M193:M194)</f>
        <v>254.41215</v>
      </c>
      <c r="Q193" s="40">
        <f t="shared" si="40"/>
        <v>932.84454999999991</v>
      </c>
      <c r="R193" s="41">
        <f t="shared" si="24"/>
        <v>2.5441215000000001</v>
      </c>
      <c r="S193" s="41">
        <f>R193/100</f>
        <v>2.5441215000000003E-2</v>
      </c>
      <c r="T193" s="12">
        <v>144</v>
      </c>
      <c r="U193" s="39">
        <v>35.385561799999998</v>
      </c>
      <c r="V193" s="39">
        <v>-76.305815150000001</v>
      </c>
      <c r="X193" s="39" t="s">
        <v>857</v>
      </c>
      <c r="Y193" s="39" t="s">
        <v>870</v>
      </c>
      <c r="AB193" s="39" t="s">
        <v>875</v>
      </c>
    </row>
    <row r="194" spans="1:28" s="39" customFormat="1">
      <c r="A194" s="32" t="s">
        <v>399</v>
      </c>
      <c r="B194" s="32" t="s">
        <v>410</v>
      </c>
      <c r="C194" s="33" t="s">
        <v>50</v>
      </c>
      <c r="D194" s="34">
        <v>39.299790860000002</v>
      </c>
      <c r="E194" s="34">
        <v>-74.705995920000007</v>
      </c>
      <c r="F194" s="33" t="s">
        <v>393</v>
      </c>
      <c r="G194" s="32" t="s">
        <v>43</v>
      </c>
      <c r="H194" s="32" t="s">
        <v>38</v>
      </c>
      <c r="I194" s="35"/>
      <c r="J194" s="35" t="s">
        <v>2</v>
      </c>
      <c r="K194" s="35" t="s">
        <v>1</v>
      </c>
      <c r="L194" s="36"/>
      <c r="M194" s="36">
        <v>271.005</v>
      </c>
      <c r="N194" s="37">
        <v>168.59100000000001</v>
      </c>
      <c r="O194" s="42"/>
      <c r="R194" s="41"/>
      <c r="S194" s="41"/>
      <c r="T194" s="12">
        <v>145</v>
      </c>
      <c r="U194" s="39">
        <v>35.388370109999997</v>
      </c>
      <c r="V194" s="39">
        <v>-76.319374400000001</v>
      </c>
      <c r="X194" s="39" t="s">
        <v>857</v>
      </c>
      <c r="Y194" s="39" t="s">
        <v>870</v>
      </c>
      <c r="AB194" s="39" t="s">
        <v>875</v>
      </c>
    </row>
    <row r="195" spans="1:28" s="39" customFormat="1">
      <c r="A195" s="32" t="s">
        <v>399</v>
      </c>
      <c r="B195" s="32" t="s">
        <v>420</v>
      </c>
      <c r="C195" s="33" t="s">
        <v>50</v>
      </c>
      <c r="D195" s="34">
        <v>39.308168960000003</v>
      </c>
      <c r="E195" s="34">
        <v>-74.72408222</v>
      </c>
      <c r="F195" s="33" t="s">
        <v>393</v>
      </c>
      <c r="G195" s="32" t="s">
        <v>43</v>
      </c>
      <c r="H195" s="32" t="s">
        <v>38</v>
      </c>
      <c r="I195" s="35"/>
      <c r="J195" s="35" t="s">
        <v>2</v>
      </c>
      <c r="K195" s="35" t="s">
        <v>1</v>
      </c>
      <c r="L195" s="36"/>
      <c r="M195" s="36">
        <v>229.48099999999999</v>
      </c>
      <c r="N195" s="37">
        <v>142.15799999999999</v>
      </c>
      <c r="O195" s="38">
        <f>M195</f>
        <v>229.48099999999999</v>
      </c>
      <c r="Q195" s="40">
        <f t="shared" ref="Q195:Q196" si="41">O195*44/12</f>
        <v>841.43033333333335</v>
      </c>
      <c r="R195" s="41">
        <f t="shared" ref="R195:R236" si="42">O195/100</f>
        <v>2.29481</v>
      </c>
      <c r="S195" s="41">
        <f>R195/100</f>
        <v>2.2948099999999999E-2</v>
      </c>
      <c r="T195" s="12">
        <v>146</v>
      </c>
      <c r="U195" s="39">
        <v>35.393283140000001</v>
      </c>
      <c r="V195" s="39">
        <v>-76.380811640000005</v>
      </c>
      <c r="X195" s="39" t="s">
        <v>857</v>
      </c>
      <c r="Y195" s="39" t="s">
        <v>870</v>
      </c>
      <c r="AB195" s="39" t="s">
        <v>875</v>
      </c>
    </row>
    <row r="196" spans="1:28" s="39" customFormat="1">
      <c r="A196" s="32" t="s">
        <v>399</v>
      </c>
      <c r="B196" s="32" t="s">
        <v>396</v>
      </c>
      <c r="C196" s="33" t="s">
        <v>50</v>
      </c>
      <c r="D196" s="34">
        <v>39.34671067</v>
      </c>
      <c r="E196" s="34">
        <v>-74.490780959999995</v>
      </c>
      <c r="F196" s="33" t="s">
        <v>393</v>
      </c>
      <c r="G196" s="32" t="s">
        <v>43</v>
      </c>
      <c r="H196" s="32" t="s">
        <v>38</v>
      </c>
      <c r="I196" s="35"/>
      <c r="J196" s="35" t="s">
        <v>2</v>
      </c>
      <c r="K196" s="35" t="s">
        <v>1</v>
      </c>
      <c r="L196" s="36"/>
      <c r="M196" s="36">
        <v>166.8218</v>
      </c>
      <c r="N196" s="37">
        <v>93.820800000000006</v>
      </c>
      <c r="O196" s="38">
        <f>AVERAGE(M196:M198,M200)</f>
        <v>193.95317499999999</v>
      </c>
      <c r="Q196" s="40">
        <f t="shared" si="41"/>
        <v>711.16164166666658</v>
      </c>
      <c r="R196" s="41">
        <f t="shared" si="42"/>
        <v>1.9395317499999998</v>
      </c>
      <c r="S196" s="41">
        <f>R196/100</f>
        <v>1.9395317499999998E-2</v>
      </c>
      <c r="T196" s="12">
        <v>147</v>
      </c>
      <c r="U196" s="39">
        <v>35.395925769999998</v>
      </c>
      <c r="V196" s="39">
        <v>-76.307783479999998</v>
      </c>
      <c r="X196" s="39" t="s">
        <v>857</v>
      </c>
      <c r="Y196" s="39" t="s">
        <v>870</v>
      </c>
      <c r="AB196" s="39" t="s">
        <v>875</v>
      </c>
    </row>
    <row r="197" spans="1:28" s="39" customFormat="1">
      <c r="A197" s="32" t="s">
        <v>399</v>
      </c>
      <c r="B197" s="32" t="s">
        <v>396</v>
      </c>
      <c r="C197" s="33" t="s">
        <v>50</v>
      </c>
      <c r="D197" s="34">
        <v>39.351097430000003</v>
      </c>
      <c r="E197" s="34">
        <v>-74.537686230000006</v>
      </c>
      <c r="F197" s="33" t="s">
        <v>393</v>
      </c>
      <c r="G197" s="32" t="s">
        <v>43</v>
      </c>
      <c r="H197" s="32" t="s">
        <v>38</v>
      </c>
      <c r="I197" s="35"/>
      <c r="J197" s="35" t="s">
        <v>2</v>
      </c>
      <c r="K197" s="35" t="s">
        <v>1</v>
      </c>
      <c r="L197" s="36"/>
      <c r="M197" s="36">
        <v>64.780799999999999</v>
      </c>
      <c r="N197" s="37">
        <v>44.464399999999998</v>
      </c>
      <c r="O197" s="42"/>
      <c r="R197" s="41"/>
      <c r="S197" s="41"/>
      <c r="T197" s="12">
        <v>148</v>
      </c>
      <c r="U197" s="39">
        <v>35.414659489999998</v>
      </c>
      <c r="V197" s="39">
        <v>-76.429733119999995</v>
      </c>
      <c r="X197" s="39" t="s">
        <v>857</v>
      </c>
      <c r="Y197" s="39" t="s">
        <v>870</v>
      </c>
      <c r="AB197" s="39" t="s">
        <v>875</v>
      </c>
    </row>
    <row r="198" spans="1:28" s="39" customFormat="1">
      <c r="A198" s="32" t="s">
        <v>399</v>
      </c>
      <c r="B198" s="32" t="s">
        <v>396</v>
      </c>
      <c r="C198" s="33" t="s">
        <v>50</v>
      </c>
      <c r="D198" s="34">
        <v>39.351607059999999</v>
      </c>
      <c r="E198" s="34">
        <v>-74.540949389999994</v>
      </c>
      <c r="F198" s="33" t="s">
        <v>393</v>
      </c>
      <c r="G198" s="32" t="s">
        <v>43</v>
      </c>
      <c r="H198" s="32" t="s">
        <v>38</v>
      </c>
      <c r="I198" s="35"/>
      <c r="J198" s="35" t="s">
        <v>2</v>
      </c>
      <c r="K198" s="35" t="s">
        <v>1</v>
      </c>
      <c r="L198" s="36"/>
      <c r="M198" s="36">
        <v>321.5154</v>
      </c>
      <c r="N198" s="37">
        <v>204.37559999999999</v>
      </c>
      <c r="O198" s="42"/>
      <c r="R198" s="41"/>
      <c r="S198" s="41"/>
      <c r="T198" s="12">
        <v>151</v>
      </c>
      <c r="U198" s="39">
        <v>35.572013349999999</v>
      </c>
      <c r="V198" s="39">
        <v>-75.910824790000007</v>
      </c>
      <c r="X198" s="39" t="s">
        <v>857</v>
      </c>
      <c r="Y198" s="39" t="s">
        <v>870</v>
      </c>
      <c r="AB198" s="39" t="s">
        <v>875</v>
      </c>
    </row>
    <row r="199" spans="1:28" s="39" customFormat="1">
      <c r="A199" s="32" t="s">
        <v>351</v>
      </c>
      <c r="B199" s="32" t="s">
        <v>362</v>
      </c>
      <c r="C199" s="33" t="s">
        <v>50</v>
      </c>
      <c r="D199" s="34">
        <v>39.38175356</v>
      </c>
      <c r="E199" s="34">
        <v>-75.540177029999995</v>
      </c>
      <c r="F199" s="33" t="s">
        <v>357</v>
      </c>
      <c r="G199" s="32" t="s">
        <v>43</v>
      </c>
      <c r="H199" s="32" t="s">
        <v>38</v>
      </c>
      <c r="I199" s="35"/>
      <c r="J199" s="35" t="s">
        <v>2</v>
      </c>
      <c r="K199" s="35" t="s">
        <v>1</v>
      </c>
      <c r="L199" s="36">
        <v>255.39</v>
      </c>
      <c r="M199" s="37">
        <v>100.4804</v>
      </c>
      <c r="N199" s="37">
        <v>58.1524</v>
      </c>
      <c r="O199" s="38">
        <f>AVERAGE(L199,L201)</f>
        <v>290.41049999999996</v>
      </c>
      <c r="Q199" s="40">
        <f t="shared" ref="Q199" si="43">O199*44/12</f>
        <v>1064.8384999999998</v>
      </c>
      <c r="R199" s="41">
        <f t="shared" si="42"/>
        <v>2.9041049999999995</v>
      </c>
      <c r="S199" s="41">
        <f>R199/100</f>
        <v>2.9041049999999995E-2</v>
      </c>
      <c r="T199" s="12">
        <v>152</v>
      </c>
      <c r="U199" s="39">
        <v>35.60186221</v>
      </c>
      <c r="V199" s="39">
        <v>-75.818565449999994</v>
      </c>
      <c r="X199" s="39" t="s">
        <v>857</v>
      </c>
      <c r="Y199" s="39" t="s">
        <v>870</v>
      </c>
      <c r="AB199" s="39" t="s">
        <v>875</v>
      </c>
    </row>
    <row r="200" spans="1:28" s="39" customFormat="1">
      <c r="A200" s="32" t="s">
        <v>399</v>
      </c>
      <c r="B200" s="32" t="s">
        <v>396</v>
      </c>
      <c r="C200" s="33" t="s">
        <v>50</v>
      </c>
      <c r="D200" s="34">
        <v>39.386337300000001</v>
      </c>
      <c r="E200" s="34">
        <v>-74.476586769999997</v>
      </c>
      <c r="F200" s="33" t="s">
        <v>393</v>
      </c>
      <c r="G200" s="32" t="s">
        <v>43</v>
      </c>
      <c r="H200" s="32" t="s">
        <v>38</v>
      </c>
      <c r="I200" s="35"/>
      <c r="J200" s="35" t="s">
        <v>2</v>
      </c>
      <c r="K200" s="35" t="s">
        <v>1</v>
      </c>
      <c r="L200" s="36"/>
      <c r="M200" s="36">
        <v>222.69470000000001</v>
      </c>
      <c r="N200" s="37">
        <v>183.4307</v>
      </c>
      <c r="O200" s="42"/>
      <c r="R200" s="41"/>
      <c r="S200" s="41"/>
      <c r="T200" s="12">
        <v>158</v>
      </c>
      <c r="U200" s="39">
        <v>37.327850759999997</v>
      </c>
      <c r="V200" s="39">
        <v>-76.280393739999994</v>
      </c>
      <c r="X200" s="39" t="s">
        <v>857</v>
      </c>
      <c r="Y200" s="39" t="s">
        <v>870</v>
      </c>
      <c r="AB200" s="39" t="s">
        <v>875</v>
      </c>
    </row>
    <row r="201" spans="1:28" s="39" customFormat="1">
      <c r="A201" s="32" t="s">
        <v>351</v>
      </c>
      <c r="B201" s="32" t="s">
        <v>362</v>
      </c>
      <c r="C201" s="33" t="s">
        <v>50</v>
      </c>
      <c r="D201" s="34">
        <v>39.397301689999999</v>
      </c>
      <c r="E201" s="34">
        <v>-75.547180220000001</v>
      </c>
      <c r="F201" s="33" t="s">
        <v>357</v>
      </c>
      <c r="G201" s="32" t="s">
        <v>43</v>
      </c>
      <c r="H201" s="32" t="s">
        <v>38</v>
      </c>
      <c r="I201" s="35"/>
      <c r="J201" s="35" t="s">
        <v>2</v>
      </c>
      <c r="K201" s="35" t="s">
        <v>1</v>
      </c>
      <c r="L201" s="36">
        <v>325.43099999999998</v>
      </c>
      <c r="M201" s="37">
        <v>153.89400000000001</v>
      </c>
      <c r="N201" s="37">
        <v>87.593999999999994</v>
      </c>
      <c r="O201" s="42"/>
      <c r="R201" s="41"/>
      <c r="S201" s="41"/>
      <c r="T201" s="12">
        <v>159</v>
      </c>
      <c r="U201" s="39">
        <v>37.330856400000002</v>
      </c>
      <c r="V201" s="39">
        <v>-76.282116430000002</v>
      </c>
      <c r="X201" s="39" t="s">
        <v>857</v>
      </c>
      <c r="Y201" s="39" t="s">
        <v>870</v>
      </c>
      <c r="AB201" s="39" t="s">
        <v>875</v>
      </c>
    </row>
    <row r="202" spans="1:28" s="39" customFormat="1">
      <c r="A202" s="32" t="s">
        <v>351</v>
      </c>
      <c r="B202" s="32" t="s">
        <v>359</v>
      </c>
      <c r="C202" s="33" t="s">
        <v>50</v>
      </c>
      <c r="D202" s="34">
        <v>39.416709760000003</v>
      </c>
      <c r="E202" s="34">
        <v>-75.55765409</v>
      </c>
      <c r="F202" s="33" t="s">
        <v>357</v>
      </c>
      <c r="G202" s="32" t="s">
        <v>43</v>
      </c>
      <c r="H202" s="32" t="s">
        <v>38</v>
      </c>
      <c r="I202" s="35"/>
      <c r="J202" s="35" t="s">
        <v>2</v>
      </c>
      <c r="K202" s="35" t="s">
        <v>1</v>
      </c>
      <c r="L202" s="36">
        <v>86.0839</v>
      </c>
      <c r="M202" s="37">
        <v>63.484000000000002</v>
      </c>
      <c r="N202" s="37">
        <v>47.985999999999997</v>
      </c>
      <c r="O202" s="38">
        <f>AVERAGE(L202:L204)</f>
        <v>219.08930000000001</v>
      </c>
      <c r="Q202" s="40">
        <f t="shared" ref="Q202" si="44">O202*44/12</f>
        <v>803.32743333333337</v>
      </c>
      <c r="R202" s="41">
        <f t="shared" si="42"/>
        <v>2.190893</v>
      </c>
      <c r="S202" s="41">
        <f>R202/100</f>
        <v>2.190893E-2</v>
      </c>
      <c r="T202" s="12">
        <v>160</v>
      </c>
      <c r="U202" s="39">
        <v>37.3324414</v>
      </c>
      <c r="V202" s="39">
        <v>-76.28344903</v>
      </c>
      <c r="X202" s="39" t="s">
        <v>857</v>
      </c>
      <c r="Y202" s="39" t="s">
        <v>870</v>
      </c>
      <c r="AB202" s="39" t="s">
        <v>875</v>
      </c>
    </row>
    <row r="203" spans="1:28" s="39" customFormat="1">
      <c r="A203" s="32" t="s">
        <v>351</v>
      </c>
      <c r="B203" s="32" t="s">
        <v>359</v>
      </c>
      <c r="C203" s="33" t="s">
        <v>50</v>
      </c>
      <c r="D203" s="34">
        <v>39.419767710000002</v>
      </c>
      <c r="E203" s="34">
        <v>-75.555001379999993</v>
      </c>
      <c r="F203" s="33" t="s">
        <v>357</v>
      </c>
      <c r="G203" s="32" t="s">
        <v>43</v>
      </c>
      <c r="H203" s="32" t="s">
        <v>38</v>
      </c>
      <c r="I203" s="35"/>
      <c r="J203" s="35" t="s">
        <v>2</v>
      </c>
      <c r="K203" s="35" t="s">
        <v>1</v>
      </c>
      <c r="L203" s="36">
        <v>304.8306</v>
      </c>
      <c r="M203" s="37">
        <v>94.279799999999994</v>
      </c>
      <c r="N203" s="37">
        <v>55.963799999999999</v>
      </c>
      <c r="O203" s="42"/>
      <c r="R203" s="41"/>
      <c r="S203" s="41"/>
      <c r="T203" s="12">
        <v>162</v>
      </c>
      <c r="U203" s="39">
        <v>37.384815860000003</v>
      </c>
      <c r="V203" s="39">
        <v>-76.258949790000003</v>
      </c>
      <c r="X203" s="39" t="s">
        <v>857</v>
      </c>
      <c r="Y203" s="39" t="s">
        <v>870</v>
      </c>
      <c r="AB203" s="39" t="s">
        <v>875</v>
      </c>
    </row>
    <row r="204" spans="1:28" s="39" customFormat="1">
      <c r="A204" s="32" t="s">
        <v>351</v>
      </c>
      <c r="B204" s="32" t="s">
        <v>359</v>
      </c>
      <c r="C204" s="33" t="s">
        <v>50</v>
      </c>
      <c r="D204" s="34">
        <v>39.428452700000001</v>
      </c>
      <c r="E204" s="34">
        <v>-75.573792030000007</v>
      </c>
      <c r="F204" s="33" t="s">
        <v>357</v>
      </c>
      <c r="G204" s="32" t="s">
        <v>43</v>
      </c>
      <c r="H204" s="32" t="s">
        <v>38</v>
      </c>
      <c r="I204" s="35"/>
      <c r="J204" s="35" t="s">
        <v>2</v>
      </c>
      <c r="K204" s="35" t="s">
        <v>1</v>
      </c>
      <c r="L204" s="36">
        <v>266.35340000000002</v>
      </c>
      <c r="M204" s="37">
        <v>162.51400000000001</v>
      </c>
      <c r="N204" s="37">
        <v>84.457999999999998</v>
      </c>
      <c r="O204" s="42"/>
      <c r="R204" s="41"/>
      <c r="S204" s="41"/>
      <c r="T204" s="12">
        <v>165</v>
      </c>
      <c r="U204" s="68">
        <v>37.520657829999998</v>
      </c>
      <c r="V204" s="68">
        <v>-122.2204244</v>
      </c>
      <c r="W204" s="68"/>
      <c r="X204" s="68" t="s">
        <v>857</v>
      </c>
      <c r="Y204" s="68" t="s">
        <v>871</v>
      </c>
      <c r="Z204" s="68"/>
      <c r="AA204" s="68"/>
      <c r="AB204" s="68" t="s">
        <v>875</v>
      </c>
    </row>
    <row r="205" spans="1:28" s="39" customFormat="1">
      <c r="A205" s="32" t="s">
        <v>399</v>
      </c>
      <c r="B205" s="32" t="s">
        <v>418</v>
      </c>
      <c r="C205" s="33" t="s">
        <v>50</v>
      </c>
      <c r="D205" s="34">
        <v>39.508743369999998</v>
      </c>
      <c r="E205" s="34">
        <v>-74.322921870000002</v>
      </c>
      <c r="F205" s="33" t="s">
        <v>393</v>
      </c>
      <c r="G205" s="32" t="s">
        <v>43</v>
      </c>
      <c r="H205" s="32" t="s">
        <v>38</v>
      </c>
      <c r="I205" s="35"/>
      <c r="J205" s="35" t="s">
        <v>2</v>
      </c>
      <c r="K205" s="35" t="s">
        <v>1</v>
      </c>
      <c r="L205" s="36"/>
      <c r="M205" s="36">
        <v>327.56389999999999</v>
      </c>
      <c r="N205" s="37">
        <v>216.88640000000001</v>
      </c>
      <c r="O205" s="38">
        <f>AVERAGE(M205,L206,M207)</f>
        <v>253.52156666666667</v>
      </c>
      <c r="Q205" s="40">
        <f t="shared" ref="Q205" si="45">O205*44/12</f>
        <v>929.5790777777778</v>
      </c>
      <c r="R205" s="41">
        <f t="shared" si="42"/>
        <v>2.5352156666666668</v>
      </c>
      <c r="S205" s="41">
        <f>R205/AVERAGE(100,50,50)</f>
        <v>3.8028235000000001E-2</v>
      </c>
      <c r="T205" s="12">
        <v>166</v>
      </c>
      <c r="U205" s="68">
        <v>37.536795429999998</v>
      </c>
      <c r="V205" s="68">
        <v>-122.23202499999999</v>
      </c>
      <c r="W205" s="68"/>
      <c r="X205" s="68" t="s">
        <v>857</v>
      </c>
      <c r="Y205" s="68" t="s">
        <v>871</v>
      </c>
      <c r="Z205" s="68"/>
      <c r="AA205" s="68"/>
      <c r="AB205" s="68" t="s">
        <v>875</v>
      </c>
    </row>
    <row r="206" spans="1:28" s="39" customFormat="1">
      <c r="A206" s="32" t="s">
        <v>399</v>
      </c>
      <c r="B206" s="32" t="s">
        <v>418</v>
      </c>
      <c r="C206" s="33" t="s">
        <v>50</v>
      </c>
      <c r="D206" s="34">
        <v>39.520319999999998</v>
      </c>
      <c r="E206" s="34">
        <v>-74.434709999999995</v>
      </c>
      <c r="F206" s="33" t="s">
        <v>393</v>
      </c>
      <c r="G206" s="32" t="s">
        <v>43</v>
      </c>
      <c r="H206" s="32" t="s">
        <v>38</v>
      </c>
      <c r="I206" s="35"/>
      <c r="J206" s="35" t="s">
        <v>2</v>
      </c>
      <c r="K206" s="35" t="s">
        <v>1</v>
      </c>
      <c r="L206" s="36">
        <v>260.38080000000002</v>
      </c>
      <c r="M206" s="37">
        <v>181.7208</v>
      </c>
      <c r="N206" s="37">
        <v>131.364</v>
      </c>
      <c r="O206" s="42"/>
      <c r="R206" s="41"/>
      <c r="S206" s="41"/>
      <c r="T206" s="12">
        <v>170</v>
      </c>
      <c r="U206" s="39">
        <v>37.912540229999998</v>
      </c>
      <c r="V206" s="39">
        <v>-75.680686780000002</v>
      </c>
      <c r="X206" s="39" t="s">
        <v>857</v>
      </c>
      <c r="Y206" s="39" t="s">
        <v>870</v>
      </c>
      <c r="AB206" s="39" t="s">
        <v>875</v>
      </c>
    </row>
    <row r="207" spans="1:28" s="39" customFormat="1">
      <c r="A207" s="32" t="s">
        <v>399</v>
      </c>
      <c r="B207" s="32" t="s">
        <v>418</v>
      </c>
      <c r="C207" s="33" t="s">
        <v>50</v>
      </c>
      <c r="D207" s="34">
        <v>39.55922116</v>
      </c>
      <c r="E207" s="34">
        <v>-74.304038759999997</v>
      </c>
      <c r="F207" s="33" t="s">
        <v>393</v>
      </c>
      <c r="G207" s="32" t="s">
        <v>43</v>
      </c>
      <c r="H207" s="32" t="s">
        <v>38</v>
      </c>
      <c r="I207" s="35"/>
      <c r="J207" s="35" t="s">
        <v>2</v>
      </c>
      <c r="K207" s="35" t="s">
        <v>1</v>
      </c>
      <c r="L207" s="36"/>
      <c r="M207" s="36">
        <v>172.62</v>
      </c>
      <c r="N207" s="37">
        <v>103.572</v>
      </c>
      <c r="O207" s="42"/>
      <c r="R207" s="41"/>
      <c r="S207" s="41"/>
      <c r="T207" s="12">
        <v>172</v>
      </c>
      <c r="U207" s="39">
        <v>37.947358280000003</v>
      </c>
      <c r="V207" s="39">
        <v>-75.314944449999999</v>
      </c>
      <c r="X207" s="39" t="s">
        <v>857</v>
      </c>
      <c r="Y207" s="39" t="s">
        <v>870</v>
      </c>
      <c r="AB207" s="39" t="s">
        <v>875</v>
      </c>
    </row>
    <row r="208" spans="1:28" s="39" customFormat="1">
      <c r="A208" s="32" t="s">
        <v>351</v>
      </c>
      <c r="B208" s="32" t="s">
        <v>718</v>
      </c>
      <c r="C208" s="33" t="s">
        <v>50</v>
      </c>
      <c r="D208" s="34">
        <v>39.59278612</v>
      </c>
      <c r="E208" s="34">
        <v>-75.576810940000001</v>
      </c>
      <c r="F208" s="33" t="s">
        <v>357</v>
      </c>
      <c r="G208" s="32" t="s">
        <v>43</v>
      </c>
      <c r="H208" s="32" t="s">
        <v>38</v>
      </c>
      <c r="I208" s="35"/>
      <c r="J208" s="35" t="s">
        <v>2</v>
      </c>
      <c r="K208" s="35" t="s">
        <v>1</v>
      </c>
      <c r="L208" s="36">
        <v>294.06150000000002</v>
      </c>
      <c r="M208" s="37">
        <v>136.16999999999999</v>
      </c>
      <c r="N208" s="37">
        <v>81.293999999999997</v>
      </c>
      <c r="O208" s="38">
        <f>L208</f>
        <v>294.06150000000002</v>
      </c>
      <c r="Q208" s="40">
        <f t="shared" ref="Q208:Q209" si="46">O208*44/12</f>
        <v>1078.2255000000002</v>
      </c>
      <c r="R208" s="41">
        <f t="shared" si="42"/>
        <v>2.9406150000000002</v>
      </c>
      <c r="S208" s="41">
        <f>R208/100</f>
        <v>2.9406150000000002E-2</v>
      </c>
      <c r="T208" s="12">
        <v>174</v>
      </c>
      <c r="U208" s="68">
        <v>38.13470032</v>
      </c>
      <c r="V208" s="68">
        <v>-122.35986749999999</v>
      </c>
      <c r="W208" s="68"/>
      <c r="X208" s="68" t="s">
        <v>857</v>
      </c>
      <c r="Y208" s="68" t="s">
        <v>871</v>
      </c>
      <c r="Z208" s="68"/>
      <c r="AA208" s="68"/>
      <c r="AB208" s="68" t="s">
        <v>875</v>
      </c>
    </row>
    <row r="209" spans="1:28" s="53" customFormat="1">
      <c r="A209" s="46" t="s">
        <v>399</v>
      </c>
      <c r="B209" s="46" t="s">
        <v>407</v>
      </c>
      <c r="C209" s="47" t="s">
        <v>50</v>
      </c>
      <c r="D209" s="48">
        <v>40.430132049999997</v>
      </c>
      <c r="E209" s="48">
        <v>-73.990951929999994</v>
      </c>
      <c r="F209" s="47" t="s">
        <v>393</v>
      </c>
      <c r="G209" s="46" t="s">
        <v>43</v>
      </c>
      <c r="H209" s="46" t="s">
        <v>38</v>
      </c>
      <c r="I209" s="49"/>
      <c r="J209" s="49" t="s">
        <v>2</v>
      </c>
      <c r="K209" s="49" t="s">
        <v>1</v>
      </c>
      <c r="L209" s="50"/>
      <c r="M209" s="50">
        <v>92.965999999999994</v>
      </c>
      <c r="N209" s="51">
        <v>84.1828</v>
      </c>
      <c r="O209" s="52">
        <f>AVERAGE(M209,L210:L211,M212)</f>
        <v>220.74254999999999</v>
      </c>
      <c r="Q209" s="54">
        <f t="shared" si="46"/>
        <v>809.38934999999992</v>
      </c>
      <c r="R209" s="55">
        <f t="shared" si="42"/>
        <v>2.2074254999999998</v>
      </c>
      <c r="S209" s="55">
        <f>R209/AVERAGE(50,50,100,100)</f>
        <v>2.9432339999999998E-2</v>
      </c>
      <c r="T209" s="12">
        <v>176</v>
      </c>
      <c r="U209" s="68">
        <v>38.164134920000002</v>
      </c>
      <c r="V209" s="68">
        <v>-122.55320469999999</v>
      </c>
      <c r="W209" s="68"/>
      <c r="X209" s="68" t="s">
        <v>857</v>
      </c>
      <c r="Y209" s="68" t="s">
        <v>871</v>
      </c>
      <c r="Z209" s="68"/>
      <c r="AA209" s="68"/>
      <c r="AB209" s="68" t="s">
        <v>875</v>
      </c>
    </row>
    <row r="210" spans="1:28" s="53" customFormat="1">
      <c r="A210" s="46" t="s">
        <v>399</v>
      </c>
      <c r="B210" s="46" t="s">
        <v>407</v>
      </c>
      <c r="C210" s="47" t="s">
        <v>50</v>
      </c>
      <c r="D210" s="48">
        <v>40.431524349999997</v>
      </c>
      <c r="E210" s="48">
        <v>-73.992677380000003</v>
      </c>
      <c r="F210" s="47" t="s">
        <v>393</v>
      </c>
      <c r="G210" s="46" t="s">
        <v>43</v>
      </c>
      <c r="H210" s="46" t="s">
        <v>38</v>
      </c>
      <c r="I210" s="49"/>
      <c r="J210" s="49" t="s">
        <v>2</v>
      </c>
      <c r="K210" s="49" t="s">
        <v>1</v>
      </c>
      <c r="L210" s="50">
        <v>365.4298</v>
      </c>
      <c r="M210" s="51">
        <v>280.48079999999999</v>
      </c>
      <c r="N210" s="51">
        <v>198.62479999999999</v>
      </c>
      <c r="O210" s="56"/>
      <c r="R210" s="55"/>
      <c r="S210" s="55"/>
      <c r="T210" s="12">
        <v>177</v>
      </c>
      <c r="U210" s="68">
        <v>38.165389220000002</v>
      </c>
      <c r="V210" s="68">
        <v>-122.545057</v>
      </c>
      <c r="W210" s="68"/>
      <c r="X210" s="68" t="s">
        <v>857</v>
      </c>
      <c r="Y210" s="68" t="s">
        <v>871</v>
      </c>
      <c r="Z210" s="68"/>
      <c r="AA210" s="68"/>
      <c r="AB210" s="68" t="s">
        <v>875</v>
      </c>
    </row>
    <row r="211" spans="1:28" s="53" customFormat="1">
      <c r="A211" s="46" t="s">
        <v>399</v>
      </c>
      <c r="B211" s="46" t="s">
        <v>407</v>
      </c>
      <c r="C211" s="47" t="s">
        <v>50</v>
      </c>
      <c r="D211" s="48">
        <v>40.43198185</v>
      </c>
      <c r="E211" s="48">
        <v>-73.992640719999997</v>
      </c>
      <c r="F211" s="47" t="s">
        <v>393</v>
      </c>
      <c r="G211" s="46" t="s">
        <v>43</v>
      </c>
      <c r="H211" s="46" t="s">
        <v>38</v>
      </c>
      <c r="I211" s="49"/>
      <c r="J211" s="49" t="s">
        <v>2</v>
      </c>
      <c r="K211" s="49" t="s">
        <v>1</v>
      </c>
      <c r="L211" s="50">
        <v>79.736999999999995</v>
      </c>
      <c r="M211" s="51">
        <v>69.076800000000006</v>
      </c>
      <c r="N211" s="51">
        <v>49.066800000000001</v>
      </c>
      <c r="O211" s="56"/>
      <c r="R211" s="55"/>
      <c r="S211" s="55"/>
      <c r="T211" s="12">
        <v>178</v>
      </c>
      <c r="U211" s="68">
        <v>38.168004979999999</v>
      </c>
      <c r="V211" s="68">
        <v>-122.5471033</v>
      </c>
      <c r="W211" s="68"/>
      <c r="X211" s="68" t="s">
        <v>857</v>
      </c>
      <c r="Y211" s="68" t="s">
        <v>871</v>
      </c>
      <c r="Z211" s="68"/>
      <c r="AA211" s="68"/>
      <c r="AB211" s="68" t="s">
        <v>875</v>
      </c>
    </row>
    <row r="212" spans="1:28" s="53" customFormat="1">
      <c r="A212" s="46" t="s">
        <v>399</v>
      </c>
      <c r="B212" s="46" t="s">
        <v>407</v>
      </c>
      <c r="C212" s="47" t="s">
        <v>50</v>
      </c>
      <c r="D212" s="48">
        <v>40.438870629999997</v>
      </c>
      <c r="E212" s="48">
        <v>-74.102651800000004</v>
      </c>
      <c r="F212" s="47" t="s">
        <v>393</v>
      </c>
      <c r="G212" s="46" t="s">
        <v>43</v>
      </c>
      <c r="H212" s="46" t="s">
        <v>38</v>
      </c>
      <c r="I212" s="49"/>
      <c r="J212" s="49" t="s">
        <v>2</v>
      </c>
      <c r="K212" s="49" t="s">
        <v>1</v>
      </c>
      <c r="L212" s="50"/>
      <c r="M212" s="50">
        <v>344.8374</v>
      </c>
      <c r="N212" s="51">
        <v>252.40799999999999</v>
      </c>
      <c r="O212" s="56"/>
      <c r="R212" s="55"/>
      <c r="S212" s="55"/>
      <c r="T212" s="12">
        <v>179</v>
      </c>
      <c r="U212" s="68">
        <v>38.168379010000002</v>
      </c>
      <c r="V212" s="68">
        <v>-122.53346190000001</v>
      </c>
      <c r="W212" s="68"/>
      <c r="X212" s="68" t="s">
        <v>857</v>
      </c>
      <c r="Y212" s="68" t="s">
        <v>871</v>
      </c>
      <c r="Z212" s="68"/>
      <c r="AA212" s="68"/>
      <c r="AB212" s="68" t="s">
        <v>875</v>
      </c>
    </row>
    <row r="213" spans="1:28" s="53" customFormat="1">
      <c r="A213" s="46" t="s">
        <v>559</v>
      </c>
      <c r="B213" s="46" t="s">
        <v>556</v>
      </c>
      <c r="C213" s="47" t="s">
        <v>50</v>
      </c>
      <c r="D213" s="48">
        <v>40.605747649999998</v>
      </c>
      <c r="E213" s="48">
        <v>-73.616609749999995</v>
      </c>
      <c r="F213" s="47" t="s">
        <v>393</v>
      </c>
      <c r="G213" s="46" t="s">
        <v>43</v>
      </c>
      <c r="H213" s="46" t="s">
        <v>204</v>
      </c>
      <c r="I213" s="49"/>
      <c r="J213" s="49" t="s">
        <v>2</v>
      </c>
      <c r="K213" s="49" t="s">
        <v>1</v>
      </c>
      <c r="L213" s="50"/>
      <c r="M213" s="50">
        <v>339.43680000000001</v>
      </c>
      <c r="N213" s="51">
        <v>228.94200000000001</v>
      </c>
      <c r="O213" s="52">
        <f>AVERAGE(M213,L214:L215)</f>
        <v>419.26746666666668</v>
      </c>
      <c r="Q213" s="54">
        <f t="shared" ref="Q213" si="47">O213*44/12</f>
        <v>1537.3140444444446</v>
      </c>
      <c r="R213" s="55">
        <f t="shared" si="42"/>
        <v>4.192674666666667</v>
      </c>
      <c r="S213" s="55">
        <f>R213/AVERAGE(100,100,50)</f>
        <v>5.0312096000000008E-2</v>
      </c>
      <c r="T213" s="12">
        <v>180</v>
      </c>
      <c r="U213" s="68">
        <v>38.169229899999998</v>
      </c>
      <c r="V213" s="68">
        <v>-122.5330036</v>
      </c>
      <c r="W213" s="68"/>
      <c r="X213" s="68" t="s">
        <v>857</v>
      </c>
      <c r="Y213" s="68" t="s">
        <v>871</v>
      </c>
      <c r="Z213" s="68"/>
      <c r="AA213" s="68"/>
      <c r="AB213" s="68" t="s">
        <v>875</v>
      </c>
    </row>
    <row r="214" spans="1:28" s="53" customFormat="1">
      <c r="A214" s="46" t="s">
        <v>559</v>
      </c>
      <c r="B214" s="46" t="s">
        <v>556</v>
      </c>
      <c r="C214" s="47" t="s">
        <v>50</v>
      </c>
      <c r="D214" s="48">
        <v>40.61940448</v>
      </c>
      <c r="E214" s="48">
        <v>-73.495613030000001</v>
      </c>
      <c r="F214" s="47" t="s">
        <v>393</v>
      </c>
      <c r="G214" s="46" t="s">
        <v>43</v>
      </c>
      <c r="H214" s="46" t="s">
        <v>204</v>
      </c>
      <c r="I214" s="49"/>
      <c r="J214" s="49" t="s">
        <v>2</v>
      </c>
      <c r="K214" s="49" t="s">
        <v>1</v>
      </c>
      <c r="L214" s="50">
        <v>551.74559999999997</v>
      </c>
      <c r="M214" s="51">
        <v>307.30560000000003</v>
      </c>
      <c r="N214" s="51">
        <v>191.56800000000001</v>
      </c>
      <c r="O214" s="56"/>
      <c r="R214" s="55"/>
      <c r="S214" s="55"/>
      <c r="T214" s="12">
        <v>181</v>
      </c>
      <c r="U214" s="68">
        <v>38.177453020000002</v>
      </c>
      <c r="V214" s="68">
        <v>-122.5431308</v>
      </c>
      <c r="W214" s="68"/>
      <c r="X214" s="68" t="s">
        <v>857</v>
      </c>
      <c r="Y214" s="68" t="s">
        <v>871</v>
      </c>
      <c r="Z214" s="68"/>
      <c r="AA214" s="68"/>
      <c r="AB214" s="68" t="s">
        <v>875</v>
      </c>
    </row>
    <row r="215" spans="1:28" s="53" customFormat="1">
      <c r="A215" s="46" t="s">
        <v>559</v>
      </c>
      <c r="B215" s="46" t="s">
        <v>556</v>
      </c>
      <c r="C215" s="47" t="s">
        <v>50</v>
      </c>
      <c r="D215" s="48">
        <v>40.632602149999997</v>
      </c>
      <c r="E215" s="48">
        <v>-73.475791340000001</v>
      </c>
      <c r="F215" s="47" t="s">
        <v>393</v>
      </c>
      <c r="G215" s="46" t="s">
        <v>43</v>
      </c>
      <c r="H215" s="46" t="s">
        <v>204</v>
      </c>
      <c r="I215" s="49"/>
      <c r="J215" s="49" t="s">
        <v>2</v>
      </c>
      <c r="K215" s="49" t="s">
        <v>1</v>
      </c>
      <c r="L215" s="50">
        <v>366.62</v>
      </c>
      <c r="M215" s="51">
        <v>226.38</v>
      </c>
      <c r="N215" s="51">
        <v>135.828</v>
      </c>
      <c r="O215" s="56"/>
      <c r="R215" s="55"/>
      <c r="S215" s="55"/>
      <c r="T215" s="12">
        <v>183</v>
      </c>
      <c r="U215" s="39">
        <v>38.239545560000003</v>
      </c>
      <c r="V215" s="39">
        <v>-75.803848000000002</v>
      </c>
      <c r="W215" s="39"/>
      <c r="X215" s="39" t="s">
        <v>857</v>
      </c>
      <c r="Y215" s="39" t="s">
        <v>870</v>
      </c>
      <c r="Z215" s="39"/>
      <c r="AA215" s="39"/>
      <c r="AB215" s="39" t="s">
        <v>875</v>
      </c>
    </row>
    <row r="216" spans="1:28" s="53" customFormat="1">
      <c r="A216" s="46" t="s">
        <v>559</v>
      </c>
      <c r="B216" s="46" t="s">
        <v>565</v>
      </c>
      <c r="C216" s="47" t="s">
        <v>50</v>
      </c>
      <c r="D216" s="48">
        <v>40.636153399999998</v>
      </c>
      <c r="E216" s="48">
        <v>-73.400559220000005</v>
      </c>
      <c r="F216" s="47" t="s">
        <v>393</v>
      </c>
      <c r="G216" s="46" t="s">
        <v>43</v>
      </c>
      <c r="H216" s="46" t="s">
        <v>204</v>
      </c>
      <c r="I216" s="49"/>
      <c r="J216" s="49" t="s">
        <v>2</v>
      </c>
      <c r="K216" s="49" t="s">
        <v>1</v>
      </c>
      <c r="L216" s="50">
        <v>601.23</v>
      </c>
      <c r="M216" s="51">
        <v>371.7</v>
      </c>
      <c r="N216" s="51">
        <v>261.57600000000002</v>
      </c>
      <c r="O216" s="52">
        <f>L216</f>
        <v>601.23</v>
      </c>
      <c r="Q216" s="54">
        <f t="shared" ref="Q216:Q218" si="48">O216*44/12</f>
        <v>2204.5100000000002</v>
      </c>
      <c r="R216" s="55">
        <f t="shared" si="42"/>
        <v>6.0122999999999998</v>
      </c>
      <c r="S216" s="55">
        <f>R216/100</f>
        <v>6.0122999999999996E-2</v>
      </c>
      <c r="T216" s="12">
        <v>184</v>
      </c>
      <c r="U216" s="39">
        <v>38.243860840000004</v>
      </c>
      <c r="V216" s="39">
        <v>-75.812987050000004</v>
      </c>
      <c r="W216" s="39"/>
      <c r="X216" s="39" t="s">
        <v>857</v>
      </c>
      <c r="Y216" s="39" t="s">
        <v>870</v>
      </c>
      <c r="Z216" s="39"/>
      <c r="AA216" s="39"/>
      <c r="AB216" s="39" t="s">
        <v>875</v>
      </c>
    </row>
    <row r="217" spans="1:28" s="53" customFormat="1">
      <c r="A217" s="46" t="s">
        <v>559</v>
      </c>
      <c r="B217" s="46" t="s">
        <v>561</v>
      </c>
      <c r="C217" s="47" t="s">
        <v>50</v>
      </c>
      <c r="D217" s="48">
        <v>40.754666120000003</v>
      </c>
      <c r="E217" s="48">
        <v>-72.860876250000004</v>
      </c>
      <c r="F217" s="47" t="s">
        <v>393</v>
      </c>
      <c r="G217" s="46" t="s">
        <v>43</v>
      </c>
      <c r="H217" s="46" t="s">
        <v>204</v>
      </c>
      <c r="I217" s="49" t="s">
        <v>120</v>
      </c>
      <c r="J217" s="49"/>
      <c r="K217" s="49" t="s">
        <v>1</v>
      </c>
      <c r="L217" s="50"/>
      <c r="M217" s="50">
        <v>390.02499999999998</v>
      </c>
      <c r="N217" s="51">
        <v>280.86399999999998</v>
      </c>
      <c r="O217" s="52">
        <f>AVERAGE(M217,M219)</f>
        <v>427.90750000000003</v>
      </c>
      <c r="Q217" s="54">
        <f t="shared" si="48"/>
        <v>1568.9941666666666</v>
      </c>
      <c r="R217" s="55">
        <f t="shared" si="42"/>
        <v>4.2790750000000006</v>
      </c>
      <c r="S217" s="55">
        <f>R217/100</f>
        <v>4.2790750000000009E-2</v>
      </c>
      <c r="T217" s="12">
        <v>186</v>
      </c>
      <c r="U217" s="39">
        <v>38.449800699999997</v>
      </c>
      <c r="V217" s="39">
        <v>-76.280901619999995</v>
      </c>
      <c r="W217" s="39"/>
      <c r="X217" s="39" t="s">
        <v>857</v>
      </c>
      <c r="Y217" s="39" t="s">
        <v>870</v>
      </c>
      <c r="Z217" s="39"/>
      <c r="AA217" s="39"/>
      <c r="AB217" s="39" t="s">
        <v>875</v>
      </c>
    </row>
    <row r="218" spans="1:28" s="53" customFormat="1">
      <c r="A218" s="46" t="s">
        <v>559</v>
      </c>
      <c r="B218" s="46" t="s">
        <v>598</v>
      </c>
      <c r="C218" s="47" t="s">
        <v>50</v>
      </c>
      <c r="D218" s="48">
        <v>40.76595871</v>
      </c>
      <c r="E218" s="48">
        <v>-72.884143589999994</v>
      </c>
      <c r="F218" s="47" t="s">
        <v>393</v>
      </c>
      <c r="G218" s="46" t="s">
        <v>43</v>
      </c>
      <c r="H218" s="46" t="s">
        <v>204</v>
      </c>
      <c r="I218" s="49"/>
      <c r="J218" s="49" t="s">
        <v>2</v>
      </c>
      <c r="K218" s="49" t="s">
        <v>1</v>
      </c>
      <c r="L218" s="50">
        <v>794.19200000000001</v>
      </c>
      <c r="M218" s="51">
        <v>425.03199999999998</v>
      </c>
      <c r="N218" s="51">
        <v>268.05599999999998</v>
      </c>
      <c r="O218" s="52">
        <f>L218</f>
        <v>794.19200000000001</v>
      </c>
      <c r="Q218" s="54">
        <f t="shared" si="48"/>
        <v>2912.0373333333337</v>
      </c>
      <c r="R218" s="55">
        <f t="shared" si="42"/>
        <v>7.9419199999999996</v>
      </c>
      <c r="S218" s="55">
        <f>R218/100</f>
        <v>7.9419199999999995E-2</v>
      </c>
      <c r="T218" s="12">
        <v>187</v>
      </c>
      <c r="U218" s="39">
        <v>38.451966849999998</v>
      </c>
      <c r="V218" s="39">
        <v>-76.284500100000002</v>
      </c>
      <c r="W218" s="39"/>
      <c r="X218" s="39" t="s">
        <v>857</v>
      </c>
      <c r="Y218" s="39" t="s">
        <v>870</v>
      </c>
      <c r="Z218" s="39"/>
      <c r="AA218" s="39"/>
      <c r="AB218" s="39" t="s">
        <v>875</v>
      </c>
    </row>
    <row r="219" spans="1:28" s="53" customFormat="1">
      <c r="A219" s="46" t="s">
        <v>559</v>
      </c>
      <c r="B219" s="46" t="s">
        <v>561</v>
      </c>
      <c r="C219" s="47" t="s">
        <v>50</v>
      </c>
      <c r="D219" s="48">
        <v>40.804144149999999</v>
      </c>
      <c r="E219" s="48">
        <v>-72.700370239999998</v>
      </c>
      <c r="F219" s="47" t="s">
        <v>393</v>
      </c>
      <c r="G219" s="46" t="s">
        <v>43</v>
      </c>
      <c r="H219" s="46" t="s">
        <v>204</v>
      </c>
      <c r="I219" s="49"/>
      <c r="J219" s="49"/>
      <c r="K219" s="49" t="s">
        <v>1</v>
      </c>
      <c r="L219" s="50"/>
      <c r="M219" s="50">
        <v>465.79</v>
      </c>
      <c r="N219" s="51">
        <v>279.47399999999999</v>
      </c>
      <c r="O219" s="56"/>
      <c r="R219" s="55"/>
      <c r="S219" s="55"/>
      <c r="T219" s="12">
        <v>189</v>
      </c>
      <c r="U219" s="39">
        <v>38.46093887</v>
      </c>
      <c r="V219" s="39">
        <v>-75.068736680000001</v>
      </c>
      <c r="W219" s="39"/>
      <c r="X219" s="39" t="s">
        <v>857</v>
      </c>
      <c r="Y219" s="39" t="s">
        <v>870</v>
      </c>
      <c r="Z219" s="39"/>
      <c r="AA219" s="39"/>
      <c r="AB219" s="39" t="s">
        <v>875</v>
      </c>
    </row>
    <row r="220" spans="1:28" s="53" customFormat="1">
      <c r="A220" s="46" t="s">
        <v>536</v>
      </c>
      <c r="B220" s="46" t="s">
        <v>533</v>
      </c>
      <c r="C220" s="47" t="s">
        <v>217</v>
      </c>
      <c r="D220" s="48">
        <v>41.266669659999998</v>
      </c>
      <c r="E220" s="48">
        <v>-72.502693289999996</v>
      </c>
      <c r="F220" s="47" t="s">
        <v>531</v>
      </c>
      <c r="G220" s="46" t="s">
        <v>209</v>
      </c>
      <c r="H220" s="46" t="s">
        <v>204</v>
      </c>
      <c r="I220" s="49"/>
      <c r="J220" s="49" t="s">
        <v>2</v>
      </c>
      <c r="K220" s="49" t="s">
        <v>1</v>
      </c>
      <c r="L220" s="50">
        <v>319.82159999999999</v>
      </c>
      <c r="M220" s="51">
        <v>146.86160000000001</v>
      </c>
      <c r="N220" s="51">
        <v>80.956000000000003</v>
      </c>
      <c r="O220" s="52">
        <f>L220</f>
        <v>319.82159999999999</v>
      </c>
      <c r="Q220" s="54">
        <f t="shared" ref="Q220:Q227" si="49">O220*44/12</f>
        <v>1172.6791999999998</v>
      </c>
      <c r="R220" s="55">
        <f t="shared" si="42"/>
        <v>3.1982159999999999</v>
      </c>
      <c r="S220" s="55">
        <f>R220/100</f>
        <v>3.1982160000000003E-2</v>
      </c>
      <c r="T220" s="12">
        <v>193</v>
      </c>
      <c r="U220" s="39">
        <v>39.299790860000002</v>
      </c>
      <c r="V220" s="39">
        <v>-74.705995920000007</v>
      </c>
      <c r="W220" s="39"/>
      <c r="X220" s="39" t="s">
        <v>857</v>
      </c>
      <c r="Y220" s="39" t="s">
        <v>870</v>
      </c>
      <c r="Z220" s="39"/>
      <c r="AA220" s="39"/>
      <c r="AB220" s="39" t="s">
        <v>875</v>
      </c>
    </row>
    <row r="221" spans="1:28" s="53" customFormat="1">
      <c r="A221" s="46" t="s">
        <v>536</v>
      </c>
      <c r="B221" s="46" t="s">
        <v>539</v>
      </c>
      <c r="C221" s="47" t="s">
        <v>217</v>
      </c>
      <c r="D221" s="48">
        <v>41.333232090000003</v>
      </c>
      <c r="E221" s="48">
        <v>-72.363231459999994</v>
      </c>
      <c r="F221" s="47" t="s">
        <v>531</v>
      </c>
      <c r="G221" s="46" t="s">
        <v>209</v>
      </c>
      <c r="H221" s="46" t="s">
        <v>204</v>
      </c>
      <c r="I221" s="49"/>
      <c r="J221" s="49" t="s">
        <v>2</v>
      </c>
      <c r="K221" s="49" t="s">
        <v>1</v>
      </c>
      <c r="L221" s="50">
        <v>528.73199999999997</v>
      </c>
      <c r="M221" s="51">
        <v>274.24200000000002</v>
      </c>
      <c r="N221" s="51">
        <v>167.50800000000001</v>
      </c>
      <c r="O221" s="52">
        <f t="shared" ref="O221:O222" si="50">L221</f>
        <v>528.73199999999997</v>
      </c>
      <c r="Q221" s="54">
        <f t="shared" si="49"/>
        <v>1938.684</v>
      </c>
      <c r="R221" s="55">
        <f t="shared" si="42"/>
        <v>5.2873199999999994</v>
      </c>
      <c r="S221" s="55">
        <f t="shared" ref="S221:S222" si="51">R221/100</f>
        <v>5.2873199999999995E-2</v>
      </c>
      <c r="T221" s="12">
        <v>196</v>
      </c>
      <c r="U221" s="39">
        <v>39.351097430000003</v>
      </c>
      <c r="V221" s="39">
        <v>-74.537686230000006</v>
      </c>
      <c r="W221" s="39"/>
      <c r="X221" s="39" t="s">
        <v>857</v>
      </c>
      <c r="Y221" s="39" t="s">
        <v>870</v>
      </c>
      <c r="Z221" s="39"/>
      <c r="AA221" s="39"/>
      <c r="AB221" s="39" t="s">
        <v>875</v>
      </c>
    </row>
    <row r="222" spans="1:28" s="53" customFormat="1">
      <c r="A222" s="46" t="s">
        <v>595</v>
      </c>
      <c r="B222" s="46" t="s">
        <v>604</v>
      </c>
      <c r="C222" s="47" t="s">
        <v>217</v>
      </c>
      <c r="D222" s="48">
        <v>41.421341929999997</v>
      </c>
      <c r="E222" s="48">
        <v>-70.570030169999995</v>
      </c>
      <c r="F222" s="47" t="s">
        <v>590</v>
      </c>
      <c r="G222" s="46" t="s">
        <v>43</v>
      </c>
      <c r="H222" s="46" t="s">
        <v>204</v>
      </c>
      <c r="I222" s="49"/>
      <c r="J222" s="49" t="s">
        <v>2</v>
      </c>
      <c r="K222" s="49" t="s">
        <v>1</v>
      </c>
      <c r="L222" s="50">
        <v>576.04110000000003</v>
      </c>
      <c r="M222" s="51">
        <v>307.52109999999999</v>
      </c>
      <c r="N222" s="51">
        <v>198.85499999999999</v>
      </c>
      <c r="O222" s="52">
        <f t="shared" si="50"/>
        <v>576.04110000000003</v>
      </c>
      <c r="Q222" s="54">
        <f t="shared" si="49"/>
        <v>2112.1507000000001</v>
      </c>
      <c r="R222" s="55">
        <f t="shared" si="42"/>
        <v>5.7604110000000004</v>
      </c>
      <c r="S222" s="55">
        <f t="shared" si="51"/>
        <v>5.7604110000000007E-2</v>
      </c>
      <c r="T222" s="12">
        <v>197</v>
      </c>
      <c r="U222" s="39">
        <v>39.351607059999999</v>
      </c>
      <c r="V222" s="39">
        <v>-74.540949389999994</v>
      </c>
      <c r="W222" s="39"/>
      <c r="X222" s="39" t="s">
        <v>857</v>
      </c>
      <c r="Y222" s="39" t="s">
        <v>870</v>
      </c>
      <c r="Z222" s="39"/>
      <c r="AA222" s="39"/>
      <c r="AB222" s="39" t="s">
        <v>875</v>
      </c>
    </row>
    <row r="223" spans="1:28" s="53" customFormat="1">
      <c r="A223" s="46" t="s">
        <v>576</v>
      </c>
      <c r="B223" s="46" t="s">
        <v>573</v>
      </c>
      <c r="C223" s="47" t="s">
        <v>217</v>
      </c>
      <c r="D223" s="48">
        <v>41.70993455</v>
      </c>
      <c r="E223" s="48">
        <v>-71.304728429999997</v>
      </c>
      <c r="F223" s="47" t="s">
        <v>571</v>
      </c>
      <c r="G223" s="46" t="s">
        <v>209</v>
      </c>
      <c r="H223" s="46" t="s">
        <v>204</v>
      </c>
      <c r="I223" s="49"/>
      <c r="J223" s="57" t="s">
        <v>111</v>
      </c>
      <c r="K223" s="49" t="s">
        <v>1</v>
      </c>
      <c r="L223" s="50"/>
      <c r="M223" s="50">
        <v>268.56799999999998</v>
      </c>
      <c r="N223" s="51">
        <v>165.66</v>
      </c>
      <c r="O223" s="52">
        <f>M223</f>
        <v>268.56799999999998</v>
      </c>
      <c r="P223" s="58" t="s">
        <v>858</v>
      </c>
      <c r="Q223" s="59">
        <f t="shared" si="49"/>
        <v>984.7493333333332</v>
      </c>
      <c r="R223" s="60">
        <f t="shared" si="42"/>
        <v>2.6856799999999996</v>
      </c>
      <c r="S223" s="60">
        <f>R223/50</f>
        <v>5.3713599999999993E-2</v>
      </c>
      <c r="T223" s="12">
        <v>199</v>
      </c>
      <c r="U223" s="39">
        <v>39.386337300000001</v>
      </c>
      <c r="V223" s="39">
        <v>-74.476586769999997</v>
      </c>
      <c r="W223" s="39"/>
      <c r="X223" s="39" t="s">
        <v>857</v>
      </c>
      <c r="Y223" s="39" t="s">
        <v>870</v>
      </c>
      <c r="Z223" s="39"/>
      <c r="AA223" s="39"/>
      <c r="AB223" s="39" t="s">
        <v>875</v>
      </c>
    </row>
    <row r="224" spans="1:28" s="53" customFormat="1">
      <c r="A224" s="46" t="s">
        <v>576</v>
      </c>
      <c r="B224" s="46" t="s">
        <v>578</v>
      </c>
      <c r="C224" s="47" t="s">
        <v>217</v>
      </c>
      <c r="D224" s="48">
        <v>41.710835920000001</v>
      </c>
      <c r="E224" s="48">
        <v>-71.288594380000006</v>
      </c>
      <c r="F224" s="47" t="s">
        <v>571</v>
      </c>
      <c r="G224" s="46" t="s">
        <v>209</v>
      </c>
      <c r="H224" s="46" t="s">
        <v>204</v>
      </c>
      <c r="I224" s="49"/>
      <c r="J224" s="49" t="s">
        <v>2</v>
      </c>
      <c r="K224" s="49" t="s">
        <v>1</v>
      </c>
      <c r="L224" s="50">
        <v>259.53899999999999</v>
      </c>
      <c r="M224" s="51">
        <v>217.40940000000001</v>
      </c>
      <c r="N224" s="51">
        <v>152.19</v>
      </c>
      <c r="O224" s="52">
        <f>L224</f>
        <v>259.53899999999999</v>
      </c>
      <c r="Q224" s="54">
        <f t="shared" si="49"/>
        <v>951.64300000000003</v>
      </c>
      <c r="R224" s="55">
        <f t="shared" si="42"/>
        <v>2.5953900000000001</v>
      </c>
      <c r="S224" s="55">
        <f>R224/100</f>
        <v>2.5953900000000002E-2</v>
      </c>
      <c r="T224" s="12">
        <v>200</v>
      </c>
      <c r="U224" s="39">
        <v>39.397301689999999</v>
      </c>
      <c r="V224" s="39">
        <v>-75.547180220000001</v>
      </c>
      <c r="W224" s="39"/>
      <c r="X224" s="39" t="s">
        <v>857</v>
      </c>
      <c r="Y224" s="39" t="s">
        <v>870</v>
      </c>
      <c r="Z224" s="39"/>
      <c r="AA224" s="39"/>
      <c r="AB224" s="39" t="s">
        <v>875</v>
      </c>
    </row>
    <row r="225" spans="1:28" s="53" customFormat="1">
      <c r="A225" s="46" t="s">
        <v>595</v>
      </c>
      <c r="B225" s="46" t="s">
        <v>592</v>
      </c>
      <c r="C225" s="47" t="s">
        <v>217</v>
      </c>
      <c r="D225" s="48">
        <v>42.063579699999998</v>
      </c>
      <c r="E225" s="48">
        <v>-70.133563780000003</v>
      </c>
      <c r="F225" s="47" t="s">
        <v>590</v>
      </c>
      <c r="G225" s="46" t="s">
        <v>43</v>
      </c>
      <c r="H225" s="46" t="s">
        <v>204</v>
      </c>
      <c r="I225" s="49"/>
      <c r="J225" s="49" t="s">
        <v>2</v>
      </c>
      <c r="K225" s="49" t="s">
        <v>1</v>
      </c>
      <c r="L225" s="50">
        <v>102.25839999999999</v>
      </c>
      <c r="M225" s="51">
        <v>81.178399999999996</v>
      </c>
      <c r="N225" s="51">
        <v>72.746399999999994</v>
      </c>
      <c r="O225" s="52">
        <f t="shared" ref="O225:O226" si="52">L225</f>
        <v>102.25839999999999</v>
      </c>
      <c r="Q225" s="54">
        <f t="shared" si="49"/>
        <v>374.94746666666668</v>
      </c>
      <c r="R225" s="55">
        <f t="shared" si="42"/>
        <v>1.0225839999999999</v>
      </c>
      <c r="S225" s="55">
        <f t="shared" ref="S225:S226" si="53">R225/100</f>
        <v>1.022584E-2</v>
      </c>
      <c r="T225" s="12">
        <v>202</v>
      </c>
      <c r="U225" s="39">
        <v>39.419767710000002</v>
      </c>
      <c r="V225" s="39">
        <v>-75.555001379999993</v>
      </c>
      <c r="W225" s="39"/>
      <c r="X225" s="39" t="s">
        <v>857</v>
      </c>
      <c r="Y225" s="39" t="s">
        <v>870</v>
      </c>
      <c r="Z225" s="39"/>
      <c r="AA225" s="39"/>
      <c r="AB225" s="39" t="s">
        <v>875</v>
      </c>
    </row>
    <row r="226" spans="1:28" s="53" customFormat="1">
      <c r="A226" s="46" t="s">
        <v>595</v>
      </c>
      <c r="B226" s="46" t="s">
        <v>601</v>
      </c>
      <c r="C226" s="47" t="s">
        <v>217</v>
      </c>
      <c r="D226" s="48">
        <v>42.168686260000001</v>
      </c>
      <c r="E226" s="48">
        <v>-70.717446359999997</v>
      </c>
      <c r="F226" s="47" t="s">
        <v>214</v>
      </c>
      <c r="G226" s="46" t="s">
        <v>209</v>
      </c>
      <c r="H226" s="46" t="s">
        <v>204</v>
      </c>
      <c r="I226" s="49"/>
      <c r="J226" s="49" t="s">
        <v>2</v>
      </c>
      <c r="K226" s="49" t="s">
        <v>1</v>
      </c>
      <c r="L226" s="50">
        <v>150.233</v>
      </c>
      <c r="M226" s="51">
        <v>65.183000000000007</v>
      </c>
      <c r="N226" s="51">
        <v>46.811</v>
      </c>
      <c r="O226" s="52">
        <f t="shared" si="52"/>
        <v>150.233</v>
      </c>
      <c r="Q226" s="54">
        <f t="shared" si="49"/>
        <v>550.85433333333333</v>
      </c>
      <c r="R226" s="55">
        <f t="shared" si="42"/>
        <v>1.5023299999999999</v>
      </c>
      <c r="S226" s="55">
        <f t="shared" si="53"/>
        <v>1.50233E-2</v>
      </c>
      <c r="T226" s="12">
        <v>203</v>
      </c>
      <c r="U226" s="39">
        <v>39.428452700000001</v>
      </c>
      <c r="V226" s="39">
        <v>-75.573792030000007</v>
      </c>
      <c r="W226" s="39"/>
      <c r="X226" s="39" t="s">
        <v>857</v>
      </c>
      <c r="Y226" s="39" t="s">
        <v>870</v>
      </c>
      <c r="Z226" s="39"/>
      <c r="AA226" s="39"/>
      <c r="AB226" s="39" t="s">
        <v>875</v>
      </c>
    </row>
    <row r="227" spans="1:28" s="53" customFormat="1">
      <c r="A227" s="46" t="s">
        <v>221</v>
      </c>
      <c r="B227" s="46" t="s">
        <v>218</v>
      </c>
      <c r="C227" s="47" t="s">
        <v>217</v>
      </c>
      <c r="D227" s="48">
        <v>43.052917520000001</v>
      </c>
      <c r="E227" s="48">
        <v>-70.764940870000004</v>
      </c>
      <c r="F227" s="47" t="s">
        <v>214</v>
      </c>
      <c r="G227" s="46" t="s">
        <v>209</v>
      </c>
      <c r="H227" s="46" t="s">
        <v>204</v>
      </c>
      <c r="I227" s="49"/>
      <c r="J227" s="49" t="s">
        <v>2</v>
      </c>
      <c r="K227" s="49" t="s">
        <v>1</v>
      </c>
      <c r="L227" s="50">
        <v>442.01620000000003</v>
      </c>
      <c r="M227" s="51">
        <v>269.96120000000002</v>
      </c>
      <c r="N227" s="51">
        <v>162.52600000000001</v>
      </c>
      <c r="O227" s="52">
        <f>AVERAGE(L227:L228,M229)</f>
        <v>513.81439999999998</v>
      </c>
      <c r="Q227" s="54">
        <f t="shared" si="49"/>
        <v>1883.9861333333331</v>
      </c>
      <c r="R227" s="55">
        <f t="shared" si="42"/>
        <v>5.1381439999999996</v>
      </c>
      <c r="S227" s="55">
        <f>R227/AVERAGE(100,100,50)</f>
        <v>6.1657728000000002E-2</v>
      </c>
      <c r="T227" s="12">
        <v>205</v>
      </c>
      <c r="U227" s="39">
        <v>39.520319999999998</v>
      </c>
      <c r="V227" s="39">
        <v>-74.434709999999995</v>
      </c>
      <c r="W227" s="39"/>
      <c r="X227" s="39" t="s">
        <v>857</v>
      </c>
      <c r="Y227" s="39" t="s">
        <v>870</v>
      </c>
      <c r="Z227" s="39"/>
      <c r="AA227" s="39"/>
      <c r="AB227" s="39" t="s">
        <v>875</v>
      </c>
    </row>
    <row r="228" spans="1:28" s="53" customFormat="1">
      <c r="A228" s="46" t="s">
        <v>221</v>
      </c>
      <c r="B228" s="46" t="s">
        <v>218</v>
      </c>
      <c r="C228" s="47" t="s">
        <v>217</v>
      </c>
      <c r="D228" s="48">
        <v>43.061806779999998</v>
      </c>
      <c r="E228" s="48">
        <v>-70.733027849999999</v>
      </c>
      <c r="F228" s="47" t="s">
        <v>214</v>
      </c>
      <c r="G228" s="46" t="s">
        <v>209</v>
      </c>
      <c r="H228" s="46" t="s">
        <v>204</v>
      </c>
      <c r="I228" s="49"/>
      <c r="J228" s="49" t="s">
        <v>2</v>
      </c>
      <c r="K228" s="49" t="s">
        <v>1</v>
      </c>
      <c r="L228" s="50">
        <v>300.1044</v>
      </c>
      <c r="M228" s="51">
        <v>156.45439999999999</v>
      </c>
      <c r="N228" s="51">
        <v>96.846999999999994</v>
      </c>
      <c r="O228" s="56"/>
      <c r="R228" s="55"/>
      <c r="T228" s="12">
        <v>206</v>
      </c>
      <c r="U228" s="39">
        <v>39.55922116</v>
      </c>
      <c r="V228" s="39">
        <v>-74.304038759999997</v>
      </c>
      <c r="W228" s="39"/>
      <c r="X228" s="39" t="s">
        <v>857</v>
      </c>
      <c r="Y228" s="39" t="s">
        <v>870</v>
      </c>
      <c r="Z228" s="39"/>
      <c r="AA228" s="39"/>
      <c r="AB228" s="39" t="s">
        <v>875</v>
      </c>
    </row>
    <row r="229" spans="1:28" s="53" customFormat="1">
      <c r="A229" s="46" t="s">
        <v>221</v>
      </c>
      <c r="B229" s="46" t="s">
        <v>218</v>
      </c>
      <c r="C229" s="47" t="s">
        <v>217</v>
      </c>
      <c r="D229" s="48">
        <v>43.063213500000003</v>
      </c>
      <c r="E229" s="48">
        <v>-70.748476519999997</v>
      </c>
      <c r="F229" s="47" t="s">
        <v>214</v>
      </c>
      <c r="G229" s="46" t="s">
        <v>209</v>
      </c>
      <c r="H229" s="46" t="s">
        <v>204</v>
      </c>
      <c r="I229" s="49"/>
      <c r="J229" s="49" t="s">
        <v>2</v>
      </c>
      <c r="K229" s="49" t="s">
        <v>1</v>
      </c>
      <c r="L229" s="50"/>
      <c r="M229" s="50">
        <v>799.32259999999997</v>
      </c>
      <c r="N229" s="51">
        <v>544.49760000000003</v>
      </c>
      <c r="O229" s="56"/>
      <c r="R229" s="55"/>
      <c r="T229" s="12">
        <v>209</v>
      </c>
      <c r="U229" s="53">
        <v>40.431524349999997</v>
      </c>
      <c r="V229" s="53">
        <v>-73.992677380000003</v>
      </c>
      <c r="X229" s="53" t="s">
        <v>857</v>
      </c>
      <c r="Y229" s="53" t="s">
        <v>872</v>
      </c>
      <c r="AB229" s="53" t="s">
        <v>875</v>
      </c>
    </row>
    <row r="230" spans="1:28" s="53" customFormat="1">
      <c r="A230" s="46" t="s">
        <v>221</v>
      </c>
      <c r="B230" s="46" t="s">
        <v>223</v>
      </c>
      <c r="C230" s="47" t="s">
        <v>217</v>
      </c>
      <c r="D230" s="48">
        <v>43.074627139999997</v>
      </c>
      <c r="E230" s="48">
        <v>-70.904079550000006</v>
      </c>
      <c r="F230" s="47" t="s">
        <v>214</v>
      </c>
      <c r="G230" s="46" t="s">
        <v>209</v>
      </c>
      <c r="H230" s="46" t="s">
        <v>204</v>
      </c>
      <c r="I230" s="49"/>
      <c r="J230" s="49" t="s">
        <v>2</v>
      </c>
      <c r="K230" s="49" t="s">
        <v>1</v>
      </c>
      <c r="L230" s="50">
        <v>146.05359999999999</v>
      </c>
      <c r="M230" s="51">
        <v>74.377200000000002</v>
      </c>
      <c r="N230" s="51">
        <v>44.617199999999997</v>
      </c>
      <c r="O230" s="52">
        <f>L230</f>
        <v>146.05359999999999</v>
      </c>
      <c r="Q230" s="54">
        <f t="shared" ref="Q230:Q236" si="54">O230*44/12</f>
        <v>535.52986666666663</v>
      </c>
      <c r="R230" s="55">
        <f t="shared" si="42"/>
        <v>1.4605359999999998</v>
      </c>
      <c r="S230" s="55">
        <f>R230/100</f>
        <v>1.4605359999999998E-2</v>
      </c>
      <c r="T230" s="12">
        <v>210</v>
      </c>
      <c r="U230" s="53">
        <v>40.43198185</v>
      </c>
      <c r="V230" s="53">
        <v>-73.992640719999997</v>
      </c>
      <c r="X230" s="53" t="s">
        <v>857</v>
      </c>
      <c r="Y230" s="53" t="s">
        <v>872</v>
      </c>
      <c r="AB230" s="53" t="s">
        <v>875</v>
      </c>
    </row>
    <row r="231" spans="1:28" s="53" customFormat="1">
      <c r="A231" s="46" t="s">
        <v>271</v>
      </c>
      <c r="B231" s="46" t="s">
        <v>268</v>
      </c>
      <c r="C231" s="47" t="s">
        <v>217</v>
      </c>
      <c r="D231" s="48">
        <v>44.030801449999998</v>
      </c>
      <c r="E231" s="48">
        <v>-69.584967309999996</v>
      </c>
      <c r="F231" s="47" t="s">
        <v>265</v>
      </c>
      <c r="G231" s="46" t="s">
        <v>209</v>
      </c>
      <c r="H231" s="46" t="s">
        <v>204</v>
      </c>
      <c r="I231" s="49" t="s">
        <v>120</v>
      </c>
      <c r="J231" s="49"/>
      <c r="K231" s="49" t="s">
        <v>1</v>
      </c>
      <c r="L231" s="50">
        <v>360.78949999999998</v>
      </c>
      <c r="M231" s="51">
        <v>208.726</v>
      </c>
      <c r="N231" s="51">
        <v>132.15299999999999</v>
      </c>
      <c r="O231" s="52">
        <f t="shared" ref="O231:O236" si="55">L231</f>
        <v>360.78949999999998</v>
      </c>
      <c r="Q231" s="54">
        <f t="shared" si="54"/>
        <v>1322.8948333333333</v>
      </c>
      <c r="R231" s="55">
        <f t="shared" si="42"/>
        <v>3.6078949999999996</v>
      </c>
      <c r="S231" s="55">
        <f t="shared" ref="S231:S236" si="56">R231/100</f>
        <v>3.6078949999999999E-2</v>
      </c>
      <c r="T231" s="12">
        <v>211</v>
      </c>
      <c r="U231" s="53">
        <v>40.438870629999997</v>
      </c>
      <c r="V231" s="53">
        <v>-74.102651800000004</v>
      </c>
      <c r="X231" s="53" t="s">
        <v>857</v>
      </c>
      <c r="Y231" s="53" t="s">
        <v>872</v>
      </c>
      <c r="AB231" s="53" t="s">
        <v>875</v>
      </c>
    </row>
    <row r="232" spans="1:28" s="53" customFormat="1">
      <c r="A232" s="46" t="s">
        <v>271</v>
      </c>
      <c r="B232" s="46" t="s">
        <v>761</v>
      </c>
      <c r="C232" s="47" t="s">
        <v>217</v>
      </c>
      <c r="D232" s="48">
        <v>44.429875699999997</v>
      </c>
      <c r="E232" s="48">
        <v>-68.012525749999995</v>
      </c>
      <c r="F232" s="47" t="s">
        <v>759</v>
      </c>
      <c r="G232" s="46" t="s">
        <v>209</v>
      </c>
      <c r="H232" s="46" t="s">
        <v>204</v>
      </c>
      <c r="I232" s="49"/>
      <c r="J232" s="49" t="s">
        <v>2</v>
      </c>
      <c r="K232" s="49" t="s">
        <v>1</v>
      </c>
      <c r="L232" s="50">
        <v>317.0247</v>
      </c>
      <c r="M232" s="51">
        <v>163.9288</v>
      </c>
      <c r="N232" s="51">
        <v>110.3288</v>
      </c>
      <c r="O232" s="52">
        <f t="shared" si="55"/>
        <v>317.0247</v>
      </c>
      <c r="Q232" s="54">
        <f t="shared" si="54"/>
        <v>1162.4239</v>
      </c>
      <c r="R232" s="55">
        <f t="shared" si="42"/>
        <v>3.1702469999999998</v>
      </c>
      <c r="S232" s="55">
        <f t="shared" si="56"/>
        <v>3.1702469999999996E-2</v>
      </c>
      <c r="T232" s="12">
        <v>213</v>
      </c>
      <c r="U232" s="53">
        <v>40.61940448</v>
      </c>
      <c r="V232" s="53">
        <v>-73.495613030000001</v>
      </c>
      <c r="X232" s="53" t="s">
        <v>857</v>
      </c>
      <c r="Y232" s="53" t="s">
        <v>872</v>
      </c>
      <c r="AB232" s="53" t="s">
        <v>875</v>
      </c>
    </row>
    <row r="233" spans="1:28" s="53" customFormat="1">
      <c r="A233" s="46" t="s">
        <v>271</v>
      </c>
      <c r="B233" s="46" t="s">
        <v>763</v>
      </c>
      <c r="C233" s="47" t="s">
        <v>217</v>
      </c>
      <c r="D233" s="48">
        <v>44.53967282</v>
      </c>
      <c r="E233" s="48">
        <v>-67.628114339999996</v>
      </c>
      <c r="F233" s="47" t="s">
        <v>759</v>
      </c>
      <c r="G233" s="46" t="s">
        <v>209</v>
      </c>
      <c r="H233" s="46" t="s">
        <v>204</v>
      </c>
      <c r="I233" s="49"/>
      <c r="J233" s="49" t="s">
        <v>2</v>
      </c>
      <c r="K233" s="49" t="s">
        <v>1</v>
      </c>
      <c r="L233" s="50">
        <v>299.02319999999997</v>
      </c>
      <c r="M233" s="51">
        <v>163.38</v>
      </c>
      <c r="N233" s="51">
        <v>98.028000000000006</v>
      </c>
      <c r="O233" s="52">
        <f t="shared" si="55"/>
        <v>299.02319999999997</v>
      </c>
      <c r="Q233" s="54">
        <f t="shared" si="54"/>
        <v>1096.4183999999998</v>
      </c>
      <c r="R233" s="55">
        <f t="shared" si="42"/>
        <v>2.9902319999999998</v>
      </c>
      <c r="S233" s="55">
        <f t="shared" si="56"/>
        <v>2.9902319999999996E-2</v>
      </c>
      <c r="T233" s="12">
        <v>214</v>
      </c>
      <c r="U233" s="53">
        <v>40.632602149999997</v>
      </c>
      <c r="V233" s="53">
        <v>-73.475791340000001</v>
      </c>
      <c r="X233" s="53" t="s">
        <v>857</v>
      </c>
      <c r="Y233" s="53" t="s">
        <v>872</v>
      </c>
      <c r="AB233" s="53" t="s">
        <v>875</v>
      </c>
    </row>
    <row r="234" spans="1:28" s="53" customFormat="1">
      <c r="A234" s="46" t="s">
        <v>709</v>
      </c>
      <c r="B234" s="46" t="s">
        <v>707</v>
      </c>
      <c r="C234" s="47" t="s">
        <v>638</v>
      </c>
      <c r="D234" s="48">
        <v>44.93210011</v>
      </c>
      <c r="E234" s="48">
        <v>-124.0089002</v>
      </c>
      <c r="F234" s="47" t="s">
        <v>705</v>
      </c>
      <c r="G234" s="46" t="s">
        <v>633</v>
      </c>
      <c r="H234" s="46" t="s">
        <v>628</v>
      </c>
      <c r="I234" s="49"/>
      <c r="J234" s="49" t="s">
        <v>2</v>
      </c>
      <c r="K234" s="49" t="s">
        <v>1</v>
      </c>
      <c r="L234" s="50">
        <v>329.36810000000003</v>
      </c>
      <c r="M234" s="51">
        <v>189.87809999999999</v>
      </c>
      <c r="N234" s="51">
        <v>105.0081</v>
      </c>
      <c r="O234" s="52">
        <f t="shared" si="55"/>
        <v>329.36810000000003</v>
      </c>
      <c r="Q234" s="54">
        <f t="shared" si="54"/>
        <v>1207.6830333333335</v>
      </c>
      <c r="R234" s="55">
        <f t="shared" si="42"/>
        <v>3.2936810000000003</v>
      </c>
      <c r="S234" s="55">
        <f t="shared" si="56"/>
        <v>3.2936810000000004E-2</v>
      </c>
      <c r="T234" s="12">
        <v>218</v>
      </c>
      <c r="U234" s="53">
        <v>40.804144149999999</v>
      </c>
      <c r="V234" s="53">
        <v>-72.700370239999998</v>
      </c>
      <c r="X234" s="53" t="s">
        <v>857</v>
      </c>
      <c r="Y234" s="53" t="s">
        <v>872</v>
      </c>
      <c r="AB234" s="53" t="s">
        <v>875</v>
      </c>
    </row>
    <row r="235" spans="1:28" s="53" customFormat="1">
      <c r="A235" s="46" t="s">
        <v>642</v>
      </c>
      <c r="B235" s="46" t="s">
        <v>639</v>
      </c>
      <c r="C235" s="47" t="s">
        <v>638</v>
      </c>
      <c r="D235" s="48">
        <v>46.419545909999997</v>
      </c>
      <c r="E235" s="48">
        <v>-123.8898159</v>
      </c>
      <c r="F235" s="47" t="s">
        <v>635</v>
      </c>
      <c r="G235" s="46" t="s">
        <v>633</v>
      </c>
      <c r="H235" s="46" t="s">
        <v>628</v>
      </c>
      <c r="I235" s="49"/>
      <c r="J235" s="49" t="s">
        <v>2</v>
      </c>
      <c r="K235" s="49" t="s">
        <v>1</v>
      </c>
      <c r="L235" s="50">
        <v>290.23200000000003</v>
      </c>
      <c r="M235" s="51">
        <v>138.88560000000001</v>
      </c>
      <c r="N235" s="51">
        <v>80.071200000000005</v>
      </c>
      <c r="O235" s="52">
        <f t="shared" si="55"/>
        <v>290.23200000000003</v>
      </c>
      <c r="Q235" s="54">
        <f t="shared" si="54"/>
        <v>1064.184</v>
      </c>
      <c r="R235" s="55">
        <f t="shared" si="42"/>
        <v>2.9023200000000005</v>
      </c>
      <c r="S235" s="55">
        <f t="shared" si="56"/>
        <v>2.9023200000000006E-2</v>
      </c>
      <c r="T235" s="12">
        <v>227</v>
      </c>
      <c r="U235" s="53">
        <v>43.061806779999998</v>
      </c>
      <c r="V235" s="53">
        <v>-70.733027849999999</v>
      </c>
      <c r="X235" s="53" t="s">
        <v>857</v>
      </c>
      <c r="Y235" s="53" t="s">
        <v>872</v>
      </c>
      <c r="AB235" s="53" t="s">
        <v>875</v>
      </c>
    </row>
    <row r="236" spans="1:28" s="53" customFormat="1">
      <c r="A236" s="46" t="s">
        <v>642</v>
      </c>
      <c r="B236" s="46" t="s">
        <v>648</v>
      </c>
      <c r="C236" s="47" t="s">
        <v>638</v>
      </c>
      <c r="D236" s="48">
        <v>46.948979090000002</v>
      </c>
      <c r="E236" s="48">
        <v>-123.6526185</v>
      </c>
      <c r="F236" s="47" t="s">
        <v>646</v>
      </c>
      <c r="G236" s="46" t="s">
        <v>633</v>
      </c>
      <c r="H236" s="46" t="s">
        <v>628</v>
      </c>
      <c r="I236" s="49" t="s">
        <v>120</v>
      </c>
      <c r="J236" s="49"/>
      <c r="K236" s="49" t="s">
        <v>1</v>
      </c>
      <c r="L236" s="50">
        <v>257.14</v>
      </c>
      <c r="M236" s="51">
        <v>134.94</v>
      </c>
      <c r="N236" s="51">
        <v>80.963999999999999</v>
      </c>
      <c r="O236" s="52">
        <f t="shared" si="55"/>
        <v>257.14</v>
      </c>
      <c r="Q236" s="54">
        <f t="shared" si="54"/>
        <v>942.84666666666669</v>
      </c>
      <c r="R236" s="55">
        <f t="shared" si="42"/>
        <v>2.5713999999999997</v>
      </c>
      <c r="S236" s="55">
        <f t="shared" si="56"/>
        <v>2.5713999999999997E-2</v>
      </c>
      <c r="T236" s="12">
        <v>228</v>
      </c>
      <c r="U236" s="53">
        <v>43.063213500000003</v>
      </c>
      <c r="V236" s="53">
        <v>-70.748476519999997</v>
      </c>
      <c r="X236" s="53" t="s">
        <v>857</v>
      </c>
      <c r="Y236" s="53" t="s">
        <v>872</v>
      </c>
      <c r="AB236" s="53" t="s">
        <v>875</v>
      </c>
    </row>
    <row r="1048576" spans="16:24">
      <c r="P1048576" t="s">
        <v>856</v>
      </c>
      <c r="X1048576" t="s">
        <v>856</v>
      </c>
    </row>
  </sheetData>
  <sortState ref="T2:AB134">
    <sortCondition ref="T2:T1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NWCA2011_BlueCarbon</vt:lpstr>
      <vt:lpstr>filtered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Rossi, Ann</dc:creator>
  <cp:lastModifiedBy>Administrator</cp:lastModifiedBy>
  <dcterms:created xsi:type="dcterms:W3CDTF">2015-08-07T17:26:44Z</dcterms:created>
  <dcterms:modified xsi:type="dcterms:W3CDTF">2017-03-12T01:46:52Z</dcterms:modified>
</cp:coreProperties>
</file>