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SMITHY\CTPEA\3e_ANNÉE\Certifications\ExcelCourse\2-Intermediaire 1\Week 4\"/>
    </mc:Choice>
  </mc:AlternateContent>
  <xr:revisionPtr revIDLastSave="0" documentId="13_ncr:1_{6146FA4B-2D42-4EE0-AAD9-88B7E400CAEC}" xr6:coauthVersionLast="47" xr6:coauthVersionMax="47" xr10:uidLastSave="{00000000-0000-0000-0000-000000000000}"/>
  <workbookProtection lockStructure="1"/>
  <bookViews>
    <workbookView xWindow="-98" yWindow="-98" windowWidth="23596" windowHeight="15076" tabRatio="537" activeTab="1" xr2:uid="{00000000-000D-0000-FFFF-FFFF00000000}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definedNames>
    <definedName name="_xlnm._FilterDatabase" localSheetId="1" hidden="1">'Students-database'!$A$8:$A$255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Campus">'Students-database'!$E$8:$E$255</definedName>
    <definedName name="Course">'Students-database'!$G$8:$G$255</definedName>
    <definedName name="Nationality">'Students-database'!$F$8:$F$255</definedName>
    <definedName name="Number_of_books_purchased_by_students">'Students-database'!$I$4:$J$4</definedName>
    <definedName name="Number_of_students">'Students-database'!$D$4:$E$4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ame">'Students-database'!$D$8:$D$255</definedName>
    <definedName name="Student_number">'Students-database'!$C$8:$C$255</definedName>
    <definedName name="Total_Payment">'Students-database'!$R$8:$R$255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3" l="1"/>
  <c r="E35" i="13"/>
  <c r="E34" i="13"/>
  <c r="C35" i="13"/>
  <c r="D35" i="13"/>
  <c r="C36" i="13"/>
  <c r="D36" i="13"/>
  <c r="B36" i="13"/>
  <c r="B35" i="13"/>
  <c r="C34" i="13"/>
  <c r="D34" i="13"/>
  <c r="B34" i="13"/>
  <c r="C27" i="13"/>
  <c r="D27" i="13"/>
  <c r="E27" i="13"/>
  <c r="C28" i="13"/>
  <c r="D28" i="13"/>
  <c r="E28" i="13"/>
  <c r="D26" i="13"/>
  <c r="E26" i="13"/>
  <c r="C26" i="13"/>
  <c r="B27" i="13"/>
  <c r="B28" i="13"/>
  <c r="B26" i="13"/>
  <c r="L19" i="13"/>
  <c r="K19" i="13"/>
  <c r="M19" i="13"/>
  <c r="M18" i="13"/>
  <c r="L18" i="13"/>
  <c r="K18" i="13"/>
  <c r="F19" i="13"/>
  <c r="E19" i="13"/>
  <c r="D19" i="13"/>
  <c r="F18" i="13"/>
  <c r="E18" i="13"/>
  <c r="D18" i="13"/>
  <c r="B14" i="13"/>
  <c r="B15" i="13"/>
  <c r="B13" i="13"/>
  <c r="B6" i="13"/>
  <c r="B7" i="13"/>
  <c r="B5" i="13"/>
  <c r="R9" i="6"/>
  <c r="R10" i="6"/>
  <c r="R11" i="6"/>
  <c r="R12" i="6"/>
  <c r="R13" i="6"/>
  <c r="R14" i="6"/>
  <c r="C26" i="15" s="1"/>
  <c r="R15" i="6"/>
  <c r="R16" i="6"/>
  <c r="R17" i="6"/>
  <c r="R18" i="6"/>
  <c r="D27" i="15" s="1"/>
  <c r="R19" i="6"/>
  <c r="R20" i="6"/>
  <c r="R21" i="6"/>
  <c r="B27" i="15" s="1"/>
  <c r="R22" i="6"/>
  <c r="R23" i="6"/>
  <c r="R24" i="6"/>
  <c r="C27" i="15" s="1"/>
  <c r="R25" i="6"/>
  <c r="R26" i="6"/>
  <c r="R27" i="6"/>
  <c r="R28" i="6"/>
  <c r="R29" i="6"/>
  <c r="R30" i="6"/>
  <c r="R31" i="6"/>
  <c r="R32" i="6"/>
  <c r="R33" i="6"/>
  <c r="R34" i="6"/>
  <c r="C28" i="15" s="1"/>
  <c r="R35" i="6"/>
  <c r="R36" i="6"/>
  <c r="R37" i="6"/>
  <c r="B26" i="15" s="1"/>
  <c r="R38" i="6"/>
  <c r="R39" i="6"/>
  <c r="R40" i="6"/>
  <c r="R41" i="6"/>
  <c r="R42" i="6"/>
  <c r="R43" i="6"/>
  <c r="E26" i="15" s="1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E28" i="15" s="1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D26" i="15" s="1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D28" i="15" s="1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8" i="6"/>
  <c r="E27" i="15"/>
  <c r="J4" i="6"/>
  <c r="F6" i="6"/>
  <c r="E4" i="6"/>
  <c r="B6" i="15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B28" i="15" l="1"/>
</calcChain>
</file>

<file path=xl/sharedStrings.xml><?xml version="1.0" encoding="utf-8"?>
<sst xmlns="http://schemas.openxmlformats.org/spreadsheetml/2006/main" count="1368" uniqueCount="589">
  <si>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</si>
  <si>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</si>
  <si>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</si>
  <si>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</si>
  <si>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</si>
  <si>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</si>
  <si>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</si>
  <si>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</si>
  <si>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</si>
  <si>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</si>
  <si>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</si>
  <si>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</si>
  <si>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</si>
  <si>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</si>
  <si>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</si>
  <si>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</si>
  <si>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</si>
  <si>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</si>
  <si>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</si>
  <si>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</si>
  <si>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</si>
  <si>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</si>
  <si>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</si>
  <si>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</si>
  <si>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</si>
  <si>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</si>
  <si>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</si>
  <si>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</si>
  <si>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</si>
  <si>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</si>
  <si>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</si>
  <si>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</si>
  <si>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</si>
  <si>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</si>
  <si>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</si>
  <si>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</si>
  <si>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</si>
  <si>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</si>
  <si>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</si>
  <si>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</si>
  <si>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</si>
  <si>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</si>
  <si>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</si>
  <si>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</si>
  <si>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</si>
  <si>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</si>
  <si>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</si>
  <si>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</si>
  <si>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</si>
  <si>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</si>
  <si>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</si>
  <si>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</si>
  <si>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</si>
  <si>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</si>
  <si>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</si>
  <si>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</si>
  <si>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</si>
  <si>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</si>
  <si>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</si>
  <si>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</si>
  <si>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</si>
  <si>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</si>
  <si>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</si>
  <si>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</si>
  <si>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</si>
  <si>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</si>
  <si>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</si>
  <si>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</si>
  <si>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</si>
  <si>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</si>
  <si>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</si>
  <si>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</si>
  <si>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</si>
  <si>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</si>
  <si>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</si>
  <si>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</si>
  <si>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</si>
  <si>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</si>
  <si>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</si>
  <si>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</si>
  <si>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</si>
  <si>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</si>
  <si>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</si>
  <si>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</si>
  <si>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</si>
  <si>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</si>
  <si>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</si>
  <si>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</si>
  <si>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</si>
  <si>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</si>
  <si>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</si>
  <si>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</si>
  <si>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</si>
  <si>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</si>
  <si>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</si>
  <si>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</si>
  <si>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</si>
  <si>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</si>
  <si>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</si>
  <si>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</si>
  <si>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</si>
  <si>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</si>
  <si>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</si>
  <si>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</si>
  <si>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</si>
  <si>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</si>
  <si>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</si>
  <si>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</si>
  <si>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</si>
  <si>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</si>
  <si>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</si>
  <si>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</si>
  <si>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</si>
  <si>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</si>
  <si>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</si>
  <si>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</si>
  <si>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</si>
  <si>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</si>
  <si>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</si>
  <si>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</si>
  <si>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</si>
  <si>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</si>
  <si>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</si>
  <si>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</si>
  <si>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</si>
  <si>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</si>
  <si>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</si>
  <si>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</si>
  <si>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</si>
  <si>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</si>
  <si>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</si>
  <si>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</si>
  <si>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</si>
  <si>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</si>
  <si>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</si>
  <si>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</si>
  <si>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</si>
  <si>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</si>
  <si>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</si>
  <si>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</si>
  <si>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</si>
  <si>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</si>
  <si>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</si>
  <si>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</si>
  <si>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</si>
  <si>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</si>
  <si>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</si>
  <si>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</si>
  <si>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</si>
  <si>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</si>
  <si>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</si>
  <si>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</si>
  <si>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</si>
  <si>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</si>
  <si>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</si>
  <si>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</si>
  <si>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</si>
  <si>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</si>
  <si>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</si>
  <si>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</si>
  <si>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</si>
  <si>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</si>
  <si>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</si>
  <si>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</si>
  <si>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</si>
  <si>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</si>
  <si>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</si>
  <si>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</si>
  <si>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</si>
  <si>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</si>
  <si>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</si>
  <si>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</si>
  <si>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</si>
  <si>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</si>
  <si>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</si>
  <si>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</si>
  <si>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</si>
  <si>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</si>
  <si>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</si>
  <si>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</si>
  <si>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</si>
  <si>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</si>
  <si>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</si>
  <si>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</si>
  <si>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</si>
  <si>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</si>
  <si>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</si>
  <si>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</si>
  <si>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</si>
  <si>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</si>
  <si>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</si>
  <si>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</si>
  <si>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</si>
  <si>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</si>
  <si>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</si>
  <si>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</si>
  <si>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</si>
  <si>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</si>
  <si>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</si>
  <si>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</si>
  <si>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</si>
  <si>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</si>
  <si>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</si>
  <si>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</si>
  <si>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</si>
  <si>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</si>
  <si>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</si>
  <si>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</si>
  <si>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</si>
  <si>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</si>
  <si>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</si>
  <si>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</si>
  <si>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</si>
  <si>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</si>
  <si>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</si>
  <si>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</si>
  <si>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</si>
  <si>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</si>
  <si>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</si>
  <si>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</si>
  <si>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</si>
  <si>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</si>
  <si>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</si>
  <si>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</si>
  <si>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</si>
  <si>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</si>
  <si>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</si>
  <si>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</si>
  <si>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</si>
  <si>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</si>
  <si>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</si>
  <si>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</si>
  <si>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</si>
  <si>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</si>
  <si>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</si>
  <si>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</si>
  <si>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</si>
  <si>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</si>
  <si>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</si>
  <si>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</si>
  <si>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</si>
  <si>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</si>
  <si>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</si>
  <si>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</si>
  <si>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</si>
  <si>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</si>
  <si>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</si>
  <si>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</si>
  <si>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</si>
  <si>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</si>
  <si>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</si>
  <si>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</si>
  <si>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</si>
  <si>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</si>
  <si>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</si>
  <si>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</si>
  <si>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</si>
  <si>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</si>
  <si>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</si>
  <si>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</si>
  <si>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</si>
  <si>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</si>
  <si>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</si>
  <si>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</si>
  <si>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</si>
  <si>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</si>
  <si>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</si>
  <si>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</si>
  <si>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</si>
  <si>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</si>
  <si>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</si>
  <si>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</si>
  <si>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</si>
  <si>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</si>
  <si>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</si>
  <si>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</si>
  <si>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</si>
  <si>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</si>
  <si>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</si>
  <si>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</si>
  <si>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</si>
  <si>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</si>
  <si>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</si>
  <si>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</si>
  <si>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</si>
  <si>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</si>
  <si>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</si>
  <si>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Scenario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</si>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</sst>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0" applyNumberFormat="0" applyFill="0" applyAlignment="0" applyProtection="0"/>
    <xf numFmtId="0" fontId="5" fillId="0" borderId="0" applyNumberFormat="0" applyFill="0" applyBorder="0" applyAlignment="0" applyProtection="0"/>
    <xf numFmtId="0" fontId="21" fillId="0" borderId="0">
      <alignment vertical="top" wrapText="1"/>
    </xf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Font="1" applyBorder="1"/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1" applyFont="1" applyFill="1" applyBorder="1"/>
    <xf numFmtId="0" fontId="3" fillId="0" borderId="6" xfId="0" applyFont="1" applyBorder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/>
    <xf numFmtId="0" fontId="2" fillId="4" borderId="1" xfId="0" applyFont="1" applyFill="1" applyBorder="1" applyAlignment="1">
      <alignment horizontal="center" vertical="center"/>
    </xf>
    <xf numFmtId="164" fontId="0" fillId="0" borderId="0" xfId="1" applyFont="1" applyFill="1" applyBorder="1"/>
    <xf numFmtId="0" fontId="10" fillId="0" borderId="9" xfId="0" applyFont="1" applyBorder="1" applyAlignment="1">
      <alignment horizontal="center" vertical="center"/>
    </xf>
    <xf numFmtId="0" fontId="0" fillId="0" borderId="9" xfId="0" applyBorder="1"/>
    <xf numFmtId="0" fontId="4" fillId="0" borderId="0" xfId="2"/>
    <xf numFmtId="0" fontId="14" fillId="0" borderId="0" xfId="2" applyFont="1"/>
    <xf numFmtId="0" fontId="15" fillId="0" borderId="15" xfId="2" applyFont="1" applyBorder="1"/>
    <xf numFmtId="0" fontId="11" fillId="0" borderId="0" xfId="3"/>
    <xf numFmtId="0" fontId="17" fillId="0" borderId="0" xfId="4" applyFont="1" applyBorder="1"/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164" fontId="4" fillId="4" borderId="1" xfId="1" applyFont="1" applyFill="1" applyBorder="1"/>
    <xf numFmtId="0" fontId="0" fillId="0" borderId="6" xfId="0" applyBorder="1"/>
    <xf numFmtId="0" fontId="15" fillId="0" borderId="0" xfId="2" applyFont="1"/>
    <xf numFmtId="0" fontId="20" fillId="0" borderId="0" xfId="2" applyFont="1" applyAlignment="1">
      <alignment horizontal="center"/>
    </xf>
    <xf numFmtId="0" fontId="19" fillId="0" borderId="0" xfId="2" applyFont="1" applyAlignment="1">
      <alignment horizontal="center"/>
    </xf>
    <xf numFmtId="0" fontId="18" fillId="0" borderId="0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6" xfId="0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0" fillId="2" borderId="11" xfId="0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center" vertical="top" wrapText="1"/>
    </xf>
    <xf numFmtId="0" fontId="11" fillId="2" borderId="6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7" xfId="0" applyFont="1" applyFill="1" applyBorder="1" applyAlignment="1">
      <alignment horizontal="center" vertical="top" wrapText="1"/>
    </xf>
    <xf numFmtId="0" fontId="8" fillId="3" borderId="12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center" vertical="top" wrapText="1"/>
    </xf>
    <xf numFmtId="0" fontId="6" fillId="3" borderId="1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7">
    <cellStyle name="Monétaire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students</a:t>
            </a:r>
            <a:r>
              <a:rPr lang="en-US" baseline="0"/>
              <a:t> by Campus</a:t>
            </a:r>
            <a:endParaRPr lang="en-US"/>
          </a:p>
        </c:rich>
      </c:tx>
      <c:layout>
        <c:manualLayout>
          <c:xMode val="edge"/>
          <c:yMode val="edge"/>
          <c:x val="0.25383120802625847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Dashboard!$B$4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4F-4723-A8A8-DCF3045828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4F-4723-A8A8-DCF3045828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4F-4723-A8A8-DCF304582838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Dashboard!$A$5:$A$7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Dashboard!$B$5:$B$7</c:f>
              <c:numCache>
                <c:formatCode>General</c:formatCode>
                <c:ptCount val="3"/>
                <c:pt idx="0">
                  <c:v>83</c:v>
                </c:pt>
                <c:pt idx="1">
                  <c:v>124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D-4FCB-84A5-D6A7CEF80E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students by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Dashboard!$B$12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1F-4C2A-A444-808C2AD793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1F-4C2A-A444-808C2AD793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1F-4C2A-A444-808C2AD793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Dashboard!$A$13:$A$15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f>Dashboard!$B$13:$B$15</c:f>
              <c:numCache>
                <c:formatCode>General</c:formatCode>
                <c:ptCount val="3"/>
                <c:pt idx="0">
                  <c:v>77</c:v>
                </c:pt>
                <c:pt idx="1">
                  <c:v>114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0-41CB-8B50-151DAF5B933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Student</a:t>
            </a:r>
            <a:r>
              <a:rPr lang="fr-FR" baseline="0"/>
              <a:t> Payments by Campus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9744819926974283"/>
          <c:y val="0.15241774914566325"/>
          <c:w val="0.76982679641416396"/>
          <c:h val="0.6547254954515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Dashboard!$B$26:$B$28</c:f>
              <c:numCache>
                <c:formatCode>_-"$"* #\ ##0.00_-;\-"$"* #\ ##0.00_-;_-"$"* "-"??_-;_-@_-</c:formatCode>
                <c:ptCount val="3"/>
                <c:pt idx="0">
                  <c:v>2008800</c:v>
                </c:pt>
                <c:pt idx="1">
                  <c:v>2983500</c:v>
                </c:pt>
                <c:pt idx="2">
                  <c:v>1028700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B-49A8-8DBF-0EF16A87F9BF}"/>
            </c:ext>
          </c:extLst>
        </c:ser>
        <c:ser>
          <c:idx val="1"/>
          <c:order val="1"/>
          <c:tx>
            <c:strRef>
              <c:f>Dashboard!$C$25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Dashboard!$C$26:$C$28</c:f>
              <c:numCache>
                <c:formatCode>_-"$"* #\ ##0.00_-;\-"$"* #\ ##0.00_-;_-"$"* "-"??_-;_-@_-</c:formatCode>
                <c:ptCount val="3"/>
                <c:pt idx="0">
                  <c:v>572400</c:v>
                </c:pt>
                <c:pt idx="1">
                  <c:v>945000</c:v>
                </c:pt>
                <c:pt idx="2">
                  <c:v>318600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B-49A8-8DBF-0EF16A87F9BF}"/>
            </c:ext>
          </c:extLst>
        </c:ser>
        <c:ser>
          <c:idx val="2"/>
          <c:order val="2"/>
          <c:tx>
            <c:strRef>
              <c:f>Dashboard!$D$25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Dashboard!$D$26:$D$28</c:f>
              <c:numCache>
                <c:formatCode>_-"$"* #\ ##0.00_-;\-"$"* #\ ##0.00_-;_-"$"* "-"??_-;_-@_-</c:formatCode>
                <c:ptCount val="3"/>
                <c:pt idx="0">
                  <c:v>963900</c:v>
                </c:pt>
                <c:pt idx="1">
                  <c:v>1358100</c:v>
                </c:pt>
                <c:pt idx="2">
                  <c:v>442800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B-49A8-8DBF-0EF16A87F9BF}"/>
            </c:ext>
          </c:extLst>
        </c:ser>
        <c:ser>
          <c:idx val="3"/>
          <c:order val="3"/>
          <c:tx>
            <c:strRef>
              <c:f>Dashboard!$E$25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Dashboard!$E$26:$E$28</c:f>
              <c:numCache>
                <c:formatCode>_-"$"* #\ ##0.00_-;\-"$"* #\ ##0.00_-;_-"$"* "-"??_-;_-@_-</c:formatCode>
                <c:ptCount val="3"/>
                <c:pt idx="0">
                  <c:v>472500</c:v>
                </c:pt>
                <c:pt idx="1">
                  <c:v>680400</c:v>
                </c:pt>
                <c:pt idx="2">
                  <c:v>267300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AB-49A8-8DBF-0EF16A87F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872592"/>
        <c:axId val="1588867312"/>
      </c:barChart>
      <c:catAx>
        <c:axId val="158887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8867312"/>
        <c:crosses val="autoZero"/>
        <c:auto val="1"/>
        <c:lblAlgn val="ctr"/>
        <c:lblOffset val="100"/>
        <c:noMultiLvlLbl val="0"/>
      </c:catAx>
      <c:valAx>
        <c:axId val="1588867312"/>
        <c:scaling>
          <c:orientation val="minMax"/>
          <c:max val="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\ ##0.00_-;\-&quot;$&quot;* #\ 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88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</a:t>
            </a:r>
            <a:r>
              <a:rPr lang="fr-FR" baseline="0"/>
              <a:t> of units by Semester ans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101789450516388E-2"/>
          <c:y val="0.1332093745037459"/>
          <c:w val="0.82233491830440597"/>
          <c:h val="0.6877142058828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6-4290-865D-B0646D47E744}"/>
            </c:ext>
          </c:extLst>
        </c:ser>
        <c:ser>
          <c:idx val="1"/>
          <c:order val="1"/>
          <c:tx>
            <c:strRef>
              <c:f>Dashboard!$C$33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Dashboard!$C$34:$C$36</c:f>
              <c:numCache>
                <c:formatCode>General</c:formatCode>
                <c:ptCount val="3"/>
                <c:pt idx="0">
                  <c:v>358</c:v>
                </c:pt>
                <c:pt idx="1">
                  <c:v>276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6-4290-865D-B0646D47E744}"/>
            </c:ext>
          </c:extLst>
        </c:ser>
        <c:ser>
          <c:idx val="2"/>
          <c:order val="2"/>
          <c:tx>
            <c:strRef>
              <c:f>Dashboard!$D$33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Dashboard!$D$34:$D$36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16-4290-865D-B0646D47E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3854848"/>
        <c:axId val="1703872608"/>
      </c:barChart>
      <c:lineChart>
        <c:grouping val="standard"/>
        <c:varyColors val="0"/>
        <c:ser>
          <c:idx val="3"/>
          <c:order val="3"/>
          <c:tx>
            <c:strRef>
              <c:f>Dashboard!$E$33</c:f>
              <c:strCache>
                <c:ptCount val="1"/>
                <c:pt idx="0">
                  <c:v>Total student payments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Dashboard!$E$34:$E$36</c:f>
              <c:numCache>
                <c:formatCode>General</c:formatCode>
                <c:ptCount val="3"/>
                <c:pt idx="0">
                  <c:v>2033100</c:v>
                </c:pt>
                <c:pt idx="1">
                  <c:v>1703700</c:v>
                </c:pt>
                <c:pt idx="2">
                  <c:v>2284200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16-4290-865D-B0646D47E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860032"/>
        <c:axId val="1709859552"/>
      </c:lineChart>
      <c:catAx>
        <c:axId val="17038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3872608"/>
        <c:crosses val="autoZero"/>
        <c:auto val="1"/>
        <c:lblAlgn val="ctr"/>
        <c:lblOffset val="100"/>
        <c:noMultiLvlLbl val="0"/>
      </c:catAx>
      <c:valAx>
        <c:axId val="17038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3854848"/>
        <c:crosses val="autoZero"/>
        <c:crossBetween val="between"/>
      </c:valAx>
      <c:valAx>
        <c:axId val="1709859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860032"/>
        <c:crosses val="max"/>
        <c:crossBetween val="between"/>
      </c:valAx>
      <c:catAx>
        <c:axId val="170986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985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252476924253544E-2"/>
          <c:y val="0.90362810743009203"/>
          <c:w val="0.88721516782764476"/>
          <c:h val="8.5886310464140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Accounting units by Semester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2-40E0-9361-93C9ACDE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795808"/>
        <c:axId val="1722784288"/>
      </c:lineChart>
      <c:catAx>
        <c:axId val="17227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784288"/>
        <c:crosses val="autoZero"/>
        <c:auto val="1"/>
        <c:lblAlgn val="ctr"/>
        <c:lblOffset val="100"/>
        <c:noMultiLvlLbl val="0"/>
      </c:catAx>
      <c:valAx>
        <c:axId val="172278428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79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9525</xdr:rowOff>
    </xdr:from>
    <xdr:to>
      <xdr:col>7</xdr:col>
      <xdr:colOff>23813</xdr:colOff>
      <xdr:row>14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9D7EE2D-0D14-56A2-DCD8-9A324F5DE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790575</xdr:colOff>
      <xdr:row>3</xdr:row>
      <xdr:rowOff>366712</xdr:rowOff>
    </xdr:from>
    <xdr:to>
      <xdr:col>12</xdr:col>
      <xdr:colOff>33338</xdr:colOff>
      <xdr:row>14</xdr:row>
      <xdr:rowOff>14287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1BD60E1-8F8E-2C10-1BC4-0B9C2A03C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2842</xdr:colOff>
      <xdr:row>24</xdr:row>
      <xdr:rowOff>85582</xdr:rowOff>
    </xdr:from>
    <xdr:to>
      <xdr:col>11</xdr:col>
      <xdr:colOff>42649</xdr:colOff>
      <xdr:row>28</xdr:row>
      <xdr:rowOff>1506940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A7B29EB-4496-6DA6-DB0B-03E5B7D1B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1166809</xdr:colOff>
      <xdr:row>31</xdr:row>
      <xdr:rowOff>2721</xdr:rowOff>
    </xdr:from>
    <xdr:to>
      <xdr:col>11</xdr:col>
      <xdr:colOff>804862</xdr:colOff>
      <xdr:row>42</xdr:row>
      <xdr:rowOff>13606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5B6CE2E1-4B21-3E57-A294-ADC9AB378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165516</xdr:colOff>
      <xdr:row>39</xdr:row>
      <xdr:rowOff>4450</xdr:rowOff>
    </xdr:from>
    <xdr:to>
      <xdr:col>5</xdr:col>
      <xdr:colOff>423940</xdr:colOff>
      <xdr:row>54</xdr:row>
      <xdr:rowOff>54105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D57FAB6E-467E-9818-A168-DF2007BAA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54"/>
  <sheetViews>
    <sheetView showGridLines="0" workbookViewId="0">
      <selection activeCell="K15" sqref="K15"/>
    </sheetView>
  </sheetViews>
  <sheetFormatPr baseColWidth="10" defaultColWidth="9.86328125" defaultRowHeight="14.25"/>
  <cols>
    <col min="1" max="8" width="9.86328125" style="29"/>
    <col min="9" max="12" width="12.33203125" style="29" customWidth="1"/>
    <col min="13" max="13" width="39.53125" style="29" customWidth="1"/>
    <col min="14" max="16" width="12.33203125" style="29" customWidth="1"/>
    <col min="17" max="16384" width="9.86328125" style="29"/>
  </cols>
  <sheetData>
    <row r="2" spans="1:16" ht="34.5">
      <c r="H2" s="39"/>
      <c r="I2" s="39"/>
      <c r="J2" s="39"/>
      <c r="K2" s="39"/>
      <c r="L2" s="39"/>
      <c r="M2" s="39"/>
      <c r="N2" s="39"/>
      <c r="O2" s="39"/>
      <c r="P2" s="39"/>
    </row>
    <row r="4" spans="1:16" ht="29.65">
      <c r="H4" s="40"/>
      <c r="I4" s="40"/>
      <c r="J4" s="40"/>
      <c r="K4" s="40"/>
      <c r="L4" s="40"/>
      <c r="M4" s="40"/>
      <c r="N4" s="40"/>
      <c r="O4" s="40"/>
      <c r="P4" s="40"/>
    </row>
    <row r="6" spans="1:16" ht="30.75">
      <c r="I6" s="41"/>
      <c r="J6" s="41"/>
      <c r="K6" s="41"/>
      <c r="L6" s="41"/>
      <c r="M6" s="41"/>
      <c r="N6" s="41"/>
      <c r="O6" s="41"/>
      <c r="P6" s="32"/>
    </row>
    <row r="7" spans="1:16" customFormat="1"/>
    <row r="8" spans="1:16" customFormat="1"/>
    <row r="9" spans="1:16" customFormat="1"/>
    <row r="10" spans="1:16" ht="17.649999999999999">
      <c r="A10" s="33"/>
      <c r="B10" s="33"/>
      <c r="C10" s="33"/>
      <c r="D10" s="33"/>
      <c r="E10" s="33"/>
      <c r="F10" s="33"/>
      <c r="G10" s="33"/>
      <c r="H10" s="32"/>
      <c r="I10"/>
      <c r="J10"/>
      <c r="K10"/>
      <c r="L10"/>
      <c r="M10"/>
      <c r="N10"/>
      <c r="O10"/>
      <c r="P10"/>
    </row>
    <row r="11" spans="1:16" ht="12.6" customHeight="1">
      <c r="A11" s="38"/>
      <c r="B11" s="38"/>
      <c r="C11" s="38"/>
      <c r="D11" s="38"/>
      <c r="E11" s="38"/>
      <c r="F11" s="38"/>
      <c r="G11" s="38"/>
      <c r="H11" s="38"/>
      <c r="I11"/>
      <c r="J11"/>
      <c r="K11"/>
      <c r="L11"/>
      <c r="M11"/>
      <c r="N11"/>
      <c r="O11"/>
      <c r="P11"/>
    </row>
    <row r="12" spans="1:16" ht="50" customHeight="1">
      <c r="A12" s="42" t="s">
        <v>551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</row>
    <row r="13" spans="1:16" customFormat="1" ht="9" customHeight="1"/>
    <row r="14" spans="1:16" customFormat="1" ht="5.45" customHeight="1"/>
    <row r="15" spans="1:16" ht="18" thickBot="1">
      <c r="A15" s="33" t="s">
        <v>287</v>
      </c>
      <c r="B15" s="33"/>
      <c r="C15" s="33"/>
      <c r="D15" s="33"/>
      <c r="E15" s="33"/>
      <c r="F15" s="33"/>
      <c r="G15" s="33"/>
      <c r="H15" s="32"/>
      <c r="I15" s="30"/>
      <c r="M15" s="18"/>
    </row>
    <row r="16" spans="1:16" ht="10.5" customHeight="1" thickTop="1">
      <c r="A16" s="31"/>
      <c r="B16" s="31"/>
      <c r="C16" s="31"/>
      <c r="D16" s="31"/>
      <c r="E16" s="31"/>
      <c r="F16" s="31"/>
      <c r="G16" s="31"/>
      <c r="H16" s="31"/>
      <c r="I16" s="30"/>
    </row>
    <row r="17" spans="1:2" customFormat="1">
      <c r="A17" t="s">
        <v>552</v>
      </c>
    </row>
    <row r="18" spans="1:2" customFormat="1"/>
    <row r="19" spans="1:2" customFormat="1"/>
    <row r="20" spans="1:2" customFormat="1"/>
    <row r="21" spans="1:2" customFormat="1"/>
    <row r="22" spans="1:2" customFormat="1">
      <c r="A22" t="s">
        <v>557</v>
      </c>
    </row>
    <row r="23" spans="1:2" customFormat="1"/>
    <row r="24" spans="1:2" customFormat="1">
      <c r="A24" s="29">
        <v>1</v>
      </c>
      <c r="B24" t="s">
        <v>556</v>
      </c>
    </row>
    <row r="25" spans="1:2">
      <c r="A25" s="29">
        <v>2</v>
      </c>
      <c r="B25" s="35" t="s">
        <v>553</v>
      </c>
    </row>
    <row r="26" spans="1:2">
      <c r="A26" s="29">
        <v>3</v>
      </c>
      <c r="B26" s="35" t="s">
        <v>555</v>
      </c>
    </row>
    <row r="27" spans="1:2">
      <c r="A27" s="29">
        <v>4</v>
      </c>
      <c r="B27" s="35" t="s">
        <v>558</v>
      </c>
    </row>
    <row r="28" spans="1:2">
      <c r="A28" s="29">
        <v>5</v>
      </c>
      <c r="B28" s="35" t="s">
        <v>288</v>
      </c>
    </row>
    <row r="29" spans="1:2">
      <c r="A29" s="29">
        <v>6</v>
      </c>
      <c r="B29" s="35" t="s">
        <v>559</v>
      </c>
    </row>
    <row r="30" spans="1:2">
      <c r="A30" s="29">
        <v>7</v>
      </c>
      <c r="B30" s="35" t="s">
        <v>560</v>
      </c>
    </row>
    <row r="31" spans="1:2">
      <c r="A31" s="29">
        <v>8</v>
      </c>
      <c r="B31" s="35" t="s">
        <v>561</v>
      </c>
    </row>
    <row r="32" spans="1:2">
      <c r="A32" s="29">
        <v>9</v>
      </c>
      <c r="B32" s="35" t="s">
        <v>562</v>
      </c>
    </row>
    <row r="33" spans="1:2">
      <c r="A33" s="29">
        <v>10</v>
      </c>
      <c r="B33" s="35" t="s">
        <v>563</v>
      </c>
    </row>
    <row r="34" spans="1:2">
      <c r="A34" s="29">
        <v>11</v>
      </c>
      <c r="B34" s="35" t="s">
        <v>564</v>
      </c>
    </row>
    <row r="35" spans="1:2">
      <c r="A35" s="29">
        <v>12</v>
      </c>
      <c r="B35" s="35" t="s">
        <v>565</v>
      </c>
    </row>
    <row r="36" spans="1:2">
      <c r="A36" s="29">
        <v>13</v>
      </c>
      <c r="B36" s="35" t="s">
        <v>566</v>
      </c>
    </row>
    <row r="37" spans="1:2">
      <c r="A37" s="29">
        <v>14</v>
      </c>
      <c r="B37" s="35" t="s">
        <v>550</v>
      </c>
    </row>
    <row r="38" spans="1:2">
      <c r="A38" s="29">
        <v>15</v>
      </c>
      <c r="B38" s="35" t="s">
        <v>587</v>
      </c>
    </row>
    <row r="39" spans="1:2">
      <c r="A39" s="29">
        <v>16</v>
      </c>
      <c r="B39" s="35" t="s">
        <v>588</v>
      </c>
    </row>
    <row r="40" spans="1:2">
      <c r="A40" s="29">
        <v>17</v>
      </c>
      <c r="B40" s="35" t="s">
        <v>567</v>
      </c>
    </row>
    <row r="41" spans="1:2">
      <c r="A41" s="29">
        <v>18</v>
      </c>
      <c r="B41" s="35" t="s">
        <v>549</v>
      </c>
    </row>
    <row r="42" spans="1:2">
      <c r="A42" s="29">
        <v>19</v>
      </c>
      <c r="B42" s="35" t="s">
        <v>547</v>
      </c>
    </row>
    <row r="43" spans="1:2" customFormat="1"/>
    <row r="44" spans="1:2" customFormat="1"/>
    <row r="45" spans="1:2" customFormat="1"/>
    <row r="48" spans="1:2">
      <c r="A48" s="14"/>
    </row>
    <row r="49" spans="1:1">
      <c r="A49" s="34"/>
    </row>
    <row r="50" spans="1:1">
      <c r="A50" s="34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255"/>
  <sheetViews>
    <sheetView tabSelected="1" topLeftCell="A138" workbookViewId="0">
      <selection activeCell="J25" sqref="J25"/>
    </sheetView>
  </sheetViews>
  <sheetFormatPr baseColWidth="10" defaultColWidth="9.06640625" defaultRowHeight="14.25"/>
  <cols>
    <col min="1" max="1" width="2.53125" customWidth="1"/>
    <col min="2" max="2" width="2.1328125" customWidth="1"/>
    <col min="3" max="3" width="9.53125" style="1" bestFit="1" customWidth="1"/>
    <col min="4" max="4" width="22.86328125" bestFit="1" customWidth="1"/>
    <col min="5" max="5" width="10.86328125" bestFit="1" customWidth="1"/>
    <col min="6" max="6" width="15.6640625" customWidth="1"/>
    <col min="7" max="7" width="13.86328125" customWidth="1"/>
    <col min="8" max="8" width="12.1328125" style="1" customWidth="1"/>
    <col min="9" max="9" width="16.33203125" style="1" customWidth="1"/>
    <col min="10" max="14" width="11.33203125" style="1" customWidth="1"/>
    <col min="15" max="17" width="11.33203125" customWidth="1"/>
    <col min="18" max="18" width="15.1328125" customWidth="1"/>
    <col min="19" max="19" width="14.796875" customWidth="1"/>
  </cols>
  <sheetData>
    <row r="1" spans="3:18" ht="15" customHeight="1">
      <c r="D1" s="44" t="s">
        <v>568</v>
      </c>
      <c r="E1" s="44"/>
      <c r="H1" s="44" t="s">
        <v>570</v>
      </c>
      <c r="I1" s="44"/>
      <c r="J1" s="44"/>
      <c r="K1"/>
      <c r="L1"/>
      <c r="M1"/>
      <c r="N1"/>
    </row>
    <row r="2" spans="3:18">
      <c r="D2" s="44"/>
      <c r="E2" s="44"/>
      <c r="H2" s="44"/>
      <c r="I2" s="44"/>
      <c r="J2" s="44"/>
      <c r="K2"/>
      <c r="L2"/>
      <c r="M2"/>
      <c r="N2"/>
    </row>
    <row r="3" spans="3:18" ht="15" customHeight="1">
      <c r="D3" s="50"/>
      <c r="E3" s="50"/>
      <c r="H3" s="44"/>
      <c r="I3" s="44"/>
      <c r="J3" s="44"/>
      <c r="K3"/>
      <c r="L3"/>
      <c r="M3"/>
      <c r="N3"/>
      <c r="Q3" s="43" t="s">
        <v>571</v>
      </c>
      <c r="R3" s="43"/>
    </row>
    <row r="4" spans="3:18" ht="18">
      <c r="C4" s="49" t="s">
        <v>271</v>
      </c>
      <c r="D4" s="49"/>
      <c r="E4" s="10">
        <f>COUNTA(Student_number)</f>
        <v>248</v>
      </c>
      <c r="F4" s="37"/>
      <c r="G4" s="24"/>
      <c r="H4" s="45" t="s">
        <v>554</v>
      </c>
      <c r="I4" s="46"/>
      <c r="J4" s="10">
        <f>SUM(Purchased_books)</f>
        <v>1535</v>
      </c>
      <c r="K4"/>
      <c r="L4" s="51" t="s">
        <v>572</v>
      </c>
      <c r="M4" s="51"/>
      <c r="N4" s="51"/>
      <c r="Q4" s="43"/>
      <c r="R4" s="43"/>
    </row>
    <row r="5" spans="3:18">
      <c r="F5" s="23" t="s">
        <v>285</v>
      </c>
      <c r="K5"/>
      <c r="L5" s="51"/>
      <c r="M5" s="51"/>
      <c r="N5" s="51"/>
      <c r="Q5" s="43"/>
      <c r="R5" s="43"/>
    </row>
    <row r="6" spans="3:18">
      <c r="D6" s="47" t="s">
        <v>569</v>
      </c>
      <c r="E6" s="48"/>
      <c r="F6" s="10">
        <f>COUNTBLANK(Nationality)</f>
        <v>3</v>
      </c>
      <c r="K6"/>
      <c r="L6"/>
      <c r="M6"/>
      <c r="N6"/>
      <c r="Q6" s="17"/>
      <c r="R6" s="17"/>
    </row>
    <row r="7" spans="3:18" s="2" customFormat="1" ht="39.4">
      <c r="C7" s="6" t="s">
        <v>3</v>
      </c>
      <c r="D7" s="7" t="s">
        <v>4</v>
      </c>
      <c r="E7" s="7" t="s">
        <v>1</v>
      </c>
      <c r="F7" s="7" t="s">
        <v>5</v>
      </c>
      <c r="G7" s="7" t="s">
        <v>2</v>
      </c>
      <c r="H7" s="8" t="s">
        <v>272</v>
      </c>
      <c r="I7" s="8" t="s">
        <v>290</v>
      </c>
      <c r="J7" s="8" t="s">
        <v>291</v>
      </c>
      <c r="K7" s="8" t="s">
        <v>292</v>
      </c>
      <c r="L7" s="8" t="s">
        <v>282</v>
      </c>
      <c r="M7" s="8" t="s">
        <v>293</v>
      </c>
      <c r="N7" s="8" t="s">
        <v>294</v>
      </c>
      <c r="O7" s="8" t="s">
        <v>279</v>
      </c>
      <c r="P7" s="8" t="s">
        <v>280</v>
      </c>
      <c r="Q7" s="8" t="s">
        <v>281</v>
      </c>
      <c r="R7" s="8" t="s">
        <v>289</v>
      </c>
    </row>
    <row r="8" spans="3:18">
      <c r="C8" s="3" t="s">
        <v>15</v>
      </c>
      <c r="D8" s="4" t="s">
        <v>477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5">
        <v>2700</v>
      </c>
      <c r="P8" s="5">
        <v>10800</v>
      </c>
      <c r="Q8" s="5">
        <v>13500</v>
      </c>
      <c r="R8" s="36">
        <f>O8+P8+Q8</f>
        <v>27000</v>
      </c>
    </row>
    <row r="9" spans="3:18">
      <c r="C9" s="3" t="s">
        <v>16</v>
      </c>
      <c r="D9" s="4" t="s">
        <v>478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5">
        <v>2700</v>
      </c>
      <c r="P9" s="5">
        <v>2700</v>
      </c>
      <c r="Q9" s="5">
        <v>10800</v>
      </c>
      <c r="R9" s="36">
        <f t="shared" ref="R9:R72" si="0">O9+P9+Q9</f>
        <v>16200</v>
      </c>
    </row>
    <row r="10" spans="3:18">
      <c r="C10" s="3" t="s">
        <v>17</v>
      </c>
      <c r="D10" s="4" t="s">
        <v>479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5">
        <v>10800</v>
      </c>
      <c r="P10" s="5">
        <v>10800</v>
      </c>
      <c r="Q10" s="5">
        <v>10800</v>
      </c>
      <c r="R10" s="36">
        <f t="shared" si="0"/>
        <v>32400</v>
      </c>
    </row>
    <row r="11" spans="3:18">
      <c r="C11" s="3" t="s">
        <v>18</v>
      </c>
      <c r="D11" s="4" t="s">
        <v>480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5">
        <v>5400</v>
      </c>
      <c r="P11" s="5">
        <v>2700</v>
      </c>
      <c r="Q11" s="5">
        <v>13500</v>
      </c>
      <c r="R11" s="36">
        <f t="shared" si="0"/>
        <v>21600</v>
      </c>
    </row>
    <row r="12" spans="3:18">
      <c r="C12" s="3" t="s">
        <v>19</v>
      </c>
      <c r="D12" s="4" t="s">
        <v>481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5">
        <v>13500</v>
      </c>
      <c r="P12" s="5">
        <v>2700</v>
      </c>
      <c r="Q12" s="5">
        <v>5400</v>
      </c>
      <c r="R12" s="36">
        <f t="shared" si="0"/>
        <v>21600</v>
      </c>
    </row>
    <row r="13" spans="3:18">
      <c r="C13" s="3" t="s">
        <v>20</v>
      </c>
      <c r="D13" s="4" t="s">
        <v>482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5">
        <v>13500</v>
      </c>
      <c r="P13" s="5">
        <v>2700</v>
      </c>
      <c r="Q13" s="5">
        <v>10800</v>
      </c>
      <c r="R13" s="36">
        <f t="shared" si="0"/>
        <v>27000</v>
      </c>
    </row>
    <row r="14" spans="3:18">
      <c r="C14" s="3" t="s">
        <v>21</v>
      </c>
      <c r="D14" s="4" t="s">
        <v>483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5">
        <v>5400</v>
      </c>
      <c r="P14" s="5">
        <v>5400</v>
      </c>
      <c r="Q14" s="5">
        <v>8100</v>
      </c>
      <c r="R14" s="36">
        <f t="shared" si="0"/>
        <v>18900</v>
      </c>
    </row>
    <row r="15" spans="3:18">
      <c r="C15" s="3" t="s">
        <v>22</v>
      </c>
      <c r="D15" s="4" t="s">
        <v>484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5">
        <v>8100</v>
      </c>
      <c r="P15" s="5">
        <v>8100</v>
      </c>
      <c r="Q15" s="5">
        <v>8100</v>
      </c>
      <c r="R15" s="36">
        <f t="shared" si="0"/>
        <v>24300</v>
      </c>
    </row>
    <row r="16" spans="3:18">
      <c r="C16" s="3" t="s">
        <v>23</v>
      </c>
      <c r="D16" s="4" t="s">
        <v>485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5">
        <v>8100</v>
      </c>
      <c r="P16" s="5">
        <v>2700</v>
      </c>
      <c r="Q16" s="5">
        <v>8100</v>
      </c>
      <c r="R16" s="36">
        <f t="shared" si="0"/>
        <v>18900</v>
      </c>
    </row>
    <row r="17" spans="3:18">
      <c r="C17" s="3" t="s">
        <v>24</v>
      </c>
      <c r="D17" s="4" t="s">
        <v>486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5">
        <v>2700</v>
      </c>
      <c r="P17" s="5">
        <v>10800</v>
      </c>
      <c r="Q17" s="5">
        <v>10800</v>
      </c>
      <c r="R17" s="36">
        <f t="shared" si="0"/>
        <v>24300</v>
      </c>
    </row>
    <row r="18" spans="3:18">
      <c r="C18" s="3" t="s">
        <v>25</v>
      </c>
      <c r="D18" s="4" t="s">
        <v>487</v>
      </c>
      <c r="E18" s="4" t="s">
        <v>264</v>
      </c>
      <c r="F18" s="4" t="s">
        <v>543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5">
        <v>2700</v>
      </c>
      <c r="P18" s="5">
        <v>8100</v>
      </c>
      <c r="Q18" s="5">
        <v>10800</v>
      </c>
      <c r="R18" s="36">
        <f t="shared" si="0"/>
        <v>21600</v>
      </c>
    </row>
    <row r="19" spans="3:18">
      <c r="C19" s="3" t="s">
        <v>26</v>
      </c>
      <c r="D19" s="4" t="s">
        <v>488</v>
      </c>
      <c r="E19" s="4" t="s">
        <v>263</v>
      </c>
      <c r="F19" s="4" t="s">
        <v>543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5">
        <v>8100</v>
      </c>
      <c r="P19" s="5">
        <v>8100</v>
      </c>
      <c r="Q19" s="5">
        <v>13500</v>
      </c>
      <c r="R19" s="36">
        <f t="shared" si="0"/>
        <v>29700</v>
      </c>
    </row>
    <row r="20" spans="3:18">
      <c r="C20" s="3" t="s">
        <v>27</v>
      </c>
      <c r="D20" s="4" t="s">
        <v>489</v>
      </c>
      <c r="E20" s="4" t="s">
        <v>263</v>
      </c>
      <c r="F20" s="4" t="s">
        <v>543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5">
        <v>8100</v>
      </c>
      <c r="P20" s="5">
        <v>8100</v>
      </c>
      <c r="Q20" s="5">
        <v>10800</v>
      </c>
      <c r="R20" s="36">
        <f t="shared" si="0"/>
        <v>27000</v>
      </c>
    </row>
    <row r="21" spans="3:18">
      <c r="C21" s="3" t="s">
        <v>28</v>
      </c>
      <c r="D21" s="4" t="s">
        <v>490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5">
        <v>8100</v>
      </c>
      <c r="P21" s="5">
        <v>5400</v>
      </c>
      <c r="Q21" s="5">
        <v>8100</v>
      </c>
      <c r="R21" s="36">
        <f t="shared" si="0"/>
        <v>21600</v>
      </c>
    </row>
    <row r="22" spans="3:18">
      <c r="C22" s="3" t="s">
        <v>29</v>
      </c>
      <c r="D22" s="4" t="s">
        <v>491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5">
        <v>13500</v>
      </c>
      <c r="P22" s="5">
        <v>8100</v>
      </c>
      <c r="Q22" s="5">
        <v>13500</v>
      </c>
      <c r="R22" s="36">
        <f t="shared" si="0"/>
        <v>35100</v>
      </c>
    </row>
    <row r="23" spans="3:18">
      <c r="C23" s="3" t="s">
        <v>30</v>
      </c>
      <c r="D23" s="4" t="s">
        <v>492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5">
        <v>5400</v>
      </c>
      <c r="P23" s="5">
        <v>2700</v>
      </c>
      <c r="Q23" s="5">
        <v>10800</v>
      </c>
      <c r="R23" s="36">
        <f t="shared" si="0"/>
        <v>18900</v>
      </c>
    </row>
    <row r="24" spans="3:18">
      <c r="C24" s="3" t="s">
        <v>31</v>
      </c>
      <c r="D24" s="4" t="s">
        <v>493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5">
        <v>8100</v>
      </c>
      <c r="P24" s="5">
        <v>10800</v>
      </c>
      <c r="Q24" s="5">
        <v>10800</v>
      </c>
      <c r="R24" s="36">
        <f t="shared" si="0"/>
        <v>29700</v>
      </c>
    </row>
    <row r="25" spans="3:18">
      <c r="C25" s="3" t="s">
        <v>32</v>
      </c>
      <c r="D25" s="4" t="s">
        <v>494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5">
        <v>8100</v>
      </c>
      <c r="P25" s="5">
        <v>10800</v>
      </c>
      <c r="Q25" s="5">
        <v>5400</v>
      </c>
      <c r="R25" s="36">
        <f t="shared" si="0"/>
        <v>24300</v>
      </c>
    </row>
    <row r="26" spans="3:18">
      <c r="C26" s="3" t="s">
        <v>33</v>
      </c>
      <c r="D26" s="4" t="s">
        <v>495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5">
        <v>5400</v>
      </c>
      <c r="P26" s="5">
        <v>5400</v>
      </c>
      <c r="Q26" s="5">
        <v>5400</v>
      </c>
      <c r="R26" s="36">
        <f t="shared" si="0"/>
        <v>16200</v>
      </c>
    </row>
    <row r="27" spans="3:18">
      <c r="C27" s="3" t="s">
        <v>34</v>
      </c>
      <c r="D27" s="4" t="s">
        <v>496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5">
        <v>10800</v>
      </c>
      <c r="P27" s="5">
        <v>2700</v>
      </c>
      <c r="Q27" s="5">
        <v>5400</v>
      </c>
      <c r="R27" s="36">
        <f t="shared" si="0"/>
        <v>18900</v>
      </c>
    </row>
    <row r="28" spans="3:18">
      <c r="C28" s="3" t="s">
        <v>35</v>
      </c>
      <c r="D28" s="4" t="s">
        <v>497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5">
        <v>2700</v>
      </c>
      <c r="P28" s="5">
        <v>8100</v>
      </c>
      <c r="Q28" s="5">
        <v>8100</v>
      </c>
      <c r="R28" s="36">
        <f t="shared" si="0"/>
        <v>18900</v>
      </c>
    </row>
    <row r="29" spans="3:18">
      <c r="C29" s="3" t="s">
        <v>36</v>
      </c>
      <c r="D29" s="4" t="s">
        <v>498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5">
        <v>2700</v>
      </c>
      <c r="P29" s="5">
        <v>5400</v>
      </c>
      <c r="Q29" s="5">
        <v>10800</v>
      </c>
      <c r="R29" s="36">
        <f t="shared" si="0"/>
        <v>18900</v>
      </c>
    </row>
    <row r="30" spans="3:18">
      <c r="C30" s="3" t="s">
        <v>37</v>
      </c>
      <c r="D30" s="4" t="s">
        <v>499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5">
        <v>13500</v>
      </c>
      <c r="P30" s="5">
        <v>10800</v>
      </c>
      <c r="Q30" s="5">
        <v>8100</v>
      </c>
      <c r="R30" s="36">
        <f t="shared" si="0"/>
        <v>32400</v>
      </c>
    </row>
    <row r="31" spans="3:18">
      <c r="C31" s="3" t="s">
        <v>38</v>
      </c>
      <c r="D31" s="4" t="s">
        <v>500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5">
        <v>5400</v>
      </c>
      <c r="P31" s="5">
        <v>10800</v>
      </c>
      <c r="Q31" s="5">
        <v>8100</v>
      </c>
      <c r="R31" s="36">
        <f t="shared" si="0"/>
        <v>24300</v>
      </c>
    </row>
    <row r="32" spans="3:18">
      <c r="C32" s="3" t="s">
        <v>39</v>
      </c>
      <c r="D32" s="4" t="s">
        <v>501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5">
        <v>13500</v>
      </c>
      <c r="P32" s="5">
        <v>10800</v>
      </c>
      <c r="Q32" s="5">
        <v>13500</v>
      </c>
      <c r="R32" s="36">
        <f t="shared" si="0"/>
        <v>37800</v>
      </c>
    </row>
    <row r="33" spans="3:18">
      <c r="C33" s="3" t="s">
        <v>40</v>
      </c>
      <c r="D33" s="4" t="s">
        <v>502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5">
        <v>10800</v>
      </c>
      <c r="P33" s="5">
        <v>2700</v>
      </c>
      <c r="Q33" s="5">
        <v>10800</v>
      </c>
      <c r="R33" s="36">
        <f t="shared" si="0"/>
        <v>24300</v>
      </c>
    </row>
    <row r="34" spans="3:18">
      <c r="C34" s="3" t="s">
        <v>41</v>
      </c>
      <c r="D34" s="4" t="s">
        <v>503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5">
        <v>13500</v>
      </c>
      <c r="P34" s="5">
        <v>10800</v>
      </c>
      <c r="Q34" s="5">
        <v>8100</v>
      </c>
      <c r="R34" s="36">
        <f t="shared" si="0"/>
        <v>32400</v>
      </c>
    </row>
    <row r="35" spans="3:18">
      <c r="C35" s="3" t="s">
        <v>42</v>
      </c>
      <c r="D35" s="4" t="s">
        <v>504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5">
        <v>8100</v>
      </c>
      <c r="P35" s="5">
        <v>2700</v>
      </c>
      <c r="Q35" s="5">
        <v>8100</v>
      </c>
      <c r="R35" s="36">
        <f t="shared" si="0"/>
        <v>18900</v>
      </c>
    </row>
    <row r="36" spans="3:18">
      <c r="C36" s="3" t="s">
        <v>43</v>
      </c>
      <c r="D36" s="4" t="s">
        <v>505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5">
        <v>5400</v>
      </c>
      <c r="P36" s="5">
        <v>2700</v>
      </c>
      <c r="Q36" s="5">
        <v>8100</v>
      </c>
      <c r="R36" s="36">
        <f t="shared" si="0"/>
        <v>16200</v>
      </c>
    </row>
    <row r="37" spans="3:18">
      <c r="C37" s="3" t="s">
        <v>44</v>
      </c>
      <c r="D37" s="4" t="s">
        <v>506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5">
        <v>2700</v>
      </c>
      <c r="P37" s="5">
        <v>10800</v>
      </c>
      <c r="Q37" s="5">
        <v>10800</v>
      </c>
      <c r="R37" s="36">
        <f t="shared" si="0"/>
        <v>24300</v>
      </c>
    </row>
    <row r="38" spans="3:18">
      <c r="C38" s="3" t="s">
        <v>45</v>
      </c>
      <c r="D38" s="4" t="s">
        <v>507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5">
        <v>2700</v>
      </c>
      <c r="P38" s="5">
        <v>8100</v>
      </c>
      <c r="Q38" s="5">
        <v>10800</v>
      </c>
      <c r="R38" s="36">
        <f t="shared" si="0"/>
        <v>21600</v>
      </c>
    </row>
    <row r="39" spans="3:18">
      <c r="C39" s="3" t="s">
        <v>46</v>
      </c>
      <c r="D39" s="4" t="s">
        <v>508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5">
        <v>5400</v>
      </c>
      <c r="P39" s="5">
        <v>8100</v>
      </c>
      <c r="Q39" s="5">
        <v>13500</v>
      </c>
      <c r="R39" s="36">
        <f t="shared" si="0"/>
        <v>27000</v>
      </c>
    </row>
    <row r="40" spans="3:18">
      <c r="C40" s="3" t="s">
        <v>47</v>
      </c>
      <c r="D40" s="4" t="s">
        <v>509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5">
        <v>10800</v>
      </c>
      <c r="P40" s="5">
        <v>5400</v>
      </c>
      <c r="Q40" s="5">
        <v>13500</v>
      </c>
      <c r="R40" s="36">
        <f t="shared" si="0"/>
        <v>29700</v>
      </c>
    </row>
    <row r="41" spans="3:18">
      <c r="C41" s="3" t="s">
        <v>48</v>
      </c>
      <c r="D41" s="4" t="s">
        <v>510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5">
        <v>2700</v>
      </c>
      <c r="P41" s="5">
        <v>8100</v>
      </c>
      <c r="Q41" s="5">
        <v>10800</v>
      </c>
      <c r="R41" s="36">
        <f t="shared" si="0"/>
        <v>21600</v>
      </c>
    </row>
    <row r="42" spans="3:18">
      <c r="C42" s="3" t="s">
        <v>49</v>
      </c>
      <c r="D42" s="4" t="s">
        <v>511</v>
      </c>
      <c r="E42" s="4" t="s">
        <v>264</v>
      </c>
      <c r="F42" s="4" t="s">
        <v>543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5">
        <v>5400</v>
      </c>
      <c r="P42" s="5">
        <v>10800</v>
      </c>
      <c r="Q42" s="5">
        <v>13500</v>
      </c>
      <c r="R42" s="36">
        <f t="shared" si="0"/>
        <v>29700</v>
      </c>
    </row>
    <row r="43" spans="3:18">
      <c r="C43" s="3" t="s">
        <v>50</v>
      </c>
      <c r="D43" s="4" t="s">
        <v>512</v>
      </c>
      <c r="E43" s="4" t="s">
        <v>263</v>
      </c>
      <c r="F43" s="4" t="s">
        <v>543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5">
        <v>13500</v>
      </c>
      <c r="P43" s="5">
        <v>5400</v>
      </c>
      <c r="Q43" s="5">
        <v>5400</v>
      </c>
      <c r="R43" s="36">
        <f t="shared" si="0"/>
        <v>24300</v>
      </c>
    </row>
    <row r="44" spans="3:18">
      <c r="C44" s="3" t="s">
        <v>51</v>
      </c>
      <c r="D44" s="4" t="s">
        <v>513</v>
      </c>
      <c r="E44" s="4" t="s">
        <v>263</v>
      </c>
      <c r="F44" s="4" t="s">
        <v>543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5">
        <v>8100</v>
      </c>
      <c r="P44" s="5">
        <v>2700</v>
      </c>
      <c r="Q44" s="5">
        <v>5400</v>
      </c>
      <c r="R44" s="36">
        <f t="shared" si="0"/>
        <v>16200</v>
      </c>
    </row>
    <row r="45" spans="3:18">
      <c r="C45" s="3" t="s">
        <v>52</v>
      </c>
      <c r="D45" s="4" t="s">
        <v>514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5">
        <v>10800</v>
      </c>
      <c r="P45" s="5">
        <v>10800</v>
      </c>
      <c r="Q45" s="5">
        <v>5400</v>
      </c>
      <c r="R45" s="36">
        <f t="shared" si="0"/>
        <v>27000</v>
      </c>
    </row>
    <row r="46" spans="3:18">
      <c r="C46" s="3" t="s">
        <v>53</v>
      </c>
      <c r="D46" s="4" t="s">
        <v>515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5">
        <v>2700</v>
      </c>
      <c r="P46" s="5">
        <v>8100</v>
      </c>
      <c r="Q46" s="5">
        <v>5400</v>
      </c>
      <c r="R46" s="36">
        <f t="shared" si="0"/>
        <v>16200</v>
      </c>
    </row>
    <row r="47" spans="3:18">
      <c r="C47" s="3" t="s">
        <v>54</v>
      </c>
      <c r="D47" s="4" t="s">
        <v>516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5">
        <v>8100</v>
      </c>
      <c r="P47" s="5">
        <v>10800</v>
      </c>
      <c r="Q47" s="5">
        <v>13500</v>
      </c>
      <c r="R47" s="36">
        <f t="shared" si="0"/>
        <v>32400</v>
      </c>
    </row>
    <row r="48" spans="3:18">
      <c r="C48" s="3" t="s">
        <v>55</v>
      </c>
      <c r="D48" s="4" t="s">
        <v>517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5">
        <v>5400</v>
      </c>
      <c r="P48" s="5">
        <v>10800</v>
      </c>
      <c r="Q48" s="5">
        <v>8100</v>
      </c>
      <c r="R48" s="36">
        <f t="shared" si="0"/>
        <v>24300</v>
      </c>
    </row>
    <row r="49" spans="3:18">
      <c r="C49" s="3" t="s">
        <v>56</v>
      </c>
      <c r="D49" s="4" t="s">
        <v>518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5">
        <v>2700</v>
      </c>
      <c r="P49" s="5">
        <v>8100</v>
      </c>
      <c r="Q49" s="5">
        <v>8100</v>
      </c>
      <c r="R49" s="36">
        <f t="shared" si="0"/>
        <v>18900</v>
      </c>
    </row>
    <row r="50" spans="3:18">
      <c r="C50" s="3" t="s">
        <v>57</v>
      </c>
      <c r="D50" s="4" t="s">
        <v>519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5">
        <v>5400</v>
      </c>
      <c r="P50" s="5">
        <v>8100</v>
      </c>
      <c r="Q50" s="5">
        <v>8100</v>
      </c>
      <c r="R50" s="36">
        <f t="shared" si="0"/>
        <v>21600</v>
      </c>
    </row>
    <row r="51" spans="3:18">
      <c r="C51" s="3" t="s">
        <v>58</v>
      </c>
      <c r="D51" s="4" t="s">
        <v>520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5">
        <v>2700</v>
      </c>
      <c r="P51" s="5">
        <v>8100</v>
      </c>
      <c r="Q51" s="5">
        <v>5400</v>
      </c>
      <c r="R51" s="36">
        <f t="shared" si="0"/>
        <v>16200</v>
      </c>
    </row>
    <row r="52" spans="3:18">
      <c r="C52" s="3" t="s">
        <v>59</v>
      </c>
      <c r="D52" s="4" t="s">
        <v>521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5">
        <v>10800</v>
      </c>
      <c r="P52" s="5">
        <v>8100</v>
      </c>
      <c r="Q52" s="5">
        <v>10800</v>
      </c>
      <c r="R52" s="36">
        <f t="shared" si="0"/>
        <v>29700</v>
      </c>
    </row>
    <row r="53" spans="3:18">
      <c r="C53" s="3" t="s">
        <v>60</v>
      </c>
      <c r="D53" s="4" t="s">
        <v>522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5">
        <v>13500</v>
      </c>
      <c r="P53" s="5">
        <v>10800</v>
      </c>
      <c r="Q53" s="5">
        <v>8100</v>
      </c>
      <c r="R53" s="36">
        <f t="shared" si="0"/>
        <v>32400</v>
      </c>
    </row>
    <row r="54" spans="3:18">
      <c r="C54" s="3" t="s">
        <v>61</v>
      </c>
      <c r="D54" s="4" t="s">
        <v>523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5">
        <v>2700</v>
      </c>
      <c r="P54" s="5">
        <v>10800</v>
      </c>
      <c r="Q54" s="5">
        <v>10800</v>
      </c>
      <c r="R54" s="36">
        <f t="shared" si="0"/>
        <v>24300</v>
      </c>
    </row>
    <row r="55" spans="3:18">
      <c r="C55" s="3" t="s">
        <v>62</v>
      </c>
      <c r="D55" s="4" t="s">
        <v>524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5">
        <v>10800</v>
      </c>
      <c r="P55" s="5">
        <v>2700</v>
      </c>
      <c r="Q55" s="5">
        <v>8100</v>
      </c>
      <c r="R55" s="36">
        <f t="shared" si="0"/>
        <v>21600</v>
      </c>
    </row>
    <row r="56" spans="3:18">
      <c r="C56" s="3" t="s">
        <v>63</v>
      </c>
      <c r="D56" s="4" t="s">
        <v>525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5">
        <v>13500</v>
      </c>
      <c r="P56" s="5">
        <v>10800</v>
      </c>
      <c r="Q56" s="5">
        <v>13500</v>
      </c>
      <c r="R56" s="36">
        <f t="shared" si="0"/>
        <v>37800</v>
      </c>
    </row>
    <row r="57" spans="3:18">
      <c r="C57" s="3" t="s">
        <v>64</v>
      </c>
      <c r="D57" s="4" t="s">
        <v>526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5">
        <v>5400</v>
      </c>
      <c r="P57" s="5">
        <v>2700</v>
      </c>
      <c r="Q57" s="5">
        <v>10800</v>
      </c>
      <c r="R57" s="36">
        <f t="shared" si="0"/>
        <v>18900</v>
      </c>
    </row>
    <row r="58" spans="3:18">
      <c r="C58" s="3" t="s">
        <v>65</v>
      </c>
      <c r="D58" s="4" t="s">
        <v>527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5">
        <v>2700</v>
      </c>
      <c r="P58" s="5">
        <v>10800</v>
      </c>
      <c r="Q58" s="5">
        <v>5400</v>
      </c>
      <c r="R58" s="36">
        <f t="shared" si="0"/>
        <v>18900</v>
      </c>
    </row>
    <row r="59" spans="3:18">
      <c r="C59" s="3" t="s">
        <v>66</v>
      </c>
      <c r="D59" s="4" t="s">
        <v>528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5">
        <v>8100</v>
      </c>
      <c r="P59" s="5">
        <v>2700</v>
      </c>
      <c r="Q59" s="5">
        <v>5400</v>
      </c>
      <c r="R59" s="36">
        <f t="shared" si="0"/>
        <v>16200</v>
      </c>
    </row>
    <row r="60" spans="3:18">
      <c r="C60" s="3" t="s">
        <v>67</v>
      </c>
      <c r="D60" s="4" t="s">
        <v>529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5">
        <v>8100</v>
      </c>
      <c r="P60" s="5">
        <v>5400</v>
      </c>
      <c r="Q60" s="5">
        <v>8100</v>
      </c>
      <c r="R60" s="36">
        <f t="shared" si="0"/>
        <v>21600</v>
      </c>
    </row>
    <row r="61" spans="3:18">
      <c r="C61" s="3" t="s">
        <v>68</v>
      </c>
      <c r="D61" s="4" t="s">
        <v>530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5">
        <v>10800</v>
      </c>
      <c r="P61" s="5">
        <v>10800</v>
      </c>
      <c r="Q61" s="5">
        <v>8100</v>
      </c>
      <c r="R61" s="36">
        <f t="shared" si="0"/>
        <v>29700</v>
      </c>
    </row>
    <row r="62" spans="3:18">
      <c r="C62" s="3" t="s">
        <v>69</v>
      </c>
      <c r="D62" s="4" t="s">
        <v>531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5">
        <v>10800</v>
      </c>
      <c r="P62" s="5">
        <v>5400</v>
      </c>
      <c r="Q62" s="5">
        <v>5400</v>
      </c>
      <c r="R62" s="36">
        <f t="shared" si="0"/>
        <v>21600</v>
      </c>
    </row>
    <row r="63" spans="3:18">
      <c r="C63" s="3" t="s">
        <v>70</v>
      </c>
      <c r="D63" s="4" t="s">
        <v>532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5">
        <v>8100</v>
      </c>
      <c r="P63" s="5">
        <v>8100</v>
      </c>
      <c r="Q63" s="5">
        <v>10800</v>
      </c>
      <c r="R63" s="36">
        <f t="shared" si="0"/>
        <v>27000</v>
      </c>
    </row>
    <row r="64" spans="3:18">
      <c r="C64" s="3" t="s">
        <v>71</v>
      </c>
      <c r="D64" s="4" t="s">
        <v>533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5">
        <v>5400</v>
      </c>
      <c r="P64" s="5">
        <v>10800</v>
      </c>
      <c r="Q64" s="5">
        <v>5400</v>
      </c>
      <c r="R64" s="36">
        <f t="shared" si="0"/>
        <v>21600</v>
      </c>
    </row>
    <row r="65" spans="3:18">
      <c r="C65" s="3" t="s">
        <v>72</v>
      </c>
      <c r="D65" s="4" t="s">
        <v>295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5">
        <v>10800</v>
      </c>
      <c r="P65" s="5">
        <v>10800</v>
      </c>
      <c r="Q65" s="5">
        <v>13500</v>
      </c>
      <c r="R65" s="36">
        <f t="shared" si="0"/>
        <v>35100</v>
      </c>
    </row>
    <row r="66" spans="3:18">
      <c r="C66" s="3" t="s">
        <v>73</v>
      </c>
      <c r="D66" s="4" t="s">
        <v>296</v>
      </c>
      <c r="E66" s="4" t="s">
        <v>264</v>
      </c>
      <c r="F66" s="4" t="s">
        <v>543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5">
        <v>5400</v>
      </c>
      <c r="P66" s="5">
        <v>10800</v>
      </c>
      <c r="Q66" s="5">
        <v>10800</v>
      </c>
      <c r="R66" s="36">
        <f t="shared" si="0"/>
        <v>27000</v>
      </c>
    </row>
    <row r="67" spans="3:18">
      <c r="C67" s="3" t="s">
        <v>74</v>
      </c>
      <c r="D67" s="4" t="s">
        <v>297</v>
      </c>
      <c r="E67" s="4" t="s">
        <v>263</v>
      </c>
      <c r="F67" s="4" t="s">
        <v>543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5">
        <v>13500</v>
      </c>
      <c r="P67" s="5">
        <v>2700</v>
      </c>
      <c r="Q67" s="5">
        <v>10800</v>
      </c>
      <c r="R67" s="36">
        <f t="shared" si="0"/>
        <v>27000</v>
      </c>
    </row>
    <row r="68" spans="3:18">
      <c r="C68" s="3" t="s">
        <v>75</v>
      </c>
      <c r="D68" s="4" t="s">
        <v>298</v>
      </c>
      <c r="E68" s="4" t="s">
        <v>263</v>
      </c>
      <c r="F68" s="4" t="s">
        <v>543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5">
        <v>8100</v>
      </c>
      <c r="P68" s="5">
        <v>8100</v>
      </c>
      <c r="Q68" s="5">
        <v>8100</v>
      </c>
      <c r="R68" s="36">
        <f t="shared" si="0"/>
        <v>24300</v>
      </c>
    </row>
    <row r="69" spans="3:18">
      <c r="C69" s="3" t="s">
        <v>76</v>
      </c>
      <c r="D69" s="4" t="s">
        <v>299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5">
        <v>8100</v>
      </c>
      <c r="P69" s="5">
        <v>5400</v>
      </c>
      <c r="Q69" s="5">
        <v>10800</v>
      </c>
      <c r="R69" s="36">
        <f t="shared" si="0"/>
        <v>24300</v>
      </c>
    </row>
    <row r="70" spans="3:18">
      <c r="C70" s="3" t="s">
        <v>77</v>
      </c>
      <c r="D70" s="4" t="s">
        <v>300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5">
        <v>8100</v>
      </c>
      <c r="P70" s="5">
        <v>2700</v>
      </c>
      <c r="Q70" s="5">
        <v>8100</v>
      </c>
      <c r="R70" s="36">
        <f t="shared" si="0"/>
        <v>18900</v>
      </c>
    </row>
    <row r="71" spans="3:18">
      <c r="C71" s="3" t="s">
        <v>78</v>
      </c>
      <c r="D71" s="4" t="s">
        <v>301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5">
        <v>2700</v>
      </c>
      <c r="P71" s="5">
        <v>10800</v>
      </c>
      <c r="Q71" s="5">
        <v>13500</v>
      </c>
      <c r="R71" s="36">
        <f t="shared" si="0"/>
        <v>27000</v>
      </c>
    </row>
    <row r="72" spans="3:18">
      <c r="C72" s="3" t="s">
        <v>79</v>
      </c>
      <c r="D72" s="4" t="s">
        <v>302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5">
        <v>10800</v>
      </c>
      <c r="P72" s="5">
        <v>5400</v>
      </c>
      <c r="Q72" s="5">
        <v>10800</v>
      </c>
      <c r="R72" s="36">
        <f t="shared" si="0"/>
        <v>27000</v>
      </c>
    </row>
    <row r="73" spans="3:18">
      <c r="C73" s="3" t="s">
        <v>80</v>
      </c>
      <c r="D73" s="4" t="s">
        <v>303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5">
        <v>13500</v>
      </c>
      <c r="P73" s="5">
        <v>2700</v>
      </c>
      <c r="Q73" s="5">
        <v>5400</v>
      </c>
      <c r="R73" s="36">
        <f t="shared" ref="R73:R136" si="1">O73+P73+Q73</f>
        <v>21600</v>
      </c>
    </row>
    <row r="74" spans="3:18">
      <c r="C74" s="3" t="s">
        <v>81</v>
      </c>
      <c r="D74" s="4" t="s">
        <v>304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5">
        <v>10800</v>
      </c>
      <c r="P74" s="5">
        <v>8100</v>
      </c>
      <c r="Q74" s="5">
        <v>5400</v>
      </c>
      <c r="R74" s="36">
        <f t="shared" si="1"/>
        <v>24300</v>
      </c>
    </row>
    <row r="75" spans="3:18">
      <c r="C75" s="3" t="s">
        <v>82</v>
      </c>
      <c r="D75" s="4" t="s">
        <v>305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5">
        <v>5400</v>
      </c>
      <c r="P75" s="5">
        <v>5400</v>
      </c>
      <c r="Q75" s="5">
        <v>8100</v>
      </c>
      <c r="R75" s="36">
        <f t="shared" si="1"/>
        <v>18900</v>
      </c>
    </row>
    <row r="76" spans="3:18">
      <c r="C76" s="3" t="s">
        <v>83</v>
      </c>
      <c r="D76" s="4" t="s">
        <v>306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5">
        <v>8100</v>
      </c>
      <c r="P76" s="5">
        <v>8100</v>
      </c>
      <c r="Q76" s="5">
        <v>13500</v>
      </c>
      <c r="R76" s="36">
        <f t="shared" si="1"/>
        <v>29700</v>
      </c>
    </row>
    <row r="77" spans="3:18">
      <c r="C77" s="3" t="s">
        <v>84</v>
      </c>
      <c r="D77" s="4" t="s">
        <v>307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5">
        <v>5400</v>
      </c>
      <c r="P77" s="5">
        <v>5400</v>
      </c>
      <c r="Q77" s="5">
        <v>8100</v>
      </c>
      <c r="R77" s="36">
        <f t="shared" si="1"/>
        <v>18900</v>
      </c>
    </row>
    <row r="78" spans="3:18">
      <c r="C78" s="3" t="s">
        <v>85</v>
      </c>
      <c r="D78" s="4" t="s">
        <v>308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5">
        <v>5400</v>
      </c>
      <c r="P78" s="5">
        <v>2700</v>
      </c>
      <c r="Q78" s="5">
        <v>8100</v>
      </c>
      <c r="R78" s="36">
        <f t="shared" si="1"/>
        <v>16200</v>
      </c>
    </row>
    <row r="79" spans="3:18">
      <c r="C79" s="3" t="s">
        <v>86</v>
      </c>
      <c r="D79" s="4" t="s">
        <v>309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5">
        <v>2700</v>
      </c>
      <c r="P79" s="5">
        <v>10800</v>
      </c>
      <c r="Q79" s="5">
        <v>5400</v>
      </c>
      <c r="R79" s="36">
        <f t="shared" si="1"/>
        <v>18900</v>
      </c>
    </row>
    <row r="80" spans="3:18">
      <c r="C80" s="3" t="s">
        <v>87</v>
      </c>
      <c r="D80" s="4" t="s">
        <v>310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5">
        <v>2700</v>
      </c>
      <c r="P80" s="5">
        <v>8100</v>
      </c>
      <c r="Q80" s="5">
        <v>10800</v>
      </c>
      <c r="R80" s="36">
        <f t="shared" si="1"/>
        <v>21600</v>
      </c>
    </row>
    <row r="81" spans="3:18">
      <c r="C81" s="3" t="s">
        <v>88</v>
      </c>
      <c r="D81" s="4" t="s">
        <v>311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5">
        <v>5400</v>
      </c>
      <c r="P81" s="5">
        <v>2700</v>
      </c>
      <c r="Q81" s="5">
        <v>8100</v>
      </c>
      <c r="R81" s="36">
        <f t="shared" si="1"/>
        <v>16200</v>
      </c>
    </row>
    <row r="82" spans="3:18">
      <c r="C82" s="3" t="s">
        <v>89</v>
      </c>
      <c r="D82" s="4" t="s">
        <v>534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5">
        <v>13500</v>
      </c>
      <c r="P82" s="5">
        <v>10800</v>
      </c>
      <c r="Q82" s="5">
        <v>13500</v>
      </c>
      <c r="R82" s="36">
        <f t="shared" si="1"/>
        <v>37800</v>
      </c>
    </row>
    <row r="83" spans="3:18">
      <c r="C83" s="3" t="s">
        <v>90</v>
      </c>
      <c r="D83" s="4" t="s">
        <v>312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5">
        <v>10800</v>
      </c>
      <c r="P83" s="5">
        <v>10800</v>
      </c>
      <c r="Q83" s="5">
        <v>10800</v>
      </c>
      <c r="R83" s="36">
        <f t="shared" si="1"/>
        <v>32400</v>
      </c>
    </row>
    <row r="84" spans="3:18">
      <c r="C84" s="3" t="s">
        <v>91</v>
      </c>
      <c r="D84" s="4" t="s">
        <v>313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5">
        <v>8100</v>
      </c>
      <c r="P84" s="5">
        <v>2700</v>
      </c>
      <c r="Q84" s="5">
        <v>13500</v>
      </c>
      <c r="R84" s="36">
        <f t="shared" si="1"/>
        <v>24300</v>
      </c>
    </row>
    <row r="85" spans="3:18">
      <c r="C85" s="3" t="s">
        <v>92</v>
      </c>
      <c r="D85" s="4" t="s">
        <v>314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5">
        <v>13500</v>
      </c>
      <c r="P85" s="5">
        <v>10800</v>
      </c>
      <c r="Q85" s="5">
        <v>8100</v>
      </c>
      <c r="R85" s="36">
        <f t="shared" si="1"/>
        <v>32400</v>
      </c>
    </row>
    <row r="86" spans="3:18">
      <c r="C86" s="3" t="s">
        <v>93</v>
      </c>
      <c r="D86" s="4" t="s">
        <v>315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5">
        <v>8100</v>
      </c>
      <c r="P86" s="5">
        <v>5400</v>
      </c>
      <c r="Q86" s="5">
        <v>5400</v>
      </c>
      <c r="R86" s="36">
        <f t="shared" si="1"/>
        <v>18900</v>
      </c>
    </row>
    <row r="87" spans="3:18">
      <c r="C87" s="3" t="s">
        <v>94</v>
      </c>
      <c r="D87" s="4" t="s">
        <v>316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5">
        <v>10800</v>
      </c>
      <c r="P87" s="5">
        <v>2700</v>
      </c>
      <c r="Q87" s="5">
        <v>13500</v>
      </c>
      <c r="R87" s="36">
        <f t="shared" si="1"/>
        <v>27000</v>
      </c>
    </row>
    <row r="88" spans="3:18">
      <c r="C88" s="3" t="s">
        <v>95</v>
      </c>
      <c r="D88" s="4" t="s">
        <v>317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5">
        <v>8100</v>
      </c>
      <c r="P88" s="5">
        <v>5400</v>
      </c>
      <c r="Q88" s="5">
        <v>13500</v>
      </c>
      <c r="R88" s="36">
        <f t="shared" si="1"/>
        <v>27000</v>
      </c>
    </row>
    <row r="89" spans="3:18">
      <c r="C89" s="3" t="s">
        <v>96</v>
      </c>
      <c r="D89" s="4" t="s">
        <v>318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5">
        <v>8100</v>
      </c>
      <c r="P89" s="5">
        <v>8100</v>
      </c>
      <c r="Q89" s="5">
        <v>13500</v>
      </c>
      <c r="R89" s="36">
        <f t="shared" si="1"/>
        <v>29700</v>
      </c>
    </row>
    <row r="90" spans="3:18">
      <c r="C90" s="3" t="s">
        <v>97</v>
      </c>
      <c r="D90" s="4" t="s">
        <v>319</v>
      </c>
      <c r="E90" s="4" t="s">
        <v>264</v>
      </c>
      <c r="F90" s="4" t="s">
        <v>543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5">
        <v>5400</v>
      </c>
      <c r="P90" s="5">
        <v>2700</v>
      </c>
      <c r="Q90" s="5">
        <v>10800</v>
      </c>
      <c r="R90" s="36">
        <f t="shared" si="1"/>
        <v>18900</v>
      </c>
    </row>
    <row r="91" spans="3:18">
      <c r="C91" s="3" t="s">
        <v>98</v>
      </c>
      <c r="D91" s="4" t="s">
        <v>320</v>
      </c>
      <c r="E91" s="4" t="s">
        <v>263</v>
      </c>
      <c r="F91" s="4" t="s">
        <v>543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5">
        <v>5400</v>
      </c>
      <c r="P91" s="5">
        <v>5400</v>
      </c>
      <c r="Q91" s="5">
        <v>8100</v>
      </c>
      <c r="R91" s="36">
        <f t="shared" si="1"/>
        <v>18900</v>
      </c>
    </row>
    <row r="92" spans="3:18">
      <c r="C92" s="3" t="s">
        <v>99</v>
      </c>
      <c r="D92" s="4" t="s">
        <v>321</v>
      </c>
      <c r="E92" s="4" t="s">
        <v>263</v>
      </c>
      <c r="F92" s="4" t="s">
        <v>543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5">
        <v>8100</v>
      </c>
      <c r="P92" s="5">
        <v>2700</v>
      </c>
      <c r="Q92" s="5">
        <v>5400</v>
      </c>
      <c r="R92" s="36">
        <f t="shared" si="1"/>
        <v>16200</v>
      </c>
    </row>
    <row r="93" spans="3:18">
      <c r="C93" s="3" t="s">
        <v>100</v>
      </c>
      <c r="D93" s="4" t="s">
        <v>322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5">
        <v>13500</v>
      </c>
      <c r="P93" s="5">
        <v>8100</v>
      </c>
      <c r="Q93" s="5">
        <v>10800</v>
      </c>
      <c r="R93" s="36">
        <f t="shared" si="1"/>
        <v>32400</v>
      </c>
    </row>
    <row r="94" spans="3:18">
      <c r="C94" s="3" t="s">
        <v>101</v>
      </c>
      <c r="D94" s="4" t="s">
        <v>323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5">
        <v>2700</v>
      </c>
      <c r="P94" s="5">
        <v>2700</v>
      </c>
      <c r="Q94" s="5">
        <v>13500</v>
      </c>
      <c r="R94" s="36">
        <f t="shared" si="1"/>
        <v>18900</v>
      </c>
    </row>
    <row r="95" spans="3:18">
      <c r="C95" s="3" t="s">
        <v>102</v>
      </c>
      <c r="D95" s="4" t="s">
        <v>324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5">
        <v>13500</v>
      </c>
      <c r="P95" s="5">
        <v>5400</v>
      </c>
      <c r="Q95" s="5">
        <v>13500</v>
      </c>
      <c r="R95" s="36">
        <f t="shared" si="1"/>
        <v>32400</v>
      </c>
    </row>
    <row r="96" spans="3:18">
      <c r="C96" s="3" t="s">
        <v>103</v>
      </c>
      <c r="D96" s="4" t="s">
        <v>325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5">
        <v>13500</v>
      </c>
      <c r="P96" s="5">
        <v>2700</v>
      </c>
      <c r="Q96" s="5">
        <v>13500</v>
      </c>
      <c r="R96" s="36">
        <f t="shared" si="1"/>
        <v>29700</v>
      </c>
    </row>
    <row r="97" spans="3:18">
      <c r="C97" s="3" t="s">
        <v>104</v>
      </c>
      <c r="D97" s="4" t="s">
        <v>326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5">
        <v>8100</v>
      </c>
      <c r="P97" s="5">
        <v>10800</v>
      </c>
      <c r="Q97" s="5">
        <v>8100</v>
      </c>
      <c r="R97" s="36">
        <f t="shared" si="1"/>
        <v>27000</v>
      </c>
    </row>
    <row r="98" spans="3:18">
      <c r="C98" s="3" t="s">
        <v>105</v>
      </c>
      <c r="D98" s="4" t="s">
        <v>327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5">
        <v>5400</v>
      </c>
      <c r="P98" s="5">
        <v>5400</v>
      </c>
      <c r="Q98" s="5">
        <v>13500</v>
      </c>
      <c r="R98" s="36">
        <f t="shared" si="1"/>
        <v>24300</v>
      </c>
    </row>
    <row r="99" spans="3:18">
      <c r="C99" s="3" t="s">
        <v>106</v>
      </c>
      <c r="D99" s="4" t="s">
        <v>328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5">
        <v>2700</v>
      </c>
      <c r="P99" s="5">
        <v>10800</v>
      </c>
      <c r="Q99" s="5">
        <v>5400</v>
      </c>
      <c r="R99" s="36">
        <f t="shared" si="1"/>
        <v>18900</v>
      </c>
    </row>
    <row r="100" spans="3:18">
      <c r="C100" s="3" t="s">
        <v>107</v>
      </c>
      <c r="D100" s="4" t="s">
        <v>329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5">
        <v>8100</v>
      </c>
      <c r="P100" s="5">
        <v>10800</v>
      </c>
      <c r="Q100" s="5">
        <v>8100</v>
      </c>
      <c r="R100" s="36">
        <f t="shared" si="1"/>
        <v>27000</v>
      </c>
    </row>
    <row r="101" spans="3:18">
      <c r="C101" s="3" t="s">
        <v>108</v>
      </c>
      <c r="D101" s="4" t="s">
        <v>330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5">
        <v>10800</v>
      </c>
      <c r="P101" s="5">
        <v>10800</v>
      </c>
      <c r="Q101" s="5">
        <v>13500</v>
      </c>
      <c r="R101" s="36">
        <f t="shared" si="1"/>
        <v>35100</v>
      </c>
    </row>
    <row r="102" spans="3:18">
      <c r="C102" s="3" t="s">
        <v>109</v>
      </c>
      <c r="D102" s="4" t="s">
        <v>331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5">
        <v>13500</v>
      </c>
      <c r="P102" s="5">
        <v>8100</v>
      </c>
      <c r="Q102" s="5">
        <v>13500</v>
      </c>
      <c r="R102" s="36">
        <f t="shared" si="1"/>
        <v>35100</v>
      </c>
    </row>
    <row r="103" spans="3:18">
      <c r="C103" s="3" t="s">
        <v>110</v>
      </c>
      <c r="D103" s="4" t="s">
        <v>332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5">
        <v>10800</v>
      </c>
      <c r="P103" s="5">
        <v>10800</v>
      </c>
      <c r="Q103" s="5">
        <v>5400</v>
      </c>
      <c r="R103" s="36">
        <f t="shared" si="1"/>
        <v>27000</v>
      </c>
    </row>
    <row r="104" spans="3:18">
      <c r="C104" s="3" t="s">
        <v>111</v>
      </c>
      <c r="D104" s="4" t="s">
        <v>333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5">
        <v>10800</v>
      </c>
      <c r="P104" s="5">
        <v>2700</v>
      </c>
      <c r="Q104" s="5">
        <v>5400</v>
      </c>
      <c r="R104" s="36">
        <f t="shared" si="1"/>
        <v>18900</v>
      </c>
    </row>
    <row r="105" spans="3:18">
      <c r="C105" s="3" t="s">
        <v>112</v>
      </c>
      <c r="D105" s="4" t="s">
        <v>334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5">
        <v>13500</v>
      </c>
      <c r="P105" s="5">
        <v>10800</v>
      </c>
      <c r="Q105" s="5">
        <v>13500</v>
      </c>
      <c r="R105" s="36">
        <f t="shared" si="1"/>
        <v>37800</v>
      </c>
    </row>
    <row r="106" spans="3:18">
      <c r="C106" s="3" t="s">
        <v>113</v>
      </c>
      <c r="D106" s="4" t="s">
        <v>335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5">
        <v>10800</v>
      </c>
      <c r="P106" s="5">
        <v>10800</v>
      </c>
      <c r="Q106" s="5">
        <v>13500</v>
      </c>
      <c r="R106" s="36">
        <f t="shared" si="1"/>
        <v>35100</v>
      </c>
    </row>
    <row r="107" spans="3:18">
      <c r="C107" s="3" t="s">
        <v>114</v>
      </c>
      <c r="D107" s="4" t="s">
        <v>336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5">
        <v>5400</v>
      </c>
      <c r="P107" s="5">
        <v>8100</v>
      </c>
      <c r="Q107" s="5">
        <v>10800</v>
      </c>
      <c r="R107" s="36">
        <f t="shared" si="1"/>
        <v>24300</v>
      </c>
    </row>
    <row r="108" spans="3:18">
      <c r="C108" s="3" t="s">
        <v>115</v>
      </c>
      <c r="D108" s="4" t="s">
        <v>337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5">
        <v>8100</v>
      </c>
      <c r="P108" s="5">
        <v>2700</v>
      </c>
      <c r="Q108" s="5">
        <v>10800</v>
      </c>
      <c r="R108" s="36">
        <f t="shared" si="1"/>
        <v>21600</v>
      </c>
    </row>
    <row r="109" spans="3:18">
      <c r="C109" s="3" t="s">
        <v>116</v>
      </c>
      <c r="D109" s="4" t="s">
        <v>338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5">
        <v>2700</v>
      </c>
      <c r="P109" s="5">
        <v>2700</v>
      </c>
      <c r="Q109" s="5">
        <v>13500</v>
      </c>
      <c r="R109" s="36">
        <f t="shared" si="1"/>
        <v>18900</v>
      </c>
    </row>
    <row r="110" spans="3:18">
      <c r="C110" s="3" t="s">
        <v>117</v>
      </c>
      <c r="D110" s="4" t="s">
        <v>339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5">
        <v>10800</v>
      </c>
      <c r="P110" s="5">
        <v>2700</v>
      </c>
      <c r="Q110" s="5">
        <v>5400</v>
      </c>
      <c r="R110" s="36">
        <f t="shared" si="1"/>
        <v>18900</v>
      </c>
    </row>
    <row r="111" spans="3:18">
      <c r="C111" s="3" t="s">
        <v>118</v>
      </c>
      <c r="D111" s="4" t="s">
        <v>340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5">
        <v>5400</v>
      </c>
      <c r="P111" s="5">
        <v>5400</v>
      </c>
      <c r="Q111" s="5">
        <v>8100</v>
      </c>
      <c r="R111" s="36">
        <f t="shared" si="1"/>
        <v>18900</v>
      </c>
    </row>
    <row r="112" spans="3:18">
      <c r="C112" s="3" t="s">
        <v>119</v>
      </c>
      <c r="D112" s="4" t="s">
        <v>341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5">
        <v>2700</v>
      </c>
      <c r="P112" s="5">
        <v>10800</v>
      </c>
      <c r="Q112" s="5">
        <v>5400</v>
      </c>
      <c r="R112" s="36">
        <f t="shared" si="1"/>
        <v>18900</v>
      </c>
    </row>
    <row r="113" spans="3:18">
      <c r="C113" s="3" t="s">
        <v>120</v>
      </c>
      <c r="D113" s="4" t="s">
        <v>535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5">
        <v>10800</v>
      </c>
      <c r="P113" s="5">
        <v>2700</v>
      </c>
      <c r="Q113" s="5">
        <v>8100</v>
      </c>
      <c r="R113" s="36">
        <f t="shared" si="1"/>
        <v>21600</v>
      </c>
    </row>
    <row r="114" spans="3:18">
      <c r="C114" s="3" t="s">
        <v>121</v>
      </c>
      <c r="D114" s="4" t="s">
        <v>342</v>
      </c>
      <c r="E114" s="4" t="s">
        <v>264</v>
      </c>
      <c r="F114" s="4" t="s">
        <v>543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5">
        <v>8100</v>
      </c>
      <c r="P114" s="5">
        <v>5400</v>
      </c>
      <c r="Q114" s="5">
        <v>13500</v>
      </c>
      <c r="R114" s="36">
        <f t="shared" si="1"/>
        <v>27000</v>
      </c>
    </row>
    <row r="115" spans="3:18">
      <c r="C115" s="3" t="s">
        <v>122</v>
      </c>
      <c r="D115" s="4" t="s">
        <v>343</v>
      </c>
      <c r="E115" s="4" t="s">
        <v>263</v>
      </c>
      <c r="F115" s="4" t="s">
        <v>543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5">
        <v>10800</v>
      </c>
      <c r="P115" s="5">
        <v>5400</v>
      </c>
      <c r="Q115" s="5">
        <v>8100</v>
      </c>
      <c r="R115" s="36">
        <f t="shared" si="1"/>
        <v>24300</v>
      </c>
    </row>
    <row r="116" spans="3:18">
      <c r="C116" s="3" t="s">
        <v>123</v>
      </c>
      <c r="D116" s="4" t="s">
        <v>344</v>
      </c>
      <c r="E116" s="4" t="s">
        <v>263</v>
      </c>
      <c r="F116" s="4" t="s">
        <v>543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5">
        <v>5400</v>
      </c>
      <c r="P116" s="5">
        <v>5400</v>
      </c>
      <c r="Q116" s="5">
        <v>8100</v>
      </c>
      <c r="R116" s="36">
        <f t="shared" si="1"/>
        <v>18900</v>
      </c>
    </row>
    <row r="117" spans="3:18">
      <c r="C117" s="3" t="s">
        <v>124</v>
      </c>
      <c r="D117" s="4" t="s">
        <v>345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5">
        <v>5400</v>
      </c>
      <c r="P117" s="5">
        <v>2700</v>
      </c>
      <c r="Q117" s="5">
        <v>10800</v>
      </c>
      <c r="R117" s="36">
        <f t="shared" si="1"/>
        <v>18900</v>
      </c>
    </row>
    <row r="118" spans="3:18">
      <c r="C118" s="3" t="s">
        <v>125</v>
      </c>
      <c r="D118" s="4" t="s">
        <v>346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5">
        <v>10800</v>
      </c>
      <c r="P118" s="5">
        <v>8100</v>
      </c>
      <c r="Q118" s="5">
        <v>5400</v>
      </c>
      <c r="R118" s="36">
        <f t="shared" si="1"/>
        <v>24300</v>
      </c>
    </row>
    <row r="119" spans="3:18">
      <c r="C119" s="3" t="s">
        <v>126</v>
      </c>
      <c r="D119" s="4" t="s">
        <v>347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5">
        <v>8100</v>
      </c>
      <c r="P119" s="5">
        <v>2700</v>
      </c>
      <c r="Q119" s="5">
        <v>8100</v>
      </c>
      <c r="R119" s="36">
        <f t="shared" si="1"/>
        <v>18900</v>
      </c>
    </row>
    <row r="120" spans="3:18">
      <c r="C120" s="3" t="s">
        <v>127</v>
      </c>
      <c r="D120" s="4" t="s">
        <v>348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5">
        <v>5400</v>
      </c>
      <c r="P120" s="5">
        <v>10800</v>
      </c>
      <c r="Q120" s="5">
        <v>5400</v>
      </c>
      <c r="R120" s="36">
        <f t="shared" si="1"/>
        <v>21600</v>
      </c>
    </row>
    <row r="121" spans="3:18">
      <c r="C121" s="3" t="s">
        <v>128</v>
      </c>
      <c r="D121" s="4" t="s">
        <v>349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5">
        <v>13500</v>
      </c>
      <c r="P121" s="5">
        <v>5400</v>
      </c>
      <c r="Q121" s="5">
        <v>8100</v>
      </c>
      <c r="R121" s="36">
        <f t="shared" si="1"/>
        <v>27000</v>
      </c>
    </row>
    <row r="122" spans="3:18">
      <c r="C122" s="3" t="s">
        <v>129</v>
      </c>
      <c r="D122" s="4" t="s">
        <v>350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5">
        <v>13500</v>
      </c>
      <c r="P122" s="5">
        <v>5400</v>
      </c>
      <c r="Q122" s="5">
        <v>8100</v>
      </c>
      <c r="R122" s="36">
        <f t="shared" si="1"/>
        <v>27000</v>
      </c>
    </row>
    <row r="123" spans="3:18">
      <c r="C123" s="3" t="s">
        <v>130</v>
      </c>
      <c r="D123" s="4" t="s">
        <v>351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5">
        <v>5400</v>
      </c>
      <c r="P123" s="5">
        <v>8100</v>
      </c>
      <c r="Q123" s="5">
        <v>5400</v>
      </c>
      <c r="R123" s="36">
        <f t="shared" si="1"/>
        <v>18900</v>
      </c>
    </row>
    <row r="124" spans="3:18">
      <c r="C124" s="3" t="s">
        <v>131</v>
      </c>
      <c r="D124" s="4" t="s">
        <v>352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5">
        <v>13500</v>
      </c>
      <c r="P124" s="5">
        <v>8100</v>
      </c>
      <c r="Q124" s="5">
        <v>10800</v>
      </c>
      <c r="R124" s="36">
        <f t="shared" si="1"/>
        <v>32400</v>
      </c>
    </row>
    <row r="125" spans="3:18">
      <c r="C125" s="3" t="s">
        <v>132</v>
      </c>
      <c r="D125" s="4" t="s">
        <v>353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5">
        <v>10800</v>
      </c>
      <c r="P125" s="5">
        <v>10800</v>
      </c>
      <c r="Q125" s="5">
        <v>8100</v>
      </c>
      <c r="R125" s="36">
        <f t="shared" si="1"/>
        <v>29700</v>
      </c>
    </row>
    <row r="126" spans="3:18">
      <c r="C126" s="3" t="s">
        <v>133</v>
      </c>
      <c r="D126" s="4" t="s">
        <v>354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5">
        <v>13500</v>
      </c>
      <c r="P126" s="5">
        <v>2700</v>
      </c>
      <c r="Q126" s="5">
        <v>10800</v>
      </c>
      <c r="R126" s="36">
        <f t="shared" si="1"/>
        <v>27000</v>
      </c>
    </row>
    <row r="127" spans="3:18">
      <c r="C127" s="3" t="s">
        <v>134</v>
      </c>
      <c r="D127" s="4" t="s">
        <v>355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5">
        <v>8100</v>
      </c>
      <c r="P127" s="5">
        <v>8100</v>
      </c>
      <c r="Q127" s="5">
        <v>13500</v>
      </c>
      <c r="R127" s="36">
        <f t="shared" si="1"/>
        <v>29700</v>
      </c>
    </row>
    <row r="128" spans="3:18">
      <c r="C128" s="3" t="s">
        <v>135</v>
      </c>
      <c r="D128" s="4" t="s">
        <v>356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5">
        <v>2700</v>
      </c>
      <c r="P128" s="5">
        <v>10800</v>
      </c>
      <c r="Q128" s="5">
        <v>13500</v>
      </c>
      <c r="R128" s="36">
        <f t="shared" si="1"/>
        <v>27000</v>
      </c>
    </row>
    <row r="129" spans="3:18">
      <c r="C129" s="3" t="s">
        <v>136</v>
      </c>
      <c r="D129" s="4" t="s">
        <v>357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5">
        <v>2700</v>
      </c>
      <c r="P129" s="5">
        <v>2700</v>
      </c>
      <c r="Q129" s="5">
        <v>13500</v>
      </c>
      <c r="R129" s="36">
        <f t="shared" si="1"/>
        <v>18900</v>
      </c>
    </row>
    <row r="130" spans="3:18">
      <c r="C130" s="3" t="s">
        <v>137</v>
      </c>
      <c r="D130" s="4" t="s">
        <v>536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5">
        <v>8100</v>
      </c>
      <c r="P130" s="5">
        <v>10800</v>
      </c>
      <c r="Q130" s="5">
        <v>10800</v>
      </c>
      <c r="R130" s="36">
        <f t="shared" si="1"/>
        <v>29700</v>
      </c>
    </row>
    <row r="131" spans="3:18">
      <c r="C131" s="3" t="s">
        <v>138</v>
      </c>
      <c r="D131" s="4" t="s">
        <v>358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5">
        <v>8100</v>
      </c>
      <c r="P131" s="5">
        <v>10800</v>
      </c>
      <c r="Q131" s="5">
        <v>13500</v>
      </c>
      <c r="R131" s="36">
        <f t="shared" si="1"/>
        <v>32400</v>
      </c>
    </row>
    <row r="132" spans="3:18">
      <c r="C132" s="3" t="s">
        <v>139</v>
      </c>
      <c r="D132" s="4" t="s">
        <v>359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5">
        <v>10800</v>
      </c>
      <c r="P132" s="5">
        <v>8100</v>
      </c>
      <c r="Q132" s="5">
        <v>10800</v>
      </c>
      <c r="R132" s="36">
        <f t="shared" si="1"/>
        <v>29700</v>
      </c>
    </row>
    <row r="133" spans="3:18">
      <c r="C133" s="3" t="s">
        <v>140</v>
      </c>
      <c r="D133" s="4" t="s">
        <v>360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5">
        <v>5400</v>
      </c>
      <c r="P133" s="5">
        <v>10800</v>
      </c>
      <c r="Q133" s="5">
        <v>5400</v>
      </c>
      <c r="R133" s="36">
        <f t="shared" si="1"/>
        <v>21600</v>
      </c>
    </row>
    <row r="134" spans="3:18">
      <c r="C134" s="3" t="s">
        <v>141</v>
      </c>
      <c r="D134" s="4" t="s">
        <v>361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5">
        <v>13500</v>
      </c>
      <c r="P134" s="5">
        <v>10800</v>
      </c>
      <c r="Q134" s="5">
        <v>5400</v>
      </c>
      <c r="R134" s="36">
        <f t="shared" si="1"/>
        <v>29700</v>
      </c>
    </row>
    <row r="135" spans="3:18">
      <c r="C135" s="3" t="s">
        <v>142</v>
      </c>
      <c r="D135" s="4" t="s">
        <v>362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5">
        <v>8100</v>
      </c>
      <c r="P135" s="5">
        <v>10800</v>
      </c>
      <c r="Q135" s="5">
        <v>13500</v>
      </c>
      <c r="R135" s="36">
        <f t="shared" si="1"/>
        <v>32400</v>
      </c>
    </row>
    <row r="136" spans="3:18">
      <c r="C136" s="3" t="s">
        <v>143</v>
      </c>
      <c r="D136" s="4" t="s">
        <v>363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5">
        <v>2700</v>
      </c>
      <c r="P136" s="5">
        <v>8100</v>
      </c>
      <c r="Q136" s="5">
        <v>8100</v>
      </c>
      <c r="R136" s="36">
        <f t="shared" si="1"/>
        <v>18900</v>
      </c>
    </row>
    <row r="137" spans="3:18">
      <c r="C137" s="3" t="s">
        <v>144</v>
      </c>
      <c r="D137" s="4" t="s">
        <v>364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5">
        <v>13500</v>
      </c>
      <c r="P137" s="5">
        <v>2700</v>
      </c>
      <c r="Q137" s="5">
        <v>8100</v>
      </c>
      <c r="R137" s="36">
        <f t="shared" ref="R137:R200" si="2">O137+P137+Q137</f>
        <v>24300</v>
      </c>
    </row>
    <row r="138" spans="3:18">
      <c r="C138" s="3" t="s">
        <v>145</v>
      </c>
      <c r="D138" s="4" t="s">
        <v>365</v>
      </c>
      <c r="E138" s="4" t="s">
        <v>264</v>
      </c>
      <c r="F138" s="4" t="s">
        <v>543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5">
        <v>13500</v>
      </c>
      <c r="P138" s="5">
        <v>5400</v>
      </c>
      <c r="Q138" s="5">
        <v>5400</v>
      </c>
      <c r="R138" s="36">
        <f t="shared" si="2"/>
        <v>24300</v>
      </c>
    </row>
    <row r="139" spans="3:18">
      <c r="C139" s="3" t="s">
        <v>146</v>
      </c>
      <c r="D139" s="4" t="s">
        <v>366</v>
      </c>
      <c r="E139" s="4" t="s">
        <v>263</v>
      </c>
      <c r="F139" s="4" t="s">
        <v>543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5">
        <v>10800</v>
      </c>
      <c r="P139" s="5">
        <v>8100</v>
      </c>
      <c r="Q139" s="5">
        <v>5400</v>
      </c>
      <c r="R139" s="36">
        <f t="shared" si="2"/>
        <v>24300</v>
      </c>
    </row>
    <row r="140" spans="3:18">
      <c r="C140" s="3" t="s">
        <v>147</v>
      </c>
      <c r="D140" s="4" t="s">
        <v>367</v>
      </c>
      <c r="E140" s="4" t="s">
        <v>263</v>
      </c>
      <c r="F140" s="4" t="s">
        <v>543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5">
        <v>5400</v>
      </c>
      <c r="P140" s="5">
        <v>8100</v>
      </c>
      <c r="Q140" s="5">
        <v>13500</v>
      </c>
      <c r="R140" s="36">
        <f t="shared" si="2"/>
        <v>27000</v>
      </c>
    </row>
    <row r="141" spans="3:18">
      <c r="C141" s="3" t="s">
        <v>148</v>
      </c>
      <c r="D141" s="4" t="s">
        <v>368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5">
        <v>5400</v>
      </c>
      <c r="P141" s="5">
        <v>10800</v>
      </c>
      <c r="Q141" s="5">
        <v>5400</v>
      </c>
      <c r="R141" s="36">
        <f t="shared" si="2"/>
        <v>21600</v>
      </c>
    </row>
    <row r="142" spans="3:18">
      <c r="C142" s="3" t="s">
        <v>149</v>
      </c>
      <c r="D142" s="4" t="s">
        <v>369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5">
        <v>13500</v>
      </c>
      <c r="P142" s="5">
        <v>2700</v>
      </c>
      <c r="Q142" s="5">
        <v>10800</v>
      </c>
      <c r="R142" s="36">
        <f t="shared" si="2"/>
        <v>27000</v>
      </c>
    </row>
    <row r="143" spans="3:18">
      <c r="C143" s="3" t="s">
        <v>150</v>
      </c>
      <c r="D143" s="4" t="s">
        <v>370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5">
        <v>10800</v>
      </c>
      <c r="P143" s="5">
        <v>5400</v>
      </c>
      <c r="Q143" s="5">
        <v>13500</v>
      </c>
      <c r="R143" s="36">
        <f t="shared" si="2"/>
        <v>29700</v>
      </c>
    </row>
    <row r="144" spans="3:18">
      <c r="C144" s="3" t="s">
        <v>151</v>
      </c>
      <c r="D144" s="4" t="s">
        <v>371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5">
        <v>2700</v>
      </c>
      <c r="P144" s="5">
        <v>2700</v>
      </c>
      <c r="Q144" s="5">
        <v>5400</v>
      </c>
      <c r="R144" s="36">
        <f t="shared" si="2"/>
        <v>10800</v>
      </c>
    </row>
    <row r="145" spans="3:18">
      <c r="C145" s="3" t="s">
        <v>152</v>
      </c>
      <c r="D145" s="4" t="s">
        <v>372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5">
        <v>10800</v>
      </c>
      <c r="P145" s="5">
        <v>5400</v>
      </c>
      <c r="Q145" s="5">
        <v>5400</v>
      </c>
      <c r="R145" s="36">
        <f t="shared" si="2"/>
        <v>21600</v>
      </c>
    </row>
    <row r="146" spans="3:18">
      <c r="C146" s="3" t="s">
        <v>153</v>
      </c>
      <c r="D146" s="4" t="s">
        <v>373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5">
        <v>13500</v>
      </c>
      <c r="P146" s="5">
        <v>10800</v>
      </c>
      <c r="Q146" s="5">
        <v>13500</v>
      </c>
      <c r="R146" s="36">
        <f t="shared" si="2"/>
        <v>37800</v>
      </c>
    </row>
    <row r="147" spans="3:18">
      <c r="C147" s="3" t="s">
        <v>154</v>
      </c>
      <c r="D147" s="4" t="s">
        <v>374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5">
        <v>5400</v>
      </c>
      <c r="P147" s="5">
        <v>10800</v>
      </c>
      <c r="Q147" s="5">
        <v>8100</v>
      </c>
      <c r="R147" s="36">
        <f t="shared" si="2"/>
        <v>24300</v>
      </c>
    </row>
    <row r="148" spans="3:18">
      <c r="C148" s="3" t="s">
        <v>155</v>
      </c>
      <c r="D148" s="4" t="s">
        <v>375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5">
        <v>8100</v>
      </c>
      <c r="P148" s="5">
        <v>10800</v>
      </c>
      <c r="Q148" s="5">
        <v>10800</v>
      </c>
      <c r="R148" s="36">
        <f t="shared" si="2"/>
        <v>29700</v>
      </c>
    </row>
    <row r="149" spans="3:18">
      <c r="C149" s="3" t="s">
        <v>156</v>
      </c>
      <c r="D149" s="4" t="s">
        <v>376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5">
        <v>8100</v>
      </c>
      <c r="P149" s="5">
        <v>10800</v>
      </c>
      <c r="Q149" s="5">
        <v>8100</v>
      </c>
      <c r="R149" s="36">
        <f t="shared" si="2"/>
        <v>27000</v>
      </c>
    </row>
    <row r="150" spans="3:18">
      <c r="C150" s="3" t="s">
        <v>157</v>
      </c>
      <c r="D150" s="4" t="s">
        <v>377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5">
        <v>5400</v>
      </c>
      <c r="P150" s="5">
        <v>5400</v>
      </c>
      <c r="Q150" s="5">
        <v>10800</v>
      </c>
      <c r="R150" s="36">
        <f t="shared" si="2"/>
        <v>21600</v>
      </c>
    </row>
    <row r="151" spans="3:18">
      <c r="C151" s="3" t="s">
        <v>158</v>
      </c>
      <c r="D151" s="4" t="s">
        <v>378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5">
        <v>2700</v>
      </c>
      <c r="P151" s="5">
        <v>10800</v>
      </c>
      <c r="Q151" s="5">
        <v>8100</v>
      </c>
      <c r="R151" s="36">
        <f t="shared" si="2"/>
        <v>21600</v>
      </c>
    </row>
    <row r="152" spans="3:18">
      <c r="C152" s="3" t="s">
        <v>159</v>
      </c>
      <c r="D152" s="4" t="s">
        <v>379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5">
        <v>13500</v>
      </c>
      <c r="P152" s="5">
        <v>5400</v>
      </c>
      <c r="Q152" s="5">
        <v>8100</v>
      </c>
      <c r="R152" s="36">
        <f t="shared" si="2"/>
        <v>27000</v>
      </c>
    </row>
    <row r="153" spans="3:18">
      <c r="C153" s="3" t="s">
        <v>160</v>
      </c>
      <c r="D153" s="4" t="s">
        <v>380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5">
        <v>5400</v>
      </c>
      <c r="P153" s="5">
        <v>5400</v>
      </c>
      <c r="Q153" s="5">
        <v>8100</v>
      </c>
      <c r="R153" s="36">
        <f t="shared" si="2"/>
        <v>18900</v>
      </c>
    </row>
    <row r="154" spans="3:18">
      <c r="C154" s="3" t="s">
        <v>161</v>
      </c>
      <c r="D154" s="4" t="s">
        <v>381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5">
        <v>13500</v>
      </c>
      <c r="P154" s="5">
        <v>2700</v>
      </c>
      <c r="Q154" s="5">
        <v>8100</v>
      </c>
      <c r="R154" s="36">
        <f t="shared" si="2"/>
        <v>24300</v>
      </c>
    </row>
    <row r="155" spans="3:18">
      <c r="C155" s="3" t="s">
        <v>162</v>
      </c>
      <c r="D155" s="4" t="s">
        <v>382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5">
        <v>10800</v>
      </c>
      <c r="P155" s="5">
        <v>2700</v>
      </c>
      <c r="Q155" s="5">
        <v>5400</v>
      </c>
      <c r="R155" s="36">
        <f t="shared" si="2"/>
        <v>18900</v>
      </c>
    </row>
    <row r="156" spans="3:18">
      <c r="C156" s="3" t="s">
        <v>163</v>
      </c>
      <c r="D156" s="4" t="s">
        <v>383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5">
        <v>10800</v>
      </c>
      <c r="P156" s="5">
        <v>8100</v>
      </c>
      <c r="Q156" s="5">
        <v>13500</v>
      </c>
      <c r="R156" s="36">
        <f t="shared" si="2"/>
        <v>32400</v>
      </c>
    </row>
    <row r="157" spans="3:18">
      <c r="C157" s="3" t="s">
        <v>164</v>
      </c>
      <c r="D157" s="4" t="s">
        <v>537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5">
        <v>8100</v>
      </c>
      <c r="P157" s="5">
        <v>10800</v>
      </c>
      <c r="Q157" s="5">
        <v>5400</v>
      </c>
      <c r="R157" s="36">
        <f t="shared" si="2"/>
        <v>24300</v>
      </c>
    </row>
    <row r="158" spans="3:18">
      <c r="C158" s="3" t="s">
        <v>165</v>
      </c>
      <c r="D158" s="4" t="s">
        <v>384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5">
        <v>10800</v>
      </c>
      <c r="P158" s="5">
        <v>8100</v>
      </c>
      <c r="Q158" s="5">
        <v>8100</v>
      </c>
      <c r="R158" s="36">
        <f t="shared" si="2"/>
        <v>27000</v>
      </c>
    </row>
    <row r="159" spans="3:18">
      <c r="C159" s="3" t="s">
        <v>166</v>
      </c>
      <c r="D159" s="4" t="s">
        <v>385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5">
        <v>2700</v>
      </c>
      <c r="P159" s="5">
        <v>10800</v>
      </c>
      <c r="Q159" s="5">
        <v>5400</v>
      </c>
      <c r="R159" s="36">
        <f t="shared" si="2"/>
        <v>18900</v>
      </c>
    </row>
    <row r="160" spans="3:18">
      <c r="C160" s="3" t="s">
        <v>167</v>
      </c>
      <c r="D160" s="4" t="s">
        <v>386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5">
        <v>8100</v>
      </c>
      <c r="P160" s="5">
        <v>2700</v>
      </c>
      <c r="Q160" s="5">
        <v>10800</v>
      </c>
      <c r="R160" s="36">
        <f t="shared" si="2"/>
        <v>21600</v>
      </c>
    </row>
    <row r="161" spans="3:18">
      <c r="C161" s="3" t="s">
        <v>168</v>
      </c>
      <c r="D161" s="4" t="s">
        <v>387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5">
        <v>13500</v>
      </c>
      <c r="P161" s="5">
        <v>5400</v>
      </c>
      <c r="Q161" s="5">
        <v>13500</v>
      </c>
      <c r="R161" s="36">
        <f t="shared" si="2"/>
        <v>32400</v>
      </c>
    </row>
    <row r="162" spans="3:18">
      <c r="C162" s="3" t="s">
        <v>169</v>
      </c>
      <c r="D162" s="4" t="s">
        <v>388</v>
      </c>
      <c r="E162" s="4" t="s">
        <v>264</v>
      </c>
      <c r="F162" s="4" t="s">
        <v>543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5">
        <v>8100</v>
      </c>
      <c r="P162" s="5">
        <v>2700</v>
      </c>
      <c r="Q162" s="5">
        <v>8100</v>
      </c>
      <c r="R162" s="36">
        <f t="shared" si="2"/>
        <v>18900</v>
      </c>
    </row>
    <row r="163" spans="3:18">
      <c r="C163" s="3" t="s">
        <v>170</v>
      </c>
      <c r="D163" s="4" t="s">
        <v>389</v>
      </c>
      <c r="E163" s="4" t="s">
        <v>263</v>
      </c>
      <c r="F163" s="4" t="s">
        <v>543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5">
        <v>8100</v>
      </c>
      <c r="P163" s="5">
        <v>8100</v>
      </c>
      <c r="Q163" s="5">
        <v>5400</v>
      </c>
      <c r="R163" s="36">
        <f t="shared" si="2"/>
        <v>21600</v>
      </c>
    </row>
    <row r="164" spans="3:18">
      <c r="C164" s="3" t="s">
        <v>171</v>
      </c>
      <c r="D164" s="4" t="s">
        <v>538</v>
      </c>
      <c r="E164" s="4" t="s">
        <v>263</v>
      </c>
      <c r="F164" s="4" t="s">
        <v>543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5">
        <v>5400</v>
      </c>
      <c r="P164" s="5">
        <v>8100</v>
      </c>
      <c r="Q164" s="5">
        <v>13500</v>
      </c>
      <c r="R164" s="36">
        <f t="shared" si="2"/>
        <v>27000</v>
      </c>
    </row>
    <row r="165" spans="3:18">
      <c r="C165" s="3" t="s">
        <v>172</v>
      </c>
      <c r="D165" s="4" t="s">
        <v>390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5">
        <v>5400</v>
      </c>
      <c r="P165" s="5">
        <v>10800</v>
      </c>
      <c r="Q165" s="5">
        <v>8100</v>
      </c>
      <c r="R165" s="36">
        <f t="shared" si="2"/>
        <v>24300</v>
      </c>
    </row>
    <row r="166" spans="3:18">
      <c r="C166" s="3" t="s">
        <v>173</v>
      </c>
      <c r="D166" s="4" t="s">
        <v>391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5">
        <v>5400</v>
      </c>
      <c r="P166" s="5">
        <v>5400</v>
      </c>
      <c r="Q166" s="5">
        <v>10800</v>
      </c>
      <c r="R166" s="36">
        <f t="shared" si="2"/>
        <v>21600</v>
      </c>
    </row>
    <row r="167" spans="3:18">
      <c r="C167" s="3" t="s">
        <v>174</v>
      </c>
      <c r="D167" s="4" t="s">
        <v>392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5">
        <v>2700</v>
      </c>
      <c r="P167" s="5">
        <v>5400</v>
      </c>
      <c r="Q167" s="5">
        <v>13500</v>
      </c>
      <c r="R167" s="36">
        <f t="shared" si="2"/>
        <v>21600</v>
      </c>
    </row>
    <row r="168" spans="3:18">
      <c r="C168" s="3" t="s">
        <v>175</v>
      </c>
      <c r="D168" s="4" t="s">
        <v>393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5">
        <v>13500</v>
      </c>
      <c r="P168" s="5">
        <v>5400</v>
      </c>
      <c r="Q168" s="5">
        <v>10800</v>
      </c>
      <c r="R168" s="36">
        <f t="shared" si="2"/>
        <v>29700</v>
      </c>
    </row>
    <row r="169" spans="3:18">
      <c r="C169" s="3" t="s">
        <v>176</v>
      </c>
      <c r="D169" s="4" t="s">
        <v>394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5">
        <v>13500</v>
      </c>
      <c r="P169" s="5">
        <v>8100</v>
      </c>
      <c r="Q169" s="5">
        <v>5400</v>
      </c>
      <c r="R169" s="36">
        <f t="shared" si="2"/>
        <v>27000</v>
      </c>
    </row>
    <row r="170" spans="3:18">
      <c r="C170" s="3" t="s">
        <v>177</v>
      </c>
      <c r="D170" s="4" t="s">
        <v>395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5">
        <v>2700</v>
      </c>
      <c r="P170" s="5">
        <v>10800</v>
      </c>
      <c r="Q170" s="5">
        <v>8100</v>
      </c>
      <c r="R170" s="36">
        <f t="shared" si="2"/>
        <v>21600</v>
      </c>
    </row>
    <row r="171" spans="3:18">
      <c r="C171" s="3" t="s">
        <v>178</v>
      </c>
      <c r="D171" s="4" t="s">
        <v>396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5">
        <v>8100</v>
      </c>
      <c r="P171" s="5">
        <v>5400</v>
      </c>
      <c r="Q171" s="5">
        <v>8100</v>
      </c>
      <c r="R171" s="36">
        <f t="shared" si="2"/>
        <v>21600</v>
      </c>
    </row>
    <row r="172" spans="3:18">
      <c r="C172" s="3" t="s">
        <v>179</v>
      </c>
      <c r="D172" s="4" t="s">
        <v>397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5">
        <v>5400</v>
      </c>
      <c r="P172" s="5">
        <v>10800</v>
      </c>
      <c r="Q172" s="5">
        <v>5400</v>
      </c>
      <c r="R172" s="36">
        <f t="shared" si="2"/>
        <v>21600</v>
      </c>
    </row>
    <row r="173" spans="3:18">
      <c r="C173" s="3" t="s">
        <v>180</v>
      </c>
      <c r="D173" s="4" t="s">
        <v>398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5">
        <v>2700</v>
      </c>
      <c r="P173" s="5">
        <v>8100</v>
      </c>
      <c r="Q173" s="5">
        <v>13500</v>
      </c>
      <c r="R173" s="36">
        <f t="shared" si="2"/>
        <v>24300</v>
      </c>
    </row>
    <row r="174" spans="3:18">
      <c r="C174" s="3" t="s">
        <v>181</v>
      </c>
      <c r="D174" s="4" t="s">
        <v>399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5">
        <v>2700</v>
      </c>
      <c r="P174" s="5">
        <v>2700</v>
      </c>
      <c r="Q174" s="5">
        <v>5400</v>
      </c>
      <c r="R174" s="36">
        <f t="shared" si="2"/>
        <v>10800</v>
      </c>
    </row>
    <row r="175" spans="3:18">
      <c r="C175" s="3" t="s">
        <v>182</v>
      </c>
      <c r="D175" s="4" t="s">
        <v>400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5">
        <v>10800</v>
      </c>
      <c r="P175" s="5">
        <v>2700</v>
      </c>
      <c r="Q175" s="5">
        <v>5400</v>
      </c>
      <c r="R175" s="36">
        <f t="shared" si="2"/>
        <v>18900</v>
      </c>
    </row>
    <row r="176" spans="3:18">
      <c r="C176" s="3" t="s">
        <v>183</v>
      </c>
      <c r="D176" s="4" t="s">
        <v>401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5">
        <v>10800</v>
      </c>
      <c r="P176" s="5">
        <v>8100</v>
      </c>
      <c r="Q176" s="5">
        <v>13500</v>
      </c>
      <c r="R176" s="36">
        <f t="shared" si="2"/>
        <v>32400</v>
      </c>
    </row>
    <row r="177" spans="3:18">
      <c r="C177" s="3" t="s">
        <v>184</v>
      </c>
      <c r="D177" s="4" t="s">
        <v>402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5">
        <v>5400</v>
      </c>
      <c r="P177" s="5">
        <v>10800</v>
      </c>
      <c r="Q177" s="5">
        <v>8100</v>
      </c>
      <c r="R177" s="36">
        <f t="shared" si="2"/>
        <v>24300</v>
      </c>
    </row>
    <row r="178" spans="3:18">
      <c r="C178" s="3" t="s">
        <v>185</v>
      </c>
      <c r="D178" s="4" t="s">
        <v>403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5">
        <v>13500</v>
      </c>
      <c r="P178" s="5">
        <v>2700</v>
      </c>
      <c r="Q178" s="5">
        <v>10800</v>
      </c>
      <c r="R178" s="36">
        <f t="shared" si="2"/>
        <v>27000</v>
      </c>
    </row>
    <row r="179" spans="3:18">
      <c r="C179" s="3" t="s">
        <v>186</v>
      </c>
      <c r="D179" s="4" t="s">
        <v>404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5">
        <v>8100</v>
      </c>
      <c r="P179" s="5">
        <v>2700</v>
      </c>
      <c r="Q179" s="5">
        <v>10800</v>
      </c>
      <c r="R179" s="36">
        <f t="shared" si="2"/>
        <v>21600</v>
      </c>
    </row>
    <row r="180" spans="3:18">
      <c r="C180" s="3" t="s">
        <v>187</v>
      </c>
      <c r="D180" s="4" t="s">
        <v>405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5">
        <v>10800</v>
      </c>
      <c r="P180" s="5">
        <v>10800</v>
      </c>
      <c r="Q180" s="5">
        <v>5400</v>
      </c>
      <c r="R180" s="36">
        <f t="shared" si="2"/>
        <v>27000</v>
      </c>
    </row>
    <row r="181" spans="3:18">
      <c r="C181" s="3" t="s">
        <v>188</v>
      </c>
      <c r="D181" s="4" t="s">
        <v>406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5">
        <v>10800</v>
      </c>
      <c r="P181" s="5">
        <v>5400</v>
      </c>
      <c r="Q181" s="5">
        <v>5400</v>
      </c>
      <c r="R181" s="36">
        <f t="shared" si="2"/>
        <v>21600</v>
      </c>
    </row>
    <row r="182" spans="3:18">
      <c r="C182" s="3" t="s">
        <v>189</v>
      </c>
      <c r="D182" s="4" t="s">
        <v>407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5">
        <v>13500</v>
      </c>
      <c r="P182" s="5">
        <v>10800</v>
      </c>
      <c r="Q182" s="5">
        <v>8100</v>
      </c>
      <c r="R182" s="36">
        <f t="shared" si="2"/>
        <v>32400</v>
      </c>
    </row>
    <row r="183" spans="3:18">
      <c r="C183" s="3" t="s">
        <v>190</v>
      </c>
      <c r="D183" s="4" t="s">
        <v>408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5">
        <v>10800</v>
      </c>
      <c r="P183" s="5">
        <v>10800</v>
      </c>
      <c r="Q183" s="5">
        <v>5400</v>
      </c>
      <c r="R183" s="36">
        <f t="shared" si="2"/>
        <v>27000</v>
      </c>
    </row>
    <row r="184" spans="3:18">
      <c r="C184" s="3" t="s">
        <v>191</v>
      </c>
      <c r="D184" s="4" t="s">
        <v>409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5">
        <v>13500</v>
      </c>
      <c r="P184" s="5">
        <v>8100</v>
      </c>
      <c r="Q184" s="5">
        <v>10800</v>
      </c>
      <c r="R184" s="36">
        <f t="shared" si="2"/>
        <v>32400</v>
      </c>
    </row>
    <row r="185" spans="3:18">
      <c r="C185" s="3" t="s">
        <v>192</v>
      </c>
      <c r="D185" s="4" t="s">
        <v>410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5">
        <v>10800</v>
      </c>
      <c r="P185" s="5">
        <v>5400</v>
      </c>
      <c r="Q185" s="5">
        <v>8100</v>
      </c>
      <c r="R185" s="36">
        <f t="shared" si="2"/>
        <v>24300</v>
      </c>
    </row>
    <row r="186" spans="3:18">
      <c r="C186" s="3" t="s">
        <v>193</v>
      </c>
      <c r="D186" s="4" t="s">
        <v>411</v>
      </c>
      <c r="E186" s="4" t="s">
        <v>264</v>
      </c>
      <c r="F186" s="4" t="s">
        <v>543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5">
        <v>2700</v>
      </c>
      <c r="P186" s="5">
        <v>10800</v>
      </c>
      <c r="Q186" s="5">
        <v>8100</v>
      </c>
      <c r="R186" s="36">
        <f t="shared" si="2"/>
        <v>21600</v>
      </c>
    </row>
    <row r="187" spans="3:18">
      <c r="C187" s="3" t="s">
        <v>194</v>
      </c>
      <c r="D187" s="4" t="s">
        <v>412</v>
      </c>
      <c r="E187" s="4" t="s">
        <v>263</v>
      </c>
      <c r="F187" s="4" t="s">
        <v>543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5">
        <v>10800</v>
      </c>
      <c r="P187" s="5">
        <v>10800</v>
      </c>
      <c r="Q187" s="5">
        <v>8100</v>
      </c>
      <c r="R187" s="36">
        <f t="shared" si="2"/>
        <v>29700</v>
      </c>
    </row>
    <row r="188" spans="3:18">
      <c r="C188" s="3" t="s">
        <v>195</v>
      </c>
      <c r="D188" s="4" t="s">
        <v>413</v>
      </c>
      <c r="E188" s="4" t="s">
        <v>263</v>
      </c>
      <c r="F188" s="4" t="s">
        <v>543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5">
        <v>8100</v>
      </c>
      <c r="P188" s="5">
        <v>5400</v>
      </c>
      <c r="Q188" s="5">
        <v>5400</v>
      </c>
      <c r="R188" s="36">
        <f t="shared" si="2"/>
        <v>18900</v>
      </c>
    </row>
    <row r="189" spans="3:18">
      <c r="C189" s="3" t="s">
        <v>196</v>
      </c>
      <c r="D189" s="4" t="s">
        <v>414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5">
        <v>10800</v>
      </c>
      <c r="P189" s="5">
        <v>2700</v>
      </c>
      <c r="Q189" s="5">
        <v>13500</v>
      </c>
      <c r="R189" s="36">
        <f t="shared" si="2"/>
        <v>27000</v>
      </c>
    </row>
    <row r="190" spans="3:18">
      <c r="C190" s="3" t="s">
        <v>197</v>
      </c>
      <c r="D190" s="4" t="s">
        <v>415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5">
        <v>13500</v>
      </c>
      <c r="P190" s="5">
        <v>8100</v>
      </c>
      <c r="Q190" s="5">
        <v>10800</v>
      </c>
      <c r="R190" s="36">
        <f t="shared" si="2"/>
        <v>32400</v>
      </c>
    </row>
    <row r="191" spans="3:18">
      <c r="C191" s="3" t="s">
        <v>198</v>
      </c>
      <c r="D191" s="4" t="s">
        <v>416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5">
        <v>5400</v>
      </c>
      <c r="P191" s="5">
        <v>2700</v>
      </c>
      <c r="Q191" s="5">
        <v>5400</v>
      </c>
      <c r="R191" s="36">
        <f t="shared" si="2"/>
        <v>13500</v>
      </c>
    </row>
    <row r="192" spans="3:18">
      <c r="C192" s="3" t="s">
        <v>199</v>
      </c>
      <c r="D192" s="4" t="s">
        <v>417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5">
        <v>5400</v>
      </c>
      <c r="P192" s="5">
        <v>8100</v>
      </c>
      <c r="Q192" s="5">
        <v>8100</v>
      </c>
      <c r="R192" s="36">
        <f t="shared" si="2"/>
        <v>21600</v>
      </c>
    </row>
    <row r="193" spans="3:18">
      <c r="C193" s="3" t="s">
        <v>200</v>
      </c>
      <c r="D193" s="4" t="s">
        <v>418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5">
        <v>10800</v>
      </c>
      <c r="P193" s="5">
        <v>2700</v>
      </c>
      <c r="Q193" s="5">
        <v>10800</v>
      </c>
      <c r="R193" s="36">
        <f t="shared" si="2"/>
        <v>24300</v>
      </c>
    </row>
    <row r="194" spans="3:18">
      <c r="C194" s="3" t="s">
        <v>201</v>
      </c>
      <c r="D194" s="4" t="s">
        <v>419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5">
        <v>13500</v>
      </c>
      <c r="P194" s="5">
        <v>2700</v>
      </c>
      <c r="Q194" s="5">
        <v>5400</v>
      </c>
      <c r="R194" s="36">
        <f t="shared" si="2"/>
        <v>21600</v>
      </c>
    </row>
    <row r="195" spans="3:18">
      <c r="C195" s="3" t="s">
        <v>202</v>
      </c>
      <c r="D195" s="4" t="s">
        <v>420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5">
        <v>5400</v>
      </c>
      <c r="P195" s="5">
        <v>10800</v>
      </c>
      <c r="Q195" s="5">
        <v>10800</v>
      </c>
      <c r="R195" s="36">
        <f t="shared" si="2"/>
        <v>27000</v>
      </c>
    </row>
    <row r="196" spans="3:18">
      <c r="C196" s="3" t="s">
        <v>203</v>
      </c>
      <c r="D196" s="4" t="s">
        <v>421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5">
        <v>5400</v>
      </c>
      <c r="P196" s="5">
        <v>2700</v>
      </c>
      <c r="Q196" s="5">
        <v>13500</v>
      </c>
      <c r="R196" s="36">
        <f t="shared" si="2"/>
        <v>21600</v>
      </c>
    </row>
    <row r="197" spans="3:18">
      <c r="C197" s="3" t="s">
        <v>204</v>
      </c>
      <c r="D197" s="4" t="s">
        <v>422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5">
        <v>13500</v>
      </c>
      <c r="P197" s="5">
        <v>2700</v>
      </c>
      <c r="Q197" s="5">
        <v>13500</v>
      </c>
      <c r="R197" s="36">
        <f t="shared" si="2"/>
        <v>29700</v>
      </c>
    </row>
    <row r="198" spans="3:18">
      <c r="C198" s="3" t="s">
        <v>205</v>
      </c>
      <c r="D198" s="4" t="s">
        <v>423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5">
        <v>8100</v>
      </c>
      <c r="P198" s="5">
        <v>10800</v>
      </c>
      <c r="Q198" s="5">
        <v>10800</v>
      </c>
      <c r="R198" s="36">
        <f t="shared" si="2"/>
        <v>29700</v>
      </c>
    </row>
    <row r="199" spans="3:18">
      <c r="C199" s="3" t="s">
        <v>206</v>
      </c>
      <c r="D199" s="4" t="s">
        <v>424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5">
        <v>10800</v>
      </c>
      <c r="P199" s="5">
        <v>2700</v>
      </c>
      <c r="Q199" s="5">
        <v>10800</v>
      </c>
      <c r="R199" s="36">
        <f t="shared" si="2"/>
        <v>24300</v>
      </c>
    </row>
    <row r="200" spans="3:18">
      <c r="C200" s="3" t="s">
        <v>207</v>
      </c>
      <c r="D200" s="4" t="s">
        <v>425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5">
        <v>8100</v>
      </c>
      <c r="P200" s="5">
        <v>2700</v>
      </c>
      <c r="Q200" s="5">
        <v>5400</v>
      </c>
      <c r="R200" s="36">
        <f t="shared" si="2"/>
        <v>16200</v>
      </c>
    </row>
    <row r="201" spans="3:18">
      <c r="C201" s="3" t="s">
        <v>208</v>
      </c>
      <c r="D201" s="4" t="s">
        <v>426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5">
        <v>13500</v>
      </c>
      <c r="P201" s="5">
        <v>5400</v>
      </c>
      <c r="Q201" s="5">
        <v>10800</v>
      </c>
      <c r="R201" s="36">
        <f t="shared" ref="R201:R255" si="3">O201+P201+Q201</f>
        <v>29700</v>
      </c>
    </row>
    <row r="202" spans="3:18">
      <c r="C202" s="3" t="s">
        <v>209</v>
      </c>
      <c r="D202" s="4" t="s">
        <v>427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5">
        <v>2700</v>
      </c>
      <c r="P202" s="5">
        <v>10800</v>
      </c>
      <c r="Q202" s="5">
        <v>5400</v>
      </c>
      <c r="R202" s="36">
        <f t="shared" si="3"/>
        <v>18900</v>
      </c>
    </row>
    <row r="203" spans="3:18">
      <c r="C203" s="3" t="s">
        <v>210</v>
      </c>
      <c r="D203" s="4" t="s">
        <v>428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5">
        <v>8100</v>
      </c>
      <c r="P203" s="5">
        <v>10800</v>
      </c>
      <c r="Q203" s="5">
        <v>8100</v>
      </c>
      <c r="R203" s="36">
        <f t="shared" si="3"/>
        <v>27000</v>
      </c>
    </row>
    <row r="204" spans="3:18">
      <c r="C204" s="3" t="s">
        <v>211</v>
      </c>
      <c r="D204" s="4" t="s">
        <v>429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5">
        <v>10800</v>
      </c>
      <c r="P204" s="5">
        <v>8100</v>
      </c>
      <c r="Q204" s="5">
        <v>5400</v>
      </c>
      <c r="R204" s="36">
        <f t="shared" si="3"/>
        <v>24300</v>
      </c>
    </row>
    <row r="205" spans="3:18">
      <c r="C205" s="3" t="s">
        <v>212</v>
      </c>
      <c r="D205" s="4" t="s">
        <v>430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5">
        <v>5400</v>
      </c>
      <c r="P205" s="5">
        <v>10800</v>
      </c>
      <c r="Q205" s="5">
        <v>8100</v>
      </c>
      <c r="R205" s="36">
        <f t="shared" si="3"/>
        <v>24300</v>
      </c>
    </row>
    <row r="206" spans="3:18">
      <c r="C206" s="3" t="s">
        <v>213</v>
      </c>
      <c r="D206" s="4" t="s">
        <v>431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5">
        <v>8100</v>
      </c>
      <c r="P206" s="5">
        <v>2700</v>
      </c>
      <c r="Q206" s="5">
        <v>8100</v>
      </c>
      <c r="R206" s="36">
        <f t="shared" si="3"/>
        <v>18900</v>
      </c>
    </row>
    <row r="207" spans="3:18">
      <c r="C207" s="3" t="s">
        <v>214</v>
      </c>
      <c r="D207" s="4" t="s">
        <v>432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5">
        <v>5400</v>
      </c>
      <c r="P207" s="5">
        <v>5400</v>
      </c>
      <c r="Q207" s="5">
        <v>13500</v>
      </c>
      <c r="R207" s="36">
        <f t="shared" si="3"/>
        <v>24300</v>
      </c>
    </row>
    <row r="208" spans="3:18">
      <c r="C208" s="3" t="s">
        <v>215</v>
      </c>
      <c r="D208" s="4" t="s">
        <v>433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5">
        <v>8100</v>
      </c>
      <c r="P208" s="5">
        <v>5400</v>
      </c>
      <c r="Q208" s="5">
        <v>5400</v>
      </c>
      <c r="R208" s="36">
        <f t="shared" si="3"/>
        <v>18900</v>
      </c>
    </row>
    <row r="209" spans="3:18">
      <c r="C209" s="3" t="s">
        <v>216</v>
      </c>
      <c r="D209" s="4" t="s">
        <v>434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5">
        <v>8100</v>
      </c>
      <c r="P209" s="5">
        <v>5400</v>
      </c>
      <c r="Q209" s="5">
        <v>13500</v>
      </c>
      <c r="R209" s="36">
        <f t="shared" si="3"/>
        <v>27000</v>
      </c>
    </row>
    <row r="210" spans="3:18">
      <c r="C210" s="3" t="s">
        <v>217</v>
      </c>
      <c r="D210" s="4" t="s">
        <v>435</v>
      </c>
      <c r="E210" s="4" t="s">
        <v>264</v>
      </c>
      <c r="F210" s="4" t="s">
        <v>543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5">
        <v>10800</v>
      </c>
      <c r="P210" s="5">
        <v>8100</v>
      </c>
      <c r="Q210" s="5">
        <v>8100</v>
      </c>
      <c r="R210" s="36">
        <f t="shared" si="3"/>
        <v>27000</v>
      </c>
    </row>
    <row r="211" spans="3:18">
      <c r="C211" s="3" t="s">
        <v>218</v>
      </c>
      <c r="D211" s="4" t="s">
        <v>436</v>
      </c>
      <c r="E211" s="4" t="s">
        <v>263</v>
      </c>
      <c r="F211" s="4" t="s">
        <v>543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5">
        <v>5400</v>
      </c>
      <c r="P211" s="5">
        <v>5400</v>
      </c>
      <c r="Q211" s="5">
        <v>8100</v>
      </c>
      <c r="R211" s="36">
        <f t="shared" si="3"/>
        <v>18900</v>
      </c>
    </row>
    <row r="212" spans="3:18">
      <c r="C212" s="3" t="s">
        <v>219</v>
      </c>
      <c r="D212" s="4" t="s">
        <v>437</v>
      </c>
      <c r="E212" s="4" t="s">
        <v>263</v>
      </c>
      <c r="F212" s="4" t="s">
        <v>543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5">
        <v>10800</v>
      </c>
      <c r="P212" s="5">
        <v>10800</v>
      </c>
      <c r="Q212" s="5">
        <v>5400</v>
      </c>
      <c r="R212" s="36">
        <f t="shared" si="3"/>
        <v>27000</v>
      </c>
    </row>
    <row r="213" spans="3:18">
      <c r="C213" s="3" t="s">
        <v>220</v>
      </c>
      <c r="D213" s="4" t="s">
        <v>438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5">
        <v>10800</v>
      </c>
      <c r="P213" s="5">
        <v>8100</v>
      </c>
      <c r="Q213" s="5">
        <v>10800</v>
      </c>
      <c r="R213" s="36">
        <f t="shared" si="3"/>
        <v>29700</v>
      </c>
    </row>
    <row r="214" spans="3:18">
      <c r="C214" s="3" t="s">
        <v>221</v>
      </c>
      <c r="D214" s="4" t="s">
        <v>439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5">
        <v>2700</v>
      </c>
      <c r="P214" s="5">
        <v>5400</v>
      </c>
      <c r="Q214" s="5">
        <v>5400</v>
      </c>
      <c r="R214" s="36">
        <f t="shared" si="3"/>
        <v>13500</v>
      </c>
    </row>
    <row r="215" spans="3:18">
      <c r="C215" s="3" t="s">
        <v>222</v>
      </c>
      <c r="D215" s="4" t="s">
        <v>440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5">
        <v>5400</v>
      </c>
      <c r="P215" s="5">
        <v>5400</v>
      </c>
      <c r="Q215" s="5">
        <v>10800</v>
      </c>
      <c r="R215" s="36">
        <f t="shared" si="3"/>
        <v>21600</v>
      </c>
    </row>
    <row r="216" spans="3:18">
      <c r="C216" s="3" t="s">
        <v>223</v>
      </c>
      <c r="D216" s="4" t="s">
        <v>539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5">
        <v>8100</v>
      </c>
      <c r="P216" s="5">
        <v>2700</v>
      </c>
      <c r="Q216" s="5">
        <v>8100</v>
      </c>
      <c r="R216" s="36">
        <f t="shared" si="3"/>
        <v>18900</v>
      </c>
    </row>
    <row r="217" spans="3:18">
      <c r="C217" s="3" t="s">
        <v>224</v>
      </c>
      <c r="D217" s="4" t="s">
        <v>441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5">
        <v>2700</v>
      </c>
      <c r="P217" s="5">
        <v>2700</v>
      </c>
      <c r="Q217" s="5">
        <v>13500</v>
      </c>
      <c r="R217" s="36">
        <f t="shared" si="3"/>
        <v>18900</v>
      </c>
    </row>
    <row r="218" spans="3:18">
      <c r="C218" s="3" t="s">
        <v>225</v>
      </c>
      <c r="D218" s="4" t="s">
        <v>442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5">
        <v>13500</v>
      </c>
      <c r="P218" s="5">
        <v>10800</v>
      </c>
      <c r="Q218" s="5">
        <v>5400</v>
      </c>
      <c r="R218" s="36">
        <f t="shared" si="3"/>
        <v>29700</v>
      </c>
    </row>
    <row r="219" spans="3:18">
      <c r="C219" s="3" t="s">
        <v>226</v>
      </c>
      <c r="D219" s="4" t="s">
        <v>540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5">
        <v>8100</v>
      </c>
      <c r="P219" s="5">
        <v>8100</v>
      </c>
      <c r="Q219" s="5">
        <v>8100</v>
      </c>
      <c r="R219" s="36">
        <f t="shared" si="3"/>
        <v>24300</v>
      </c>
    </row>
    <row r="220" spans="3:18">
      <c r="C220" s="3" t="s">
        <v>227</v>
      </c>
      <c r="D220" s="4" t="s">
        <v>443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5">
        <v>5400</v>
      </c>
      <c r="P220" s="5">
        <v>5400</v>
      </c>
      <c r="Q220" s="5">
        <v>13500</v>
      </c>
      <c r="R220" s="36">
        <f t="shared" si="3"/>
        <v>24300</v>
      </c>
    </row>
    <row r="221" spans="3:18">
      <c r="C221" s="3" t="s">
        <v>228</v>
      </c>
      <c r="D221" s="4" t="s">
        <v>444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5">
        <v>13500</v>
      </c>
      <c r="P221" s="5">
        <v>2700</v>
      </c>
      <c r="Q221" s="5">
        <v>8100</v>
      </c>
      <c r="R221" s="36">
        <f t="shared" si="3"/>
        <v>24300</v>
      </c>
    </row>
    <row r="222" spans="3:18">
      <c r="C222" s="3" t="s">
        <v>229</v>
      </c>
      <c r="D222" s="4" t="s">
        <v>445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5">
        <v>2700</v>
      </c>
      <c r="P222" s="5">
        <v>5400</v>
      </c>
      <c r="Q222" s="5">
        <v>8100</v>
      </c>
      <c r="R222" s="36">
        <f t="shared" si="3"/>
        <v>16200</v>
      </c>
    </row>
    <row r="223" spans="3:18">
      <c r="C223" s="3" t="s">
        <v>230</v>
      </c>
      <c r="D223" s="4" t="s">
        <v>446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5">
        <v>13500</v>
      </c>
      <c r="P223" s="5">
        <v>8100</v>
      </c>
      <c r="Q223" s="5">
        <v>13500</v>
      </c>
      <c r="R223" s="36">
        <f t="shared" si="3"/>
        <v>35100</v>
      </c>
    </row>
    <row r="224" spans="3:18">
      <c r="C224" s="3" t="s">
        <v>231</v>
      </c>
      <c r="D224" s="4" t="s">
        <v>447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5">
        <v>13500</v>
      </c>
      <c r="P224" s="5">
        <v>8100</v>
      </c>
      <c r="Q224" s="5">
        <v>5400</v>
      </c>
      <c r="R224" s="36">
        <f t="shared" si="3"/>
        <v>27000</v>
      </c>
    </row>
    <row r="225" spans="3:18">
      <c r="C225" s="3" t="s">
        <v>232</v>
      </c>
      <c r="D225" s="4" t="s">
        <v>448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5">
        <v>10800</v>
      </c>
      <c r="P225" s="5">
        <v>5400</v>
      </c>
      <c r="Q225" s="5">
        <v>13500</v>
      </c>
      <c r="R225" s="36">
        <f t="shared" si="3"/>
        <v>29700</v>
      </c>
    </row>
    <row r="226" spans="3:18">
      <c r="C226" s="3" t="s">
        <v>233</v>
      </c>
      <c r="D226" s="4" t="s">
        <v>449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5">
        <v>5400</v>
      </c>
      <c r="P226" s="5">
        <v>8100</v>
      </c>
      <c r="Q226" s="5">
        <v>8100</v>
      </c>
      <c r="R226" s="36">
        <f t="shared" si="3"/>
        <v>21600</v>
      </c>
    </row>
    <row r="227" spans="3:18">
      <c r="C227" s="3" t="s">
        <v>234</v>
      </c>
      <c r="D227" s="4" t="s">
        <v>450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5">
        <v>5400</v>
      </c>
      <c r="P227" s="5">
        <v>5400</v>
      </c>
      <c r="Q227" s="5">
        <v>10800</v>
      </c>
      <c r="R227" s="36">
        <f t="shared" si="3"/>
        <v>21600</v>
      </c>
    </row>
    <row r="228" spans="3:18">
      <c r="C228" s="3" t="s">
        <v>235</v>
      </c>
      <c r="D228" s="4" t="s">
        <v>451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5">
        <v>2700</v>
      </c>
      <c r="P228" s="5">
        <v>2700</v>
      </c>
      <c r="Q228" s="5">
        <v>5400</v>
      </c>
      <c r="R228" s="36">
        <f t="shared" si="3"/>
        <v>10800</v>
      </c>
    </row>
    <row r="229" spans="3:18">
      <c r="C229" s="3" t="s">
        <v>236</v>
      </c>
      <c r="D229" s="4" t="s">
        <v>452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5">
        <v>8100</v>
      </c>
      <c r="P229" s="5">
        <v>8100</v>
      </c>
      <c r="Q229" s="5">
        <v>8100</v>
      </c>
      <c r="R229" s="36">
        <f t="shared" si="3"/>
        <v>24300</v>
      </c>
    </row>
    <row r="230" spans="3:18">
      <c r="C230" s="3" t="s">
        <v>237</v>
      </c>
      <c r="D230" s="4" t="s">
        <v>453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5">
        <v>13500</v>
      </c>
      <c r="P230" s="5">
        <v>5400</v>
      </c>
      <c r="Q230" s="5">
        <v>13500</v>
      </c>
      <c r="R230" s="36">
        <f t="shared" si="3"/>
        <v>32400</v>
      </c>
    </row>
    <row r="231" spans="3:18">
      <c r="C231" s="3" t="s">
        <v>238</v>
      </c>
      <c r="D231" s="4" t="s">
        <v>454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5">
        <v>5400</v>
      </c>
      <c r="P231" s="5">
        <v>10800</v>
      </c>
      <c r="Q231" s="5">
        <v>13500</v>
      </c>
      <c r="R231" s="36">
        <f t="shared" si="3"/>
        <v>29700</v>
      </c>
    </row>
    <row r="232" spans="3:18">
      <c r="C232" s="3" t="s">
        <v>239</v>
      </c>
      <c r="D232" s="4" t="s">
        <v>455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5">
        <v>13500</v>
      </c>
      <c r="P232" s="5">
        <v>5400</v>
      </c>
      <c r="Q232" s="5">
        <v>13500</v>
      </c>
      <c r="R232" s="36">
        <f t="shared" si="3"/>
        <v>32400</v>
      </c>
    </row>
    <row r="233" spans="3:18">
      <c r="C233" s="3" t="s">
        <v>240</v>
      </c>
      <c r="D233" s="4" t="s">
        <v>456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5">
        <v>8100</v>
      </c>
      <c r="P233" s="5">
        <v>8100</v>
      </c>
      <c r="Q233" s="5">
        <v>5400</v>
      </c>
      <c r="R233" s="36">
        <f t="shared" si="3"/>
        <v>21600</v>
      </c>
    </row>
    <row r="234" spans="3:18">
      <c r="C234" s="3" t="s">
        <v>241</v>
      </c>
      <c r="D234" s="4" t="s">
        <v>457</v>
      </c>
      <c r="E234" s="4" t="s">
        <v>264</v>
      </c>
      <c r="F234" s="4" t="s">
        <v>543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5">
        <v>5400</v>
      </c>
      <c r="P234" s="5">
        <v>8100</v>
      </c>
      <c r="Q234" s="5">
        <v>5400</v>
      </c>
      <c r="R234" s="36">
        <f t="shared" si="3"/>
        <v>18900</v>
      </c>
    </row>
    <row r="235" spans="3:18">
      <c r="C235" s="3" t="s">
        <v>242</v>
      </c>
      <c r="D235" s="4" t="s">
        <v>458</v>
      </c>
      <c r="E235" s="4" t="s">
        <v>263</v>
      </c>
      <c r="F235" s="4" t="s">
        <v>543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5">
        <v>5400</v>
      </c>
      <c r="P235" s="5">
        <v>2700</v>
      </c>
      <c r="Q235" s="5">
        <v>8100</v>
      </c>
      <c r="R235" s="36">
        <f t="shared" si="3"/>
        <v>16200</v>
      </c>
    </row>
    <row r="236" spans="3:18">
      <c r="C236" s="3" t="s">
        <v>243</v>
      </c>
      <c r="D236" s="4" t="s">
        <v>459</v>
      </c>
      <c r="E236" s="4" t="s">
        <v>263</v>
      </c>
      <c r="F236" s="4" t="s">
        <v>543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5">
        <v>5400</v>
      </c>
      <c r="P236" s="5">
        <v>8100</v>
      </c>
      <c r="Q236" s="5">
        <v>5400</v>
      </c>
      <c r="R236" s="36">
        <f t="shared" si="3"/>
        <v>18900</v>
      </c>
    </row>
    <row r="237" spans="3:18">
      <c r="C237" s="3" t="s">
        <v>244</v>
      </c>
      <c r="D237" s="4" t="s">
        <v>460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5">
        <v>8100</v>
      </c>
      <c r="P237" s="5">
        <v>8100</v>
      </c>
      <c r="Q237" s="5">
        <v>10800</v>
      </c>
      <c r="R237" s="36">
        <f t="shared" si="3"/>
        <v>27000</v>
      </c>
    </row>
    <row r="238" spans="3:18">
      <c r="C238" s="3" t="s">
        <v>245</v>
      </c>
      <c r="D238" s="4" t="s">
        <v>461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5">
        <v>10800</v>
      </c>
      <c r="P238" s="5">
        <v>2700</v>
      </c>
      <c r="Q238" s="5">
        <v>10800</v>
      </c>
      <c r="R238" s="36">
        <f t="shared" si="3"/>
        <v>24300</v>
      </c>
    </row>
    <row r="239" spans="3:18">
      <c r="C239" s="3" t="s">
        <v>246</v>
      </c>
      <c r="D239" s="4" t="s">
        <v>462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5">
        <v>10800</v>
      </c>
      <c r="P239" s="5">
        <v>10800</v>
      </c>
      <c r="Q239" s="5">
        <v>13500</v>
      </c>
      <c r="R239" s="36">
        <f t="shared" si="3"/>
        <v>35100</v>
      </c>
    </row>
    <row r="240" spans="3:18">
      <c r="C240" s="3" t="s">
        <v>247</v>
      </c>
      <c r="D240" s="4" t="s">
        <v>463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5">
        <v>8100</v>
      </c>
      <c r="P240" s="5">
        <v>2700</v>
      </c>
      <c r="Q240" s="5">
        <v>5400</v>
      </c>
      <c r="R240" s="36">
        <f t="shared" si="3"/>
        <v>16200</v>
      </c>
    </row>
    <row r="241" spans="3:18">
      <c r="C241" s="3" t="s">
        <v>248</v>
      </c>
      <c r="D241" s="4" t="s">
        <v>464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5">
        <v>5400</v>
      </c>
      <c r="P241" s="5">
        <v>8100</v>
      </c>
      <c r="Q241" s="5">
        <v>8100</v>
      </c>
      <c r="R241" s="36">
        <f t="shared" si="3"/>
        <v>21600</v>
      </c>
    </row>
    <row r="242" spans="3:18">
      <c r="C242" s="3" t="s">
        <v>249</v>
      </c>
      <c r="D242" s="4" t="s">
        <v>465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5">
        <v>5400</v>
      </c>
      <c r="P242" s="5">
        <v>2700</v>
      </c>
      <c r="Q242" s="5">
        <v>13500</v>
      </c>
      <c r="R242" s="36">
        <f t="shared" si="3"/>
        <v>21600</v>
      </c>
    </row>
    <row r="243" spans="3:18">
      <c r="C243" s="3" t="s">
        <v>250</v>
      </c>
      <c r="D243" s="4" t="s">
        <v>466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5">
        <v>2700</v>
      </c>
      <c r="P243" s="5">
        <v>5400</v>
      </c>
      <c r="Q243" s="5">
        <v>5400</v>
      </c>
      <c r="R243" s="36">
        <f t="shared" si="3"/>
        <v>13500</v>
      </c>
    </row>
    <row r="244" spans="3:18">
      <c r="C244" s="3" t="s">
        <v>251</v>
      </c>
      <c r="D244" s="4" t="s">
        <v>467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5">
        <v>8100</v>
      </c>
      <c r="P244" s="5">
        <v>10800</v>
      </c>
      <c r="Q244" s="5">
        <v>5400</v>
      </c>
      <c r="R244" s="36">
        <f t="shared" si="3"/>
        <v>24300</v>
      </c>
    </row>
    <row r="245" spans="3:18">
      <c r="C245" s="3" t="s">
        <v>252</v>
      </c>
      <c r="D245" s="4" t="s">
        <v>468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5">
        <v>10800</v>
      </c>
      <c r="P245" s="5">
        <v>2700</v>
      </c>
      <c r="Q245" s="5">
        <v>10800</v>
      </c>
      <c r="R245" s="36">
        <f t="shared" si="3"/>
        <v>24300</v>
      </c>
    </row>
    <row r="246" spans="3:18">
      <c r="C246" s="3" t="s">
        <v>253</v>
      </c>
      <c r="D246" s="4" t="s">
        <v>469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5">
        <v>13500</v>
      </c>
      <c r="P246" s="5">
        <v>8100</v>
      </c>
      <c r="Q246" s="5">
        <v>8100</v>
      </c>
      <c r="R246" s="36">
        <f t="shared" si="3"/>
        <v>29700</v>
      </c>
    </row>
    <row r="247" spans="3:18">
      <c r="C247" s="3" t="s">
        <v>254</v>
      </c>
      <c r="D247" s="4" t="s">
        <v>470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5">
        <v>8100</v>
      </c>
      <c r="P247" s="5">
        <v>5400</v>
      </c>
      <c r="Q247" s="5">
        <v>8100</v>
      </c>
      <c r="R247" s="36">
        <f t="shared" si="3"/>
        <v>21600</v>
      </c>
    </row>
    <row r="248" spans="3:18">
      <c r="C248" s="3" t="s">
        <v>255</v>
      </c>
      <c r="D248" s="4" t="s">
        <v>471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5">
        <v>8100</v>
      </c>
      <c r="P248" s="5">
        <v>5400</v>
      </c>
      <c r="Q248" s="5">
        <v>5400</v>
      </c>
      <c r="R248" s="36">
        <f t="shared" si="3"/>
        <v>18900</v>
      </c>
    </row>
    <row r="249" spans="3:18">
      <c r="C249" s="3" t="s">
        <v>256</v>
      </c>
      <c r="D249" s="4" t="s">
        <v>472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5">
        <v>10800</v>
      </c>
      <c r="P249" s="5">
        <v>2700</v>
      </c>
      <c r="Q249" s="5">
        <v>5400</v>
      </c>
      <c r="R249" s="36">
        <f t="shared" si="3"/>
        <v>18900</v>
      </c>
    </row>
    <row r="250" spans="3:18">
      <c r="C250" s="3" t="s">
        <v>257</v>
      </c>
      <c r="D250" s="4" t="s">
        <v>473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5">
        <v>5400</v>
      </c>
      <c r="P250" s="5">
        <v>5400</v>
      </c>
      <c r="Q250" s="5">
        <v>8100</v>
      </c>
      <c r="R250" s="36">
        <f t="shared" si="3"/>
        <v>18900</v>
      </c>
    </row>
    <row r="251" spans="3:18">
      <c r="C251" s="3" t="s">
        <v>258</v>
      </c>
      <c r="D251" s="4" t="s">
        <v>541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5">
        <v>10800</v>
      </c>
      <c r="P251" s="5">
        <v>10800</v>
      </c>
      <c r="Q251" s="5">
        <v>5400</v>
      </c>
      <c r="R251" s="36">
        <f t="shared" si="3"/>
        <v>27000</v>
      </c>
    </row>
    <row r="252" spans="3:18">
      <c r="C252" s="3" t="s">
        <v>259</v>
      </c>
      <c r="D252" s="4" t="s">
        <v>474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5">
        <v>13500</v>
      </c>
      <c r="P252" s="5">
        <v>2700</v>
      </c>
      <c r="Q252" s="5">
        <v>8100</v>
      </c>
      <c r="R252" s="36">
        <f t="shared" si="3"/>
        <v>24300</v>
      </c>
    </row>
    <row r="253" spans="3:18">
      <c r="C253" s="3" t="s">
        <v>260</v>
      </c>
      <c r="D253" s="4" t="s">
        <v>475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5">
        <v>2700</v>
      </c>
      <c r="P253" s="5">
        <v>8100</v>
      </c>
      <c r="Q253" s="5">
        <v>10800</v>
      </c>
      <c r="R253" s="36">
        <f t="shared" si="3"/>
        <v>21600</v>
      </c>
    </row>
    <row r="254" spans="3:18">
      <c r="C254" s="3" t="s">
        <v>261</v>
      </c>
      <c r="D254" s="4" t="s">
        <v>542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5">
        <v>5400</v>
      </c>
      <c r="P254" s="5">
        <v>10800</v>
      </c>
      <c r="Q254" s="5">
        <v>13500</v>
      </c>
      <c r="R254" s="36">
        <f t="shared" si="3"/>
        <v>29700</v>
      </c>
    </row>
    <row r="255" spans="3:18">
      <c r="C255" s="3" t="s">
        <v>262</v>
      </c>
      <c r="D255" s="4" t="s">
        <v>476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5">
        <v>5400</v>
      </c>
      <c r="P255" s="5">
        <v>5400</v>
      </c>
      <c r="Q255" s="5">
        <v>5400</v>
      </c>
      <c r="R255" s="36">
        <f t="shared" si="3"/>
        <v>16200</v>
      </c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4" priority="1">
      <formula>AND(_xlfn.ISFORMULA($E$4),$E$4=248)</formula>
    </cfRule>
  </conditionalFormatting>
  <conditionalFormatting sqref="F6">
    <cfRule type="expression" dxfId="3" priority="3">
      <formula>AND(_xlfn.ISFORMULA($F$6),$F$6=3)</formula>
    </cfRule>
  </conditionalFormatting>
  <conditionalFormatting sqref="J4">
    <cfRule type="expression" dxfId="2" priority="4">
      <formula>AND(_xlfn.ISFORMULA($J$4),$J$4=1535)</formula>
    </cfRule>
  </conditionalFormatting>
  <conditionalFormatting sqref="R8:R255">
    <cfRule type="expression" dxfId="1" priority="5">
      <formula>AND(_xlfn.ISFORMULA(R8),R8=O8+P8+Q8)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topLeftCell="A19" zoomScale="60" zoomScaleNormal="60" workbookViewId="0">
      <selection activeCell="N47" sqref="N47"/>
    </sheetView>
  </sheetViews>
  <sheetFormatPr baseColWidth="10" defaultColWidth="9.06640625" defaultRowHeight="14.25"/>
  <cols>
    <col min="1" max="1" width="20" bestFit="1" customWidth="1"/>
    <col min="2" max="2" width="19.1328125" customWidth="1"/>
    <col min="3" max="3" width="12.33203125" customWidth="1"/>
    <col min="4" max="4" width="13.86328125" customWidth="1"/>
    <col min="5" max="5" width="15" customWidth="1"/>
    <col min="6" max="6" width="16.33203125" customWidth="1"/>
    <col min="7" max="9" width="11.33203125" customWidth="1"/>
    <col min="10" max="10" width="13.86328125" customWidth="1"/>
    <col min="11" max="13" width="11.33203125" customWidth="1"/>
  </cols>
  <sheetData>
    <row r="1" spans="1:12" ht="15" customHeight="1">
      <c r="A1" s="54" t="s">
        <v>578</v>
      </c>
      <c r="B1" s="54"/>
      <c r="D1" s="54" t="s">
        <v>580</v>
      </c>
      <c r="E1" s="54"/>
      <c r="F1" s="54"/>
      <c r="G1" s="54"/>
      <c r="I1" s="54" t="s">
        <v>579</v>
      </c>
      <c r="J1" s="54"/>
      <c r="K1" s="54"/>
      <c r="L1" s="54"/>
    </row>
    <row r="2" spans="1:12">
      <c r="A2" s="54"/>
      <c r="B2" s="54"/>
      <c r="D2" s="54"/>
      <c r="E2" s="54"/>
      <c r="F2" s="54"/>
      <c r="G2" s="54"/>
      <c r="I2" s="54"/>
      <c r="J2" s="54"/>
      <c r="K2" s="54"/>
      <c r="L2" s="54"/>
    </row>
    <row r="3" spans="1:12">
      <c r="A3" s="67"/>
      <c r="B3" s="67"/>
      <c r="D3" s="54"/>
      <c r="E3" s="54"/>
      <c r="F3" s="54"/>
      <c r="G3" s="54"/>
      <c r="I3" s="54"/>
      <c r="J3" s="54"/>
      <c r="K3" s="54"/>
      <c r="L3" s="54"/>
    </row>
    <row r="4" spans="1:12" ht="29.25" customHeight="1">
      <c r="A4" s="66" t="s">
        <v>273</v>
      </c>
      <c r="B4" s="66"/>
      <c r="C4" s="11"/>
      <c r="D4" s="11"/>
    </row>
    <row r="5" spans="1:12" ht="23.25" customHeight="1">
      <c r="A5" s="12" t="s">
        <v>263</v>
      </c>
      <c r="B5" s="25">
        <f>COUNTIFS(Campus,A5)</f>
        <v>83</v>
      </c>
    </row>
    <row r="6" spans="1:12" ht="23.25" customHeight="1">
      <c r="A6" s="12" t="s">
        <v>264</v>
      </c>
      <c r="B6" s="25">
        <f>COUNTIFS(Campus,A6)</f>
        <v>124</v>
      </c>
      <c r="E6" s="2"/>
    </row>
    <row r="7" spans="1:12" ht="23.25" customHeight="1">
      <c r="A7" s="12" t="s">
        <v>265</v>
      </c>
      <c r="B7" s="25">
        <f>COUNTIFS(Campus,A7)</f>
        <v>41</v>
      </c>
    </row>
    <row r="8" spans="1:12" ht="12" customHeight="1">
      <c r="A8" s="13"/>
    </row>
    <row r="9" spans="1:12" ht="15" customHeight="1">
      <c r="A9" s="54" t="s">
        <v>581</v>
      </c>
      <c r="B9" s="54"/>
    </row>
    <row r="10" spans="1:12">
      <c r="A10" s="54"/>
      <c r="B10" s="54"/>
    </row>
    <row r="11" spans="1:12">
      <c r="A11" s="67"/>
      <c r="B11" s="67"/>
    </row>
    <row r="12" spans="1:12" ht="18">
      <c r="A12" s="66" t="s">
        <v>274</v>
      </c>
      <c r="B12" s="66"/>
    </row>
    <row r="13" spans="1:12" ht="18">
      <c r="A13" s="12" t="s">
        <v>268</v>
      </c>
      <c r="B13" s="10">
        <f>COUNTIF(Course,A13)</f>
        <v>77</v>
      </c>
    </row>
    <row r="14" spans="1:12" ht="18">
      <c r="A14" s="12" t="s">
        <v>269</v>
      </c>
      <c r="B14" s="10">
        <f>COUNTIF(Course,A14)</f>
        <v>114</v>
      </c>
    </row>
    <row r="15" spans="1:12" ht="18">
      <c r="A15" s="12" t="s">
        <v>270</v>
      </c>
      <c r="B15" s="10">
        <f>COUNTIF(Course,A15)</f>
        <v>57</v>
      </c>
    </row>
    <row r="17" spans="1:13" ht="24.75" customHeight="1">
      <c r="A17" s="70" t="s">
        <v>582</v>
      </c>
      <c r="B17" s="70"/>
      <c r="C17" s="71"/>
      <c r="D17" s="22" t="s">
        <v>275</v>
      </c>
      <c r="E17" s="22" t="s">
        <v>276</v>
      </c>
      <c r="F17" s="22" t="s">
        <v>277</v>
      </c>
      <c r="H17" s="70" t="s">
        <v>583</v>
      </c>
      <c r="I17" s="70"/>
      <c r="J17" s="71"/>
      <c r="K17" s="22" t="s">
        <v>275</v>
      </c>
      <c r="L17" s="22" t="s">
        <v>276</v>
      </c>
      <c r="M17" s="22" t="s">
        <v>277</v>
      </c>
    </row>
    <row r="18" spans="1:13" s="14" customFormat="1" ht="22.5" customHeight="1">
      <c r="A18" s="57" t="s">
        <v>544</v>
      </c>
      <c r="B18" s="68"/>
      <c r="C18" s="69"/>
      <c r="D18" s="15">
        <f>COUNTIFS(Number_of_units__Semester_1,"&gt;4")</f>
        <v>47</v>
      </c>
      <c r="E18" s="15">
        <f>COUNTIFS(Number_of_units__Semester_2,"&gt;4")</f>
        <v>0</v>
      </c>
      <c r="F18" s="15">
        <f>COUNTIF(Number_of_units__Semester_3,"&gt;4")</f>
        <v>57</v>
      </c>
      <c r="H18" s="56" t="s">
        <v>546</v>
      </c>
      <c r="I18" s="56"/>
      <c r="J18" s="57"/>
      <c r="K18" s="15">
        <f>COUNTIFS(Average_mark_Semester_1,"&lt;50")</f>
        <v>36</v>
      </c>
      <c r="L18" s="15">
        <f>COUNTIFS(Average_mark_Semester_2,"&lt;50")</f>
        <v>26</v>
      </c>
      <c r="M18" s="15">
        <f>COUNTIFS(Average_mark_Semester_3,"&lt;50")</f>
        <v>57</v>
      </c>
    </row>
    <row r="19" spans="1:13" s="14" customFormat="1" ht="22.5" customHeight="1">
      <c r="A19" s="56" t="s">
        <v>545</v>
      </c>
      <c r="B19" s="56"/>
      <c r="C19" s="57"/>
      <c r="D19" s="15">
        <f>COUNTIF(Number_of_units__Semester_1,1)</f>
        <v>39</v>
      </c>
      <c r="E19" s="15">
        <f>COUNTIF(Number_of_units__Semester_2,1)</f>
        <v>65</v>
      </c>
      <c r="F19" s="15">
        <f>COUNTIF(Number_of_units__Semester_3,1)</f>
        <v>0</v>
      </c>
      <c r="H19" s="56" t="s">
        <v>284</v>
      </c>
      <c r="I19" s="56"/>
      <c r="J19" s="57"/>
      <c r="K19" s="15">
        <f>COUNTIFS(Course,A$13,Average_mark_Semester_1,"&lt;50")</f>
        <v>9</v>
      </c>
      <c r="L19" s="15">
        <f>COUNTIFS(Course,A$13,Average_mark_Semester_2,"&lt;50")</f>
        <v>7</v>
      </c>
      <c r="M19" s="15">
        <f>COUNTIFS(Course,A13,Average_mark_Semester_3,"&lt;50")</f>
        <v>11</v>
      </c>
    </row>
    <row r="20" spans="1:13" s="14" customFormat="1" ht="22.5" customHeight="1">
      <c r="A20" s="20"/>
      <c r="B20" s="20"/>
      <c r="C20" s="20"/>
    </row>
    <row r="21" spans="1:13" ht="18.75" customHeight="1">
      <c r="A21" s="13"/>
      <c r="H21" s="21"/>
      <c r="I21" s="21"/>
      <c r="J21" s="21"/>
      <c r="K21" s="21"/>
    </row>
    <row r="22" spans="1:13" ht="18.75" customHeight="1">
      <c r="A22" s="13"/>
      <c r="H22" s="21"/>
      <c r="I22" s="21"/>
      <c r="J22" s="21"/>
      <c r="K22" s="21"/>
    </row>
    <row r="23" spans="1:13" ht="18.75" customHeight="1">
      <c r="A23" s="13"/>
      <c r="B23" s="64" t="s">
        <v>585</v>
      </c>
      <c r="C23" s="62" t="s">
        <v>584</v>
      </c>
      <c r="D23" s="62"/>
      <c r="E23" s="62"/>
      <c r="G23" s="54" t="s">
        <v>573</v>
      </c>
      <c r="H23" s="54"/>
      <c r="I23" s="54"/>
      <c r="J23" s="54"/>
      <c r="K23" s="54"/>
    </row>
    <row r="24" spans="1:13">
      <c r="B24" s="65"/>
      <c r="C24" s="62"/>
      <c r="D24" s="62"/>
      <c r="E24" s="62"/>
      <c r="G24" s="54"/>
      <c r="H24" s="54"/>
      <c r="I24" s="54"/>
      <c r="J24" s="54"/>
      <c r="K24" s="54"/>
    </row>
    <row r="25" spans="1:13" ht="31.5">
      <c r="A25" s="9" t="s">
        <v>278</v>
      </c>
      <c r="B25" s="9" t="s">
        <v>0</v>
      </c>
      <c r="C25" s="9" t="s">
        <v>268</v>
      </c>
      <c r="D25" s="9" t="s">
        <v>269</v>
      </c>
      <c r="E25" s="9" t="s">
        <v>270</v>
      </c>
      <c r="G25" s="21"/>
      <c r="H25" s="21"/>
      <c r="I25" s="21"/>
      <c r="J25" s="21"/>
    </row>
    <row r="26" spans="1:13" ht="18">
      <c r="A26" s="12" t="s">
        <v>263</v>
      </c>
      <c r="B26" s="16">
        <f>SUMIFS(Total_Payment,Campus,A26)</f>
        <v>2008800</v>
      </c>
      <c r="C26" s="16">
        <f t="shared" ref="C26:E28" si="0">SUMIFS(Total_Payment,Course,C$25,Campus,$A26)</f>
        <v>572400</v>
      </c>
      <c r="D26" s="16">
        <f t="shared" si="0"/>
        <v>963900</v>
      </c>
      <c r="E26" s="16">
        <f t="shared" si="0"/>
        <v>472500</v>
      </c>
    </row>
    <row r="27" spans="1:13" ht="18">
      <c r="A27" s="12" t="s">
        <v>264</v>
      </c>
      <c r="B27" s="16">
        <f>SUMIFS(Total_Payment,Campus,A27)</f>
        <v>2983500</v>
      </c>
      <c r="C27" s="16">
        <f t="shared" si="0"/>
        <v>945000</v>
      </c>
      <c r="D27" s="16">
        <f t="shared" si="0"/>
        <v>1358100</v>
      </c>
      <c r="E27" s="16">
        <f t="shared" si="0"/>
        <v>680400</v>
      </c>
    </row>
    <row r="28" spans="1:13" ht="18">
      <c r="A28" s="12" t="s">
        <v>265</v>
      </c>
      <c r="B28" s="16">
        <f>SUMIFS(Total_Payment,Campus,A28)</f>
        <v>1028700</v>
      </c>
      <c r="C28" s="16">
        <f t="shared" si="0"/>
        <v>318600</v>
      </c>
      <c r="D28" s="16">
        <f t="shared" si="0"/>
        <v>442800</v>
      </c>
      <c r="E28" s="16">
        <f t="shared" si="0"/>
        <v>267300</v>
      </c>
    </row>
    <row r="29" spans="1:13" ht="141.75" customHeight="1">
      <c r="A29" s="13"/>
      <c r="B29" s="26"/>
      <c r="C29" s="26"/>
      <c r="D29" s="26"/>
      <c r="E29" s="26"/>
    </row>
    <row r="30" spans="1:13" ht="31.5" customHeight="1">
      <c r="H30" s="54" t="s">
        <v>575</v>
      </c>
      <c r="I30" s="54"/>
      <c r="J30" s="54"/>
      <c r="K30" s="54"/>
    </row>
    <row r="31" spans="1:13" ht="15" customHeight="1">
      <c r="B31" s="58" t="s">
        <v>586</v>
      </c>
      <c r="C31" s="59"/>
      <c r="D31" s="59"/>
      <c r="E31" s="62" t="s">
        <v>574</v>
      </c>
      <c r="F31" s="63"/>
      <c r="H31" s="21"/>
      <c r="I31" s="21"/>
      <c r="J31" s="21"/>
      <c r="K31" s="21"/>
    </row>
    <row r="32" spans="1:13" ht="15" customHeight="1">
      <c r="B32" s="60"/>
      <c r="C32" s="61"/>
      <c r="D32" s="61"/>
      <c r="E32" s="62"/>
      <c r="F32" s="63"/>
      <c r="H32" s="21"/>
      <c r="I32" s="21"/>
      <c r="J32" s="21"/>
      <c r="K32" s="21"/>
    </row>
    <row r="33" spans="1:6" ht="31.5">
      <c r="A33" s="9" t="s">
        <v>286</v>
      </c>
      <c r="B33" s="19" t="s">
        <v>268</v>
      </c>
      <c r="C33" s="19" t="s">
        <v>269</v>
      </c>
      <c r="D33" s="19" t="s">
        <v>270</v>
      </c>
      <c r="E33" s="8" t="s">
        <v>548</v>
      </c>
      <c r="F33" s="27"/>
    </row>
    <row r="34" spans="1:6" ht="18">
      <c r="A34" s="12" t="s">
        <v>275</v>
      </c>
      <c r="B34" s="10">
        <f>SUMIFS(Number_of_units__Semester_1,Course,B$33)</f>
        <v>226</v>
      </c>
      <c r="C34" s="10">
        <f>SUMIFS(Number_of_units__Semester_1,Course,C$33)</f>
        <v>358</v>
      </c>
      <c r="D34" s="10">
        <f>SUMIFS(Number_of_units__Semester_1,Course,D$33)</f>
        <v>169</v>
      </c>
      <c r="E34" s="10">
        <f>SUM(Payment_Semester_1)</f>
        <v>2033100</v>
      </c>
      <c r="F34" s="28"/>
    </row>
    <row r="35" spans="1:6" ht="18">
      <c r="A35" s="12" t="s">
        <v>276</v>
      </c>
      <c r="B35" s="10">
        <f>SUMIFS(Number_of_units__Semester_2,Course,B$33)</f>
        <v>199</v>
      </c>
      <c r="C35" s="10">
        <f>SUMIFS(Number_of_units__Semester_2,Course,C$33)</f>
        <v>276</v>
      </c>
      <c r="D35" s="10">
        <f>SUMIFS(Number_of_units__Semester_2,Course,D$33)</f>
        <v>156</v>
      </c>
      <c r="E35" s="10">
        <f>SUM(Payment_Semester_2)</f>
        <v>1703700</v>
      </c>
      <c r="F35" s="28"/>
    </row>
    <row r="36" spans="1:6" ht="18">
      <c r="A36" s="12" t="s">
        <v>277</v>
      </c>
      <c r="B36" s="10">
        <f>SUMIFS(Number_of_units__Semester_3,Course,B$33)</f>
        <v>255</v>
      </c>
      <c r="C36" s="10">
        <f>SUMIFS(Number_of_units__Semester_3,Course,C$33)</f>
        <v>390</v>
      </c>
      <c r="D36" s="10">
        <f>SUMIFS(Number_of_units__Semester_3,Course,D$33)</f>
        <v>201</v>
      </c>
      <c r="E36" s="10">
        <f>SUM(Payment_Semester_3)</f>
        <v>2284200</v>
      </c>
      <c r="F36" s="28"/>
    </row>
    <row r="37" spans="1:6" ht="21.75" customHeight="1">
      <c r="A37" s="19" t="s">
        <v>283</v>
      </c>
      <c r="B37" s="10"/>
      <c r="C37" s="10"/>
      <c r="D37" s="10"/>
      <c r="E37" s="10"/>
    </row>
    <row r="38" spans="1:6" ht="15" customHeight="1">
      <c r="A38" s="52" t="s">
        <v>576</v>
      </c>
    </row>
    <row r="39" spans="1:6" ht="15" customHeight="1">
      <c r="A39" s="53"/>
    </row>
    <row r="40" spans="1:6">
      <c r="A40" s="53"/>
    </row>
    <row r="41" spans="1:6">
      <c r="A41" s="53"/>
    </row>
    <row r="42" spans="1:6">
      <c r="A42" s="53"/>
    </row>
    <row r="45" spans="1:6">
      <c r="A45" s="55" t="s">
        <v>577</v>
      </c>
    </row>
    <row r="46" spans="1:6">
      <c r="A46" s="55"/>
    </row>
    <row r="47" spans="1:6">
      <c r="A47" s="55"/>
    </row>
    <row r="48" spans="1:6">
      <c r="A48" s="55"/>
    </row>
    <row r="49" spans="1:1">
      <c r="A49" s="55"/>
    </row>
    <row r="50" spans="1:1">
      <c r="A50" s="55"/>
    </row>
    <row r="51" spans="1:1">
      <c r="A51" s="55"/>
    </row>
    <row r="52" spans="1:1">
      <c r="A52" s="55"/>
    </row>
    <row r="53" spans="1:1">
      <c r="A53" s="55"/>
    </row>
    <row r="54" spans="1:1">
      <c r="A54" s="55"/>
    </row>
    <row r="55" spans="1:1">
      <c r="A55" s="55"/>
    </row>
  </sheetData>
  <sortState xmlns:xlrd2="http://schemas.microsoft.com/office/spreadsheetml/2017/richdata2" ref="E6:E72">
    <sortCondition ref="E6"/>
  </sortState>
  <mergeCells count="21"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B5:B7 B13:B15 D18:F19 K18:M19 B26:E28 B34:E37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B85FD7D8-9EA6-4CF9-91DB-365EEE360F58}">
          <x14:colorSeries rgb="FF5F5F5F"/>
          <x14:colorNegative rgb="FFFFB620"/>
          <x14:colorAxis rgb="FF000000"/>
          <x14:colorMarkers rgb="FFD70077"/>
          <x14:colorFirst rgb="FF5687C2"/>
          <x14:colorLast rgb="FF359CEB"/>
          <x14:colorHigh rgb="FF56BE79"/>
          <x14:colorLow rgb="FFFF5055"/>
          <x14:sparklines>
            <x14:sparkline>
              <xm:f>Dashboard!B34:B36</xm:f>
              <xm:sqref>B37</xm:sqref>
            </x14:sparkline>
            <x14:sparkline>
              <xm:f>Dashboard!C34:C36</xm:f>
              <xm:sqref>C37</xm:sqref>
            </x14:sparkline>
            <x14:sparkline>
              <xm:f>Dashboard!D34:D36</xm:f>
              <xm:sqref>D37</xm:sqref>
            </x14:sparkline>
            <x14:sparkline>
              <xm:f>Dashboard!E34:E36</xm:f>
              <xm:sqref>E37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37"/>
  <sheetViews>
    <sheetView workbookViewId="0"/>
  </sheetViews>
  <sheetFormatPr baseColWidth="10" defaultColWidth="9.06640625" defaultRowHeight="14.25"/>
  <cols>
    <col min="1" max="1" width="20" customWidth="1"/>
    <col min="2" max="2" width="19.1328125" customWidth="1"/>
    <col min="3" max="3" width="12.33203125" customWidth="1"/>
    <col min="4" max="4" width="13.86328125" customWidth="1"/>
    <col min="5" max="5" width="15" customWidth="1"/>
    <col min="6" max="6" width="16.33203125" customWidth="1"/>
    <col min="7" max="9" width="11.33203125" customWidth="1"/>
    <col min="10" max="10" width="13.86328125" customWidth="1"/>
    <col min="11" max="13" width="11.332031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544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546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545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548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18</vt:i4>
      </vt:variant>
    </vt:vector>
  </HeadingPairs>
  <TitlesOfParts>
    <vt:vector size="22" baseType="lpstr">
      <vt:lpstr>Instructions </vt:lpstr>
      <vt:lpstr>Students-database</vt:lpstr>
      <vt:lpstr>Dashboard</vt:lpstr>
      <vt:lpstr>Calcs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Number_of_books_purchased_by_students</vt:lpstr>
      <vt:lpstr>Number_of_students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Smide ALEXIS</cp:lastModifiedBy>
  <dcterms:created xsi:type="dcterms:W3CDTF">2016-08-30T01:18:10Z</dcterms:created>
  <dcterms:modified xsi:type="dcterms:W3CDTF">2024-06-19T12:07:16Z</dcterms:modified>
</cp:coreProperties>
</file>