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My Drive\NCSU_Projects\NCPC_JordanLake\LoadAreaExtrapolation\"/>
    </mc:Choice>
  </mc:AlternateContent>
  <xr:revisionPtr revIDLastSave="0" documentId="13_ncr:1_{008C0CA7-F149-4020-B352-EF4F894DACE8}" xr6:coauthVersionLast="45" xr6:coauthVersionMax="45" xr10:uidLastSave="{00000000-0000-0000-0000-000000000000}"/>
  <bookViews>
    <workbookView xWindow="20370" yWindow="-3960" windowWidth="19440" windowHeight="15000" tabRatio="696" activeTab="2" xr2:uid="{00000000-000D-0000-FFFF-FFFF00000000}"/>
  </bookViews>
  <sheets>
    <sheet name="Monthly Load" sheetId="1" r:id="rId1"/>
    <sheet name="WWTP loads" sheetId="2" r:id="rId2"/>
    <sheet name="Segment loads" sheetId="3" r:id="rId3"/>
  </sheets>
  <definedNames>
    <definedName name="_xlnm._FilterDatabase" localSheetId="0" hidden="1">'Monthly Load'!$A$1:$G$466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87" i="1" l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34" i="1"/>
  <c r="AH203" i="3" l="1"/>
  <c r="AI203" i="3"/>
  <c r="AJ203" i="3"/>
  <c r="AK203" i="3"/>
  <c r="AH204" i="3"/>
  <c r="AI204" i="3"/>
  <c r="AJ204" i="3"/>
  <c r="AK204" i="3"/>
  <c r="AH205" i="3"/>
  <c r="AI205" i="3"/>
  <c r="AJ205" i="3"/>
  <c r="AK205" i="3"/>
  <c r="AH206" i="3"/>
  <c r="AI206" i="3"/>
  <c r="AJ206" i="3"/>
  <c r="AK206" i="3"/>
  <c r="AH207" i="3"/>
  <c r="AI207" i="3"/>
  <c r="AJ207" i="3"/>
  <c r="AK207" i="3"/>
  <c r="AH208" i="3"/>
  <c r="AI208" i="3"/>
  <c r="AJ208" i="3"/>
  <c r="AK208" i="3"/>
  <c r="AH209" i="3"/>
  <c r="AI209" i="3"/>
  <c r="AJ209" i="3"/>
  <c r="AK209" i="3"/>
  <c r="AH210" i="3"/>
  <c r="AI210" i="3"/>
  <c r="AJ210" i="3"/>
  <c r="AK210" i="3"/>
  <c r="AH211" i="3"/>
  <c r="AI211" i="3"/>
  <c r="AJ211" i="3"/>
  <c r="AK211" i="3"/>
  <c r="AH212" i="3"/>
  <c r="AI212" i="3"/>
  <c r="AJ212" i="3"/>
  <c r="AK212" i="3"/>
  <c r="AH213" i="3"/>
  <c r="AI213" i="3"/>
  <c r="AJ213" i="3"/>
  <c r="AK213" i="3"/>
  <c r="AH214" i="3"/>
  <c r="AI214" i="3"/>
  <c r="AJ214" i="3"/>
  <c r="AK214" i="3"/>
  <c r="AH215" i="3"/>
  <c r="AI215" i="3"/>
  <c r="AJ215" i="3"/>
  <c r="AK215" i="3"/>
  <c r="AH216" i="3"/>
  <c r="AI216" i="3"/>
  <c r="AJ216" i="3"/>
  <c r="AK216" i="3"/>
  <c r="AH217" i="3"/>
  <c r="AI217" i="3"/>
  <c r="AJ217" i="3"/>
  <c r="AK217" i="3"/>
  <c r="AH218" i="3"/>
  <c r="AI218" i="3"/>
  <c r="AJ218" i="3"/>
  <c r="AK218" i="3"/>
  <c r="AH219" i="3"/>
  <c r="AI219" i="3"/>
  <c r="AJ219" i="3"/>
  <c r="AK219" i="3"/>
  <c r="AH220" i="3"/>
  <c r="AI220" i="3"/>
  <c r="AJ220" i="3"/>
  <c r="AK220" i="3"/>
  <c r="AH221" i="3"/>
  <c r="AI221" i="3"/>
  <c r="AJ221" i="3"/>
  <c r="AK221" i="3"/>
  <c r="AH222" i="3"/>
  <c r="AI222" i="3"/>
  <c r="AJ222" i="3"/>
  <c r="AK222" i="3"/>
  <c r="AH223" i="3"/>
  <c r="AI223" i="3"/>
  <c r="AJ223" i="3"/>
  <c r="AK223" i="3"/>
  <c r="AH224" i="3"/>
  <c r="AI224" i="3"/>
  <c r="AJ224" i="3"/>
  <c r="AK224" i="3"/>
  <c r="AH225" i="3"/>
  <c r="AI225" i="3"/>
  <c r="AJ225" i="3"/>
  <c r="AK225" i="3"/>
  <c r="AH226" i="3"/>
  <c r="AI226" i="3"/>
  <c r="AJ226" i="3"/>
  <c r="AK226" i="3"/>
  <c r="AH227" i="3"/>
  <c r="AI227" i="3"/>
  <c r="AJ227" i="3"/>
  <c r="AK227" i="3"/>
  <c r="AH228" i="3"/>
  <c r="AI228" i="3"/>
  <c r="AJ228" i="3"/>
  <c r="AK228" i="3"/>
  <c r="AH229" i="3"/>
  <c r="AI229" i="3"/>
  <c r="AJ229" i="3"/>
  <c r="AK229" i="3"/>
  <c r="AH230" i="3"/>
  <c r="AI230" i="3"/>
  <c r="AJ230" i="3"/>
  <c r="AK230" i="3"/>
  <c r="AH231" i="3"/>
  <c r="AI231" i="3"/>
  <c r="AJ231" i="3"/>
  <c r="AK231" i="3"/>
  <c r="AH232" i="3"/>
  <c r="AI232" i="3"/>
  <c r="AJ232" i="3"/>
  <c r="AK232" i="3"/>
  <c r="AH233" i="3"/>
  <c r="AI233" i="3"/>
  <c r="AJ233" i="3"/>
  <c r="AK233" i="3"/>
  <c r="AH234" i="3"/>
  <c r="AI234" i="3"/>
  <c r="AJ234" i="3"/>
  <c r="AK234" i="3"/>
  <c r="AH235" i="3"/>
  <c r="AI235" i="3"/>
  <c r="AJ235" i="3"/>
  <c r="AK235" i="3"/>
  <c r="AH236" i="3"/>
  <c r="AI236" i="3"/>
  <c r="AJ236" i="3"/>
  <c r="AK236" i="3"/>
  <c r="AH237" i="3"/>
  <c r="AI237" i="3"/>
  <c r="AJ237" i="3"/>
  <c r="AK237" i="3"/>
  <c r="AH238" i="3"/>
  <c r="AI238" i="3"/>
  <c r="AJ238" i="3"/>
  <c r="AK238" i="3"/>
  <c r="AH239" i="3"/>
  <c r="AI239" i="3"/>
  <c r="AJ239" i="3"/>
  <c r="AK239" i="3"/>
  <c r="AH240" i="3"/>
  <c r="AI240" i="3"/>
  <c r="AJ240" i="3"/>
  <c r="AK240" i="3"/>
  <c r="AH241" i="3"/>
  <c r="AI241" i="3"/>
  <c r="AJ241" i="3"/>
  <c r="AK241" i="3"/>
  <c r="AH242" i="3"/>
  <c r="AI242" i="3"/>
  <c r="AJ242" i="3"/>
  <c r="AK242" i="3"/>
  <c r="AH243" i="3"/>
  <c r="AI243" i="3"/>
  <c r="AJ243" i="3"/>
  <c r="AK243" i="3"/>
  <c r="AH244" i="3"/>
  <c r="AI244" i="3"/>
  <c r="AJ244" i="3"/>
  <c r="AK244" i="3"/>
  <c r="AH245" i="3"/>
  <c r="AI245" i="3"/>
  <c r="AJ245" i="3"/>
  <c r="AK245" i="3"/>
  <c r="AH246" i="3"/>
  <c r="AI246" i="3"/>
  <c r="AJ246" i="3"/>
  <c r="AK246" i="3"/>
  <c r="AH247" i="3"/>
  <c r="AI247" i="3"/>
  <c r="AJ247" i="3"/>
  <c r="AK247" i="3"/>
  <c r="AH248" i="3"/>
  <c r="AI248" i="3"/>
  <c r="AJ248" i="3"/>
  <c r="AK248" i="3"/>
  <c r="AH249" i="3"/>
  <c r="AI249" i="3"/>
  <c r="AJ249" i="3"/>
  <c r="AK249" i="3"/>
  <c r="AH250" i="3"/>
  <c r="AI250" i="3"/>
  <c r="AJ250" i="3"/>
  <c r="AK250" i="3"/>
  <c r="AH251" i="3"/>
  <c r="AI251" i="3"/>
  <c r="AJ251" i="3"/>
  <c r="AK251" i="3"/>
  <c r="AH252" i="3"/>
  <c r="AI252" i="3"/>
  <c r="AJ252" i="3"/>
  <c r="AK252" i="3"/>
  <c r="AH253" i="3"/>
  <c r="AI253" i="3"/>
  <c r="AJ253" i="3"/>
  <c r="AK253" i="3"/>
  <c r="AH254" i="3"/>
  <c r="AI254" i="3"/>
  <c r="AJ254" i="3"/>
  <c r="AK254" i="3"/>
  <c r="AH255" i="3"/>
  <c r="AI255" i="3"/>
  <c r="AJ255" i="3"/>
  <c r="AK255" i="3"/>
  <c r="AH256" i="3"/>
  <c r="AI256" i="3"/>
  <c r="AJ256" i="3"/>
  <c r="AK256" i="3"/>
  <c r="AH257" i="3"/>
  <c r="AI257" i="3"/>
  <c r="AJ257" i="3"/>
  <c r="AK257" i="3"/>
  <c r="AH258" i="3"/>
  <c r="AI258" i="3"/>
  <c r="AJ258" i="3"/>
  <c r="AK258" i="3"/>
  <c r="AH259" i="3"/>
  <c r="AI259" i="3"/>
  <c r="AJ259" i="3"/>
  <c r="AK259" i="3"/>
  <c r="AH260" i="3"/>
  <c r="AI260" i="3"/>
  <c r="AJ260" i="3"/>
  <c r="AK260" i="3"/>
  <c r="AH261" i="3"/>
  <c r="AI261" i="3"/>
  <c r="AJ261" i="3"/>
  <c r="AK261" i="3"/>
  <c r="AH262" i="3"/>
  <c r="AI262" i="3"/>
  <c r="AJ262" i="3"/>
  <c r="AK262" i="3"/>
  <c r="AH263" i="3"/>
  <c r="AI263" i="3"/>
  <c r="AJ263" i="3"/>
  <c r="AK263" i="3"/>
  <c r="AH264" i="3"/>
  <c r="AI264" i="3"/>
  <c r="AJ264" i="3"/>
  <c r="AK264" i="3"/>
  <c r="AH265" i="3"/>
  <c r="AI265" i="3"/>
  <c r="AJ265" i="3"/>
  <c r="AK265" i="3"/>
  <c r="AH266" i="3"/>
  <c r="AI266" i="3"/>
  <c r="AJ266" i="3"/>
  <c r="AK266" i="3"/>
  <c r="AH267" i="3"/>
  <c r="AI267" i="3"/>
  <c r="AJ267" i="3"/>
  <c r="AK267" i="3"/>
  <c r="AH268" i="3"/>
  <c r="AI268" i="3"/>
  <c r="AJ268" i="3"/>
  <c r="AK268" i="3"/>
  <c r="AH269" i="3"/>
  <c r="AI269" i="3"/>
  <c r="AJ269" i="3"/>
  <c r="AK269" i="3"/>
  <c r="AH270" i="3"/>
  <c r="AI270" i="3"/>
  <c r="AJ270" i="3"/>
  <c r="AK270" i="3"/>
  <c r="AH271" i="3"/>
  <c r="AI271" i="3"/>
  <c r="AJ271" i="3"/>
  <c r="AK271" i="3"/>
  <c r="AH272" i="3"/>
  <c r="AI272" i="3"/>
  <c r="AJ272" i="3"/>
  <c r="AK272" i="3"/>
  <c r="AH273" i="3"/>
  <c r="AI273" i="3"/>
  <c r="AJ273" i="3"/>
  <c r="AK273" i="3"/>
  <c r="AH274" i="3"/>
  <c r="AI274" i="3"/>
  <c r="AJ274" i="3"/>
  <c r="AK274" i="3"/>
  <c r="AH275" i="3"/>
  <c r="AI275" i="3"/>
  <c r="AJ275" i="3"/>
  <c r="AK275" i="3"/>
  <c r="AH276" i="3"/>
  <c r="AI276" i="3"/>
  <c r="AJ276" i="3"/>
  <c r="AK276" i="3"/>
  <c r="AH277" i="3"/>
  <c r="AI277" i="3"/>
  <c r="AJ277" i="3"/>
  <c r="AK277" i="3"/>
  <c r="AH278" i="3"/>
  <c r="AI278" i="3"/>
  <c r="AJ278" i="3"/>
  <c r="AK278" i="3"/>
  <c r="AH279" i="3"/>
  <c r="AI279" i="3"/>
  <c r="AJ279" i="3"/>
  <c r="AK279" i="3"/>
  <c r="AH280" i="3"/>
  <c r="AI280" i="3"/>
  <c r="AJ280" i="3"/>
  <c r="AK280" i="3"/>
  <c r="AH281" i="3"/>
  <c r="AI281" i="3"/>
  <c r="AJ281" i="3"/>
  <c r="AK281" i="3"/>
  <c r="AH282" i="3"/>
  <c r="AI282" i="3"/>
  <c r="AJ282" i="3"/>
  <c r="AK282" i="3"/>
  <c r="AH283" i="3"/>
  <c r="AI283" i="3"/>
  <c r="AJ283" i="3"/>
  <c r="AK283" i="3"/>
  <c r="AH284" i="3"/>
  <c r="AI284" i="3"/>
  <c r="AJ284" i="3"/>
  <c r="AK284" i="3"/>
  <c r="AH285" i="3"/>
  <c r="AI285" i="3"/>
  <c r="AJ285" i="3"/>
  <c r="AK285" i="3"/>
  <c r="AH286" i="3"/>
  <c r="AI286" i="3"/>
  <c r="AJ286" i="3"/>
  <c r="AK286" i="3"/>
  <c r="AH287" i="3"/>
  <c r="AI287" i="3"/>
  <c r="AJ287" i="3"/>
  <c r="AK287" i="3"/>
  <c r="AH288" i="3"/>
  <c r="AI288" i="3"/>
  <c r="AJ288" i="3"/>
  <c r="AK288" i="3"/>
  <c r="AH289" i="3"/>
  <c r="AI289" i="3"/>
  <c r="AJ289" i="3"/>
  <c r="AK289" i="3"/>
  <c r="AH290" i="3"/>
  <c r="AI290" i="3"/>
  <c r="AJ290" i="3"/>
  <c r="AK290" i="3"/>
  <c r="AH291" i="3"/>
  <c r="AI291" i="3"/>
  <c r="AJ291" i="3"/>
  <c r="AK291" i="3"/>
  <c r="AH292" i="3"/>
  <c r="AI292" i="3"/>
  <c r="AJ292" i="3"/>
  <c r="AK292" i="3"/>
  <c r="AH293" i="3"/>
  <c r="AI293" i="3"/>
  <c r="AJ293" i="3"/>
  <c r="AK293" i="3"/>
  <c r="AH294" i="3"/>
  <c r="AI294" i="3"/>
  <c r="AJ294" i="3"/>
  <c r="AK294" i="3"/>
  <c r="AH295" i="3"/>
  <c r="AI295" i="3"/>
  <c r="AJ295" i="3"/>
  <c r="AK295" i="3"/>
  <c r="AH296" i="3"/>
  <c r="AI296" i="3"/>
  <c r="AJ296" i="3"/>
  <c r="AK296" i="3"/>
  <c r="AH297" i="3"/>
  <c r="AI297" i="3"/>
  <c r="AJ297" i="3"/>
  <c r="AK297" i="3"/>
  <c r="AH298" i="3"/>
  <c r="AI298" i="3"/>
  <c r="AJ298" i="3"/>
  <c r="AK298" i="3"/>
  <c r="AH299" i="3"/>
  <c r="AI299" i="3"/>
  <c r="AJ299" i="3"/>
  <c r="AK299" i="3"/>
  <c r="AH300" i="3"/>
  <c r="AI300" i="3"/>
  <c r="AJ300" i="3"/>
  <c r="AK300" i="3"/>
  <c r="AH301" i="3"/>
  <c r="AI301" i="3"/>
  <c r="AJ301" i="3"/>
  <c r="AK301" i="3"/>
  <c r="AH302" i="3"/>
  <c r="AI302" i="3"/>
  <c r="AJ302" i="3"/>
  <c r="AK302" i="3"/>
  <c r="AH303" i="3"/>
  <c r="AI303" i="3"/>
  <c r="AJ303" i="3"/>
  <c r="AK303" i="3"/>
  <c r="AH304" i="3"/>
  <c r="AI304" i="3"/>
  <c r="AJ304" i="3"/>
  <c r="AK304" i="3"/>
  <c r="AH305" i="3"/>
  <c r="AI305" i="3"/>
  <c r="AJ305" i="3"/>
  <c r="AK305" i="3"/>
  <c r="AH306" i="3"/>
  <c r="AI306" i="3"/>
  <c r="AJ306" i="3"/>
  <c r="AK306" i="3"/>
  <c r="AH307" i="3"/>
  <c r="AI307" i="3"/>
  <c r="AJ307" i="3"/>
  <c r="AK307" i="3"/>
  <c r="AH308" i="3"/>
  <c r="AI308" i="3"/>
  <c r="AJ308" i="3"/>
  <c r="AK308" i="3"/>
  <c r="AH309" i="3"/>
  <c r="AI309" i="3"/>
  <c r="AJ309" i="3"/>
  <c r="AK309" i="3"/>
  <c r="AH310" i="3"/>
  <c r="AI310" i="3"/>
  <c r="AJ310" i="3"/>
  <c r="AK310" i="3"/>
  <c r="AH311" i="3"/>
  <c r="AI311" i="3"/>
  <c r="AJ311" i="3"/>
  <c r="AK311" i="3"/>
  <c r="AH312" i="3"/>
  <c r="AI312" i="3"/>
  <c r="AJ312" i="3"/>
  <c r="AK312" i="3"/>
  <c r="AH313" i="3"/>
  <c r="AI313" i="3"/>
  <c r="AJ313" i="3"/>
  <c r="AK313" i="3"/>
  <c r="AH314" i="3"/>
  <c r="AI314" i="3"/>
  <c r="AJ314" i="3"/>
  <c r="AK314" i="3"/>
  <c r="AH315" i="3"/>
  <c r="AI315" i="3"/>
  <c r="AJ315" i="3"/>
  <c r="AK315" i="3"/>
  <c r="AH316" i="3"/>
  <c r="AI316" i="3"/>
  <c r="AJ316" i="3"/>
  <c r="AK316" i="3"/>
  <c r="AH317" i="3"/>
  <c r="AI317" i="3"/>
  <c r="AJ317" i="3"/>
  <c r="AK317" i="3"/>
  <c r="AH318" i="3"/>
  <c r="AI318" i="3"/>
  <c r="AJ318" i="3"/>
  <c r="AK318" i="3"/>
  <c r="AH319" i="3"/>
  <c r="AI319" i="3"/>
  <c r="AJ319" i="3"/>
  <c r="AK319" i="3"/>
  <c r="AH320" i="3"/>
  <c r="AI320" i="3"/>
  <c r="AJ320" i="3"/>
  <c r="AK320" i="3"/>
  <c r="AH321" i="3"/>
  <c r="AI321" i="3"/>
  <c r="AJ321" i="3"/>
  <c r="AK321" i="3"/>
  <c r="AH322" i="3"/>
  <c r="AI322" i="3"/>
  <c r="AJ322" i="3"/>
  <c r="AK322" i="3"/>
  <c r="AH323" i="3"/>
  <c r="AI323" i="3"/>
  <c r="AJ323" i="3"/>
  <c r="AK323" i="3"/>
  <c r="AH324" i="3"/>
  <c r="AI324" i="3"/>
  <c r="AJ324" i="3"/>
  <c r="AK324" i="3"/>
  <c r="AH325" i="3"/>
  <c r="AI325" i="3"/>
  <c r="AJ325" i="3"/>
  <c r="AK325" i="3"/>
  <c r="AH326" i="3"/>
  <c r="AI326" i="3"/>
  <c r="AJ326" i="3"/>
  <c r="AK326" i="3"/>
  <c r="AH327" i="3"/>
  <c r="AI327" i="3"/>
  <c r="AJ327" i="3"/>
  <c r="AK327" i="3"/>
  <c r="AH328" i="3"/>
  <c r="AI328" i="3"/>
  <c r="AJ328" i="3"/>
  <c r="AK328" i="3"/>
  <c r="AH329" i="3"/>
  <c r="AI329" i="3"/>
  <c r="AJ329" i="3"/>
  <c r="AK329" i="3"/>
  <c r="AH330" i="3"/>
  <c r="AI330" i="3"/>
  <c r="AJ330" i="3"/>
  <c r="AK330" i="3"/>
  <c r="AH331" i="3"/>
  <c r="AI331" i="3"/>
  <c r="AJ331" i="3"/>
  <c r="AK331" i="3"/>
  <c r="AH332" i="3"/>
  <c r="AI332" i="3"/>
  <c r="AJ332" i="3"/>
  <c r="AK332" i="3"/>
  <c r="AH333" i="3"/>
  <c r="AI333" i="3"/>
  <c r="AJ333" i="3"/>
  <c r="AK333" i="3"/>
  <c r="AH334" i="3"/>
  <c r="AI334" i="3"/>
  <c r="AJ334" i="3"/>
  <c r="AK334" i="3"/>
  <c r="AH335" i="3"/>
  <c r="AI335" i="3"/>
  <c r="AJ335" i="3"/>
  <c r="AK335" i="3"/>
  <c r="AH336" i="3"/>
  <c r="AI336" i="3"/>
  <c r="AJ336" i="3"/>
  <c r="AK336" i="3"/>
  <c r="AH337" i="3"/>
  <c r="AI337" i="3"/>
  <c r="AJ337" i="3"/>
  <c r="AK337" i="3"/>
  <c r="AH338" i="3"/>
  <c r="AI338" i="3"/>
  <c r="AJ338" i="3"/>
  <c r="AK338" i="3"/>
  <c r="AH339" i="3"/>
  <c r="AI339" i="3"/>
  <c r="AJ339" i="3"/>
  <c r="AK339" i="3"/>
  <c r="AH340" i="3"/>
  <c r="AI340" i="3"/>
  <c r="AJ340" i="3"/>
  <c r="AK340" i="3"/>
  <c r="AH341" i="3"/>
  <c r="AI341" i="3"/>
  <c r="AJ341" i="3"/>
  <c r="AK341" i="3"/>
  <c r="AH342" i="3"/>
  <c r="AI342" i="3"/>
  <c r="AJ342" i="3"/>
  <c r="AK342" i="3"/>
  <c r="AH343" i="3"/>
  <c r="AI343" i="3"/>
  <c r="AJ343" i="3"/>
  <c r="AK343" i="3"/>
  <c r="AH344" i="3"/>
  <c r="AI344" i="3"/>
  <c r="AJ344" i="3"/>
  <c r="AK344" i="3"/>
  <c r="AH345" i="3"/>
  <c r="AI345" i="3"/>
  <c r="AJ345" i="3"/>
  <c r="AK345" i="3"/>
  <c r="AH346" i="3"/>
  <c r="AI346" i="3"/>
  <c r="AJ346" i="3"/>
  <c r="AK346" i="3"/>
  <c r="AH347" i="3"/>
  <c r="AI347" i="3"/>
  <c r="AJ347" i="3"/>
  <c r="AK347" i="3"/>
  <c r="AH348" i="3"/>
  <c r="AI348" i="3"/>
  <c r="AJ348" i="3"/>
  <c r="AK348" i="3"/>
  <c r="AH349" i="3"/>
  <c r="AI349" i="3"/>
  <c r="AJ349" i="3"/>
  <c r="AK349" i="3"/>
  <c r="AH350" i="3"/>
  <c r="AI350" i="3"/>
  <c r="AJ350" i="3"/>
  <c r="AK350" i="3"/>
  <c r="AH351" i="3"/>
  <c r="AI351" i="3"/>
  <c r="AJ351" i="3"/>
  <c r="AK351" i="3"/>
  <c r="AH352" i="3"/>
  <c r="AI352" i="3"/>
  <c r="AJ352" i="3"/>
  <c r="AK352" i="3"/>
  <c r="AH353" i="3"/>
  <c r="AI353" i="3"/>
  <c r="AJ353" i="3"/>
  <c r="AK353" i="3"/>
  <c r="AH354" i="3"/>
  <c r="AI354" i="3"/>
  <c r="AJ354" i="3"/>
  <c r="AK354" i="3"/>
  <c r="AH355" i="3"/>
  <c r="AI355" i="3"/>
  <c r="AJ355" i="3"/>
  <c r="AK355" i="3"/>
  <c r="AH356" i="3"/>
  <c r="AI356" i="3"/>
  <c r="AJ356" i="3"/>
  <c r="AK356" i="3"/>
  <c r="AH357" i="3"/>
  <c r="AI357" i="3"/>
  <c r="AJ357" i="3"/>
  <c r="AK357" i="3"/>
  <c r="AH358" i="3"/>
  <c r="AI358" i="3"/>
  <c r="AJ358" i="3"/>
  <c r="AK358" i="3"/>
  <c r="AH359" i="3"/>
  <c r="AI359" i="3"/>
  <c r="AJ359" i="3"/>
  <c r="AK359" i="3"/>
  <c r="AH360" i="3"/>
  <c r="AI360" i="3"/>
  <c r="AJ360" i="3"/>
  <c r="AK360" i="3"/>
  <c r="AH361" i="3"/>
  <c r="AI361" i="3"/>
  <c r="AJ361" i="3"/>
  <c r="AK361" i="3"/>
  <c r="AH362" i="3"/>
  <c r="AI362" i="3"/>
  <c r="AJ362" i="3"/>
  <c r="AK362" i="3"/>
  <c r="AH363" i="3"/>
  <c r="AI363" i="3"/>
  <c r="AJ363" i="3"/>
  <c r="AK363" i="3"/>
  <c r="AH364" i="3"/>
  <c r="AI364" i="3"/>
  <c r="AJ364" i="3"/>
  <c r="AK364" i="3"/>
  <c r="AH365" i="3"/>
  <c r="AI365" i="3"/>
  <c r="AJ365" i="3"/>
  <c r="AK365" i="3"/>
  <c r="AH366" i="3"/>
  <c r="AI366" i="3"/>
  <c r="AJ366" i="3"/>
  <c r="AK366" i="3"/>
  <c r="AH367" i="3"/>
  <c r="AI367" i="3"/>
  <c r="AJ367" i="3"/>
  <c r="AK367" i="3"/>
  <c r="AH368" i="3"/>
  <c r="AI368" i="3"/>
  <c r="AJ368" i="3"/>
  <c r="AK368" i="3"/>
  <c r="AH369" i="3"/>
  <c r="AI369" i="3"/>
  <c r="AJ369" i="3"/>
  <c r="AK369" i="3"/>
  <c r="AH370" i="3"/>
  <c r="AI370" i="3"/>
  <c r="AJ370" i="3"/>
  <c r="AK370" i="3"/>
  <c r="AH371" i="3"/>
  <c r="AI371" i="3"/>
  <c r="AJ371" i="3"/>
  <c r="AK371" i="3"/>
  <c r="AH372" i="3"/>
  <c r="AI372" i="3"/>
  <c r="AJ372" i="3"/>
  <c r="AK372" i="3"/>
  <c r="AH373" i="3"/>
  <c r="AI373" i="3"/>
  <c r="AJ373" i="3"/>
  <c r="AK373" i="3"/>
  <c r="AH374" i="3"/>
  <c r="AI374" i="3"/>
  <c r="AJ374" i="3"/>
  <c r="AK374" i="3"/>
  <c r="AH375" i="3"/>
  <c r="AI375" i="3"/>
  <c r="AJ375" i="3"/>
  <c r="AK375" i="3"/>
  <c r="AH376" i="3"/>
  <c r="AI376" i="3"/>
  <c r="AJ376" i="3"/>
  <c r="AK376" i="3"/>
  <c r="AH377" i="3"/>
  <c r="AI377" i="3"/>
  <c r="AJ377" i="3"/>
  <c r="AK377" i="3"/>
  <c r="AH378" i="3"/>
  <c r="AI378" i="3"/>
  <c r="AJ378" i="3"/>
  <c r="AK378" i="3"/>
  <c r="AH379" i="3"/>
  <c r="AI379" i="3"/>
  <c r="AJ379" i="3"/>
  <c r="AK379" i="3"/>
  <c r="AH380" i="3"/>
  <c r="AI380" i="3"/>
  <c r="AJ380" i="3"/>
  <c r="AK380" i="3"/>
  <c r="AH381" i="3"/>
  <c r="AI381" i="3"/>
  <c r="AJ381" i="3"/>
  <c r="AK381" i="3"/>
  <c r="AH382" i="3"/>
  <c r="AI382" i="3"/>
  <c r="AJ382" i="3"/>
  <c r="AK382" i="3"/>
  <c r="AH383" i="3"/>
  <c r="AI383" i="3"/>
  <c r="AJ383" i="3"/>
  <c r="AK383" i="3"/>
  <c r="AH384" i="3"/>
  <c r="AI384" i="3"/>
  <c r="AJ384" i="3"/>
  <c r="AK384" i="3"/>
  <c r="AH385" i="3"/>
  <c r="AI385" i="3"/>
  <c r="AJ385" i="3"/>
  <c r="AK385" i="3"/>
  <c r="AH386" i="3"/>
  <c r="AI386" i="3"/>
  <c r="AJ386" i="3"/>
  <c r="AK386" i="3"/>
  <c r="AH387" i="3"/>
  <c r="AI387" i="3"/>
  <c r="AJ387" i="3"/>
  <c r="AK387" i="3"/>
  <c r="AH388" i="3"/>
  <c r="AI388" i="3"/>
  <c r="AJ388" i="3"/>
  <c r="AK388" i="3"/>
  <c r="AH389" i="3"/>
  <c r="AI389" i="3"/>
  <c r="AJ389" i="3"/>
  <c r="AK389" i="3"/>
  <c r="AH390" i="3"/>
  <c r="AI390" i="3"/>
  <c r="AJ390" i="3"/>
  <c r="AK390" i="3"/>
  <c r="AH391" i="3"/>
  <c r="AI391" i="3"/>
  <c r="AJ391" i="3"/>
  <c r="AK391" i="3"/>
  <c r="AH392" i="3"/>
  <c r="AI392" i="3"/>
  <c r="AJ392" i="3"/>
  <c r="AK392" i="3"/>
  <c r="AH393" i="3"/>
  <c r="AI393" i="3"/>
  <c r="AJ393" i="3"/>
  <c r="AK393" i="3"/>
  <c r="AH394" i="3"/>
  <c r="AI394" i="3"/>
  <c r="AJ394" i="3"/>
  <c r="AK394" i="3"/>
  <c r="AH395" i="3"/>
  <c r="AI395" i="3"/>
  <c r="AJ395" i="3"/>
  <c r="AK395" i="3"/>
  <c r="AH396" i="3"/>
  <c r="AI396" i="3"/>
  <c r="AJ396" i="3"/>
  <c r="AK396" i="3"/>
  <c r="AH397" i="3"/>
  <c r="AI397" i="3"/>
  <c r="AJ397" i="3"/>
  <c r="AK397" i="3"/>
  <c r="AH398" i="3"/>
  <c r="AI398" i="3"/>
  <c r="AJ398" i="3"/>
  <c r="AK398" i="3"/>
  <c r="AH399" i="3"/>
  <c r="AI399" i="3"/>
  <c r="AJ399" i="3"/>
  <c r="AK399" i="3"/>
  <c r="AH400" i="3"/>
  <c r="AI400" i="3"/>
  <c r="AJ400" i="3"/>
  <c r="AK400" i="3"/>
  <c r="AH401" i="3"/>
  <c r="AI401" i="3"/>
  <c r="AJ401" i="3"/>
  <c r="AK401" i="3"/>
  <c r="AH402" i="3"/>
  <c r="AI402" i="3"/>
  <c r="AJ402" i="3"/>
  <c r="AK402" i="3"/>
  <c r="AH403" i="3"/>
  <c r="AI403" i="3"/>
  <c r="AJ403" i="3"/>
  <c r="AK403" i="3"/>
  <c r="AH404" i="3"/>
  <c r="AI404" i="3"/>
  <c r="AJ404" i="3"/>
  <c r="AK404" i="3"/>
  <c r="AH405" i="3"/>
  <c r="AI405" i="3"/>
  <c r="AJ405" i="3"/>
  <c r="AK405" i="3"/>
  <c r="AH406" i="3"/>
  <c r="AI406" i="3"/>
  <c r="AJ406" i="3"/>
  <c r="AK406" i="3"/>
  <c r="AH407" i="3"/>
  <c r="AI407" i="3"/>
  <c r="AJ407" i="3"/>
  <c r="AK407" i="3"/>
  <c r="AH408" i="3"/>
  <c r="AI408" i="3"/>
  <c r="AJ408" i="3"/>
  <c r="AK408" i="3"/>
  <c r="AH409" i="3"/>
  <c r="AI409" i="3"/>
  <c r="AJ409" i="3"/>
  <c r="AK409" i="3"/>
  <c r="AH410" i="3"/>
  <c r="AI410" i="3"/>
  <c r="AJ410" i="3"/>
  <c r="AK410" i="3"/>
  <c r="AH411" i="3"/>
  <c r="AI411" i="3"/>
  <c r="AJ411" i="3"/>
  <c r="AK411" i="3"/>
  <c r="AH412" i="3"/>
  <c r="AI412" i="3"/>
  <c r="AJ412" i="3"/>
  <c r="AK412" i="3"/>
  <c r="AH413" i="3"/>
  <c r="AI413" i="3"/>
  <c r="AJ413" i="3"/>
  <c r="AK413" i="3"/>
  <c r="AH414" i="3"/>
  <c r="AI414" i="3"/>
  <c r="AJ414" i="3"/>
  <c r="AK414" i="3"/>
  <c r="AH415" i="3"/>
  <c r="AI415" i="3"/>
  <c r="AJ415" i="3"/>
  <c r="AK415" i="3"/>
  <c r="AH416" i="3"/>
  <c r="AI416" i="3"/>
  <c r="AJ416" i="3"/>
  <c r="AK416" i="3"/>
  <c r="AH417" i="3"/>
  <c r="AI417" i="3"/>
  <c r="AJ417" i="3"/>
  <c r="AK417" i="3"/>
  <c r="AH418" i="3"/>
  <c r="AI418" i="3"/>
  <c r="AJ418" i="3"/>
  <c r="AK418" i="3"/>
  <c r="AH419" i="3"/>
  <c r="AI419" i="3"/>
  <c r="AJ419" i="3"/>
  <c r="AK419" i="3"/>
  <c r="AH420" i="3"/>
  <c r="AI420" i="3"/>
  <c r="AJ420" i="3"/>
  <c r="AK420" i="3"/>
  <c r="AH421" i="3"/>
  <c r="AI421" i="3"/>
  <c r="AJ421" i="3"/>
  <c r="AK421" i="3"/>
  <c r="AH422" i="3"/>
  <c r="AI422" i="3"/>
  <c r="AJ422" i="3"/>
  <c r="AK422" i="3"/>
  <c r="AH423" i="3"/>
  <c r="AI423" i="3"/>
  <c r="AJ423" i="3"/>
  <c r="AK423" i="3"/>
  <c r="AH424" i="3"/>
  <c r="AI424" i="3"/>
  <c r="AJ424" i="3"/>
  <c r="AK424" i="3"/>
  <c r="AH425" i="3"/>
  <c r="AI425" i="3"/>
  <c r="AJ425" i="3"/>
  <c r="AK425" i="3"/>
  <c r="AH426" i="3"/>
  <c r="AI426" i="3"/>
  <c r="AJ426" i="3"/>
  <c r="AK426" i="3"/>
  <c r="AH427" i="3"/>
  <c r="AI427" i="3"/>
  <c r="AJ427" i="3"/>
  <c r="AK427" i="3"/>
  <c r="AH428" i="3"/>
  <c r="AI428" i="3"/>
  <c r="AJ428" i="3"/>
  <c r="AK428" i="3"/>
  <c r="AH429" i="3"/>
  <c r="AI429" i="3"/>
  <c r="AJ429" i="3"/>
  <c r="AK429" i="3"/>
  <c r="AH430" i="3"/>
  <c r="AI430" i="3"/>
  <c r="AJ430" i="3"/>
  <c r="AK430" i="3"/>
  <c r="AH431" i="3"/>
  <c r="AI431" i="3"/>
  <c r="AJ431" i="3"/>
  <c r="AK431" i="3"/>
  <c r="AH432" i="3"/>
  <c r="AI432" i="3"/>
  <c r="AJ432" i="3"/>
  <c r="AK432" i="3"/>
  <c r="AH433" i="3"/>
  <c r="AI433" i="3"/>
  <c r="AJ433" i="3"/>
  <c r="AK433" i="3"/>
  <c r="AH434" i="3"/>
  <c r="AI434" i="3"/>
  <c r="AJ434" i="3"/>
  <c r="AK434" i="3"/>
  <c r="T187" i="1" l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186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67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T34" i="1"/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34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67" i="1"/>
  <c r="AB4" i="3" l="1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7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19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0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82" i="3"/>
  <c r="AB383" i="3"/>
  <c r="AB384" i="3"/>
  <c r="AB385" i="3"/>
  <c r="AB386" i="3"/>
  <c r="AB387" i="3"/>
  <c r="AB388" i="3"/>
  <c r="AB389" i="3"/>
  <c r="AB390" i="3"/>
  <c r="AB391" i="3"/>
  <c r="AB392" i="3"/>
  <c r="AB393" i="3"/>
  <c r="AB394" i="3"/>
  <c r="AB395" i="3"/>
  <c r="AB396" i="3"/>
  <c r="AB397" i="3"/>
  <c r="AB398" i="3"/>
  <c r="AB399" i="3"/>
  <c r="AB400" i="3"/>
  <c r="AB401" i="3"/>
  <c r="AB402" i="3"/>
  <c r="AB403" i="3"/>
  <c r="AB404" i="3"/>
  <c r="AB405" i="3"/>
  <c r="AB406" i="3"/>
  <c r="AB407" i="3"/>
  <c r="AB408" i="3"/>
  <c r="AB409" i="3"/>
  <c r="AB410" i="3"/>
  <c r="AB411" i="3"/>
  <c r="AB412" i="3"/>
  <c r="AB413" i="3"/>
  <c r="AB414" i="3"/>
  <c r="AB415" i="3"/>
  <c r="AB416" i="3"/>
  <c r="AB417" i="3"/>
  <c r="AB418" i="3"/>
  <c r="AB419" i="3"/>
  <c r="AB420" i="3"/>
  <c r="AB421" i="3"/>
  <c r="AB422" i="3"/>
  <c r="AB423" i="3"/>
  <c r="AB424" i="3"/>
  <c r="AB425" i="3"/>
  <c r="AB426" i="3"/>
  <c r="AB427" i="3"/>
  <c r="AB428" i="3"/>
  <c r="AB429" i="3"/>
  <c r="AB430" i="3"/>
  <c r="AB431" i="3"/>
  <c r="AB432" i="3"/>
  <c r="AB433" i="3"/>
  <c r="AB434" i="3"/>
  <c r="AB3" i="3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3" i="3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11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M24" i="2"/>
  <c r="M23" i="2"/>
  <c r="J23" i="2"/>
  <c r="J22" i="2"/>
  <c r="M18" i="2"/>
  <c r="M17" i="2"/>
  <c r="K17" i="2"/>
  <c r="J17" i="2"/>
  <c r="M16" i="2"/>
  <c r="J15" i="2"/>
  <c r="I6" i="2"/>
  <c r="J6" i="2"/>
  <c r="K6" i="2"/>
  <c r="L6" i="2"/>
  <c r="J9" i="2"/>
  <c r="M19" i="2" s="1"/>
  <c r="K9" i="2"/>
  <c r="N21" i="2" s="1"/>
  <c r="I4" i="2"/>
  <c r="J4" i="2"/>
  <c r="K4" i="2"/>
  <c r="L4" i="2"/>
  <c r="L9" i="2"/>
  <c r="K23" i="2" s="1"/>
  <c r="M9" i="2"/>
  <c r="L23" i="2" s="1"/>
  <c r="H3" i="2"/>
  <c r="I3" i="2"/>
  <c r="J3" i="2"/>
  <c r="K3" i="2"/>
  <c r="N9" i="2"/>
  <c r="J20" i="2" s="1"/>
  <c r="F3" i="2" l="1"/>
  <c r="G4" i="2"/>
  <c r="G6" i="2"/>
  <c r="K18" i="2"/>
  <c r="J25" i="2"/>
  <c r="K25" i="2"/>
  <c r="K15" i="2"/>
  <c r="C13" i="2" s="1"/>
  <c r="K20" i="2"/>
  <c r="C73" i="2" s="1"/>
  <c r="N3" i="2"/>
  <c r="D4" i="2"/>
  <c r="D6" i="2"/>
  <c r="M15" i="2"/>
  <c r="M21" i="2"/>
  <c r="D112" i="2"/>
  <c r="D113" i="2"/>
  <c r="D114" i="2"/>
  <c r="D107" i="2"/>
  <c r="D115" i="2"/>
  <c r="D108" i="2"/>
  <c r="D116" i="2"/>
  <c r="D109" i="2"/>
  <c r="D117" i="2"/>
  <c r="D110" i="2"/>
  <c r="D118" i="2"/>
  <c r="D111" i="2"/>
  <c r="F72" i="2"/>
  <c r="F80" i="2"/>
  <c r="F73" i="2"/>
  <c r="F81" i="2"/>
  <c r="F74" i="2"/>
  <c r="F82" i="2"/>
  <c r="F75" i="2"/>
  <c r="F76" i="2"/>
  <c r="F77" i="2"/>
  <c r="F78" i="2"/>
  <c r="F71" i="2"/>
  <c r="F79" i="2"/>
  <c r="F16" i="2"/>
  <c r="F17" i="2"/>
  <c r="F18" i="2"/>
  <c r="F19" i="2"/>
  <c r="F11" i="2"/>
  <c r="F12" i="2"/>
  <c r="F20" i="2"/>
  <c r="F13" i="2"/>
  <c r="F21" i="2"/>
  <c r="F14" i="2"/>
  <c r="F22" i="2"/>
  <c r="F15" i="2"/>
  <c r="L21" i="2"/>
  <c r="G3" i="2"/>
  <c r="K5" i="2"/>
  <c r="H4" i="2"/>
  <c r="L7" i="2"/>
  <c r="H6" i="2"/>
  <c r="N15" i="2"/>
  <c r="C16" i="2" s="1"/>
  <c r="L17" i="2"/>
  <c r="J19" i="2"/>
  <c r="M20" i="2"/>
  <c r="K22" i="2"/>
  <c r="N23" i="2"/>
  <c r="C107" i="2" s="1"/>
  <c r="L25" i="2"/>
  <c r="C22" i="2"/>
  <c r="C14" i="2"/>
  <c r="H7" i="2"/>
  <c r="N19" i="2"/>
  <c r="L5" i="2"/>
  <c r="M7" i="2"/>
  <c r="L20" i="2"/>
  <c r="F96" i="2"/>
  <c r="F104" i="2"/>
  <c r="F97" i="2"/>
  <c r="F105" i="2"/>
  <c r="F98" i="2"/>
  <c r="F106" i="2"/>
  <c r="F99" i="2"/>
  <c r="F100" i="2"/>
  <c r="F101" i="2"/>
  <c r="F102" i="2"/>
  <c r="F95" i="2"/>
  <c r="F103" i="2"/>
  <c r="K19" i="2"/>
  <c r="N20" i="2"/>
  <c r="L22" i="2"/>
  <c r="J24" i="2"/>
  <c r="M25" i="2"/>
  <c r="C132" i="2" s="1"/>
  <c r="C53" i="2"/>
  <c r="G5" i="2"/>
  <c r="D5" i="2"/>
  <c r="E7" i="2"/>
  <c r="N18" i="2"/>
  <c r="C48" i="2" s="1"/>
  <c r="K7" i="2"/>
  <c r="J16" i="2"/>
  <c r="M3" i="2"/>
  <c r="E3" i="2"/>
  <c r="I5" i="2"/>
  <c r="N4" i="2"/>
  <c r="F4" i="2"/>
  <c r="J7" i="2"/>
  <c r="N6" i="2"/>
  <c r="F6" i="2"/>
  <c r="K16" i="2"/>
  <c r="N17" i="2"/>
  <c r="C40" i="2" s="1"/>
  <c r="L19" i="2"/>
  <c r="J21" i="2"/>
  <c r="M22" i="2"/>
  <c r="K24" i="2"/>
  <c r="N25" i="2"/>
  <c r="C136" i="2" s="1"/>
  <c r="C140" i="2"/>
  <c r="C44" i="2"/>
  <c r="C36" i="2"/>
  <c r="C20" i="2"/>
  <c r="C12" i="2"/>
  <c r="J5" i="2"/>
  <c r="L3" i="2"/>
  <c r="D3" i="2"/>
  <c r="H5" i="2"/>
  <c r="M4" i="2"/>
  <c r="E4" i="2"/>
  <c r="I7" i="2"/>
  <c r="M6" i="2"/>
  <c r="E6" i="2"/>
  <c r="L16" i="2"/>
  <c r="J18" i="2"/>
  <c r="K21" i="2"/>
  <c r="N22" i="2"/>
  <c r="L24" i="2"/>
  <c r="C11" i="2"/>
  <c r="C139" i="2"/>
  <c r="C131" i="2"/>
  <c r="C43" i="2"/>
  <c r="C35" i="2"/>
  <c r="C19" i="2"/>
  <c r="C138" i="2"/>
  <c r="C42" i="2"/>
  <c r="C18" i="2"/>
  <c r="N5" i="2"/>
  <c r="F5" i="2"/>
  <c r="D7" i="2"/>
  <c r="G7" i="2"/>
  <c r="N16" i="2"/>
  <c r="L18" i="2"/>
  <c r="N24" i="2"/>
  <c r="C81" i="2"/>
  <c r="C57" i="2"/>
  <c r="C49" i="2"/>
  <c r="C41" i="2"/>
  <c r="F112" i="2"/>
  <c r="F113" i="2"/>
  <c r="F114" i="2"/>
  <c r="F107" i="2"/>
  <c r="F115" i="2"/>
  <c r="F108" i="2"/>
  <c r="F116" i="2"/>
  <c r="F109" i="2"/>
  <c r="F117" i="2"/>
  <c r="F110" i="2"/>
  <c r="F118" i="2"/>
  <c r="F111" i="2"/>
  <c r="M5" i="2"/>
  <c r="E5" i="2"/>
  <c r="N7" i="2"/>
  <c r="F7" i="2"/>
  <c r="L15" i="2"/>
  <c r="F40" i="2"/>
  <c r="F41" i="2"/>
  <c r="F42" i="2"/>
  <c r="F35" i="2"/>
  <c r="F43" i="2"/>
  <c r="F36" i="2"/>
  <c r="F44" i="2"/>
  <c r="F37" i="2"/>
  <c r="F45" i="2"/>
  <c r="F38" i="2"/>
  <c r="F46" i="2"/>
  <c r="F39" i="2"/>
  <c r="F136" i="2"/>
  <c r="F137" i="2"/>
  <c r="F138" i="2"/>
  <c r="F131" i="2"/>
  <c r="F139" i="2"/>
  <c r="F132" i="2"/>
  <c r="F140" i="2"/>
  <c r="F133" i="2"/>
  <c r="F141" i="2"/>
  <c r="F134" i="2"/>
  <c r="F142" i="2"/>
  <c r="F135" i="2"/>
  <c r="C56" i="2"/>
  <c r="R27" i="1"/>
  <c r="O26" i="1"/>
  <c r="O28" i="1" s="1"/>
  <c r="P26" i="1"/>
  <c r="P28" i="1" s="1"/>
  <c r="Q26" i="1"/>
  <c r="Q28" i="1" s="1"/>
  <c r="R26" i="1"/>
  <c r="R28" i="1" s="1"/>
  <c r="N26" i="1"/>
  <c r="N28" i="1" s="1"/>
  <c r="O25" i="1"/>
  <c r="O27" i="1" s="1"/>
  <c r="P25" i="1"/>
  <c r="P27" i="1" s="1"/>
  <c r="N25" i="1"/>
  <c r="N27" i="1" s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G99" i="3" s="1"/>
  <c r="Q131" i="1"/>
  <c r="N132" i="1"/>
  <c r="O132" i="1"/>
  <c r="P132" i="1"/>
  <c r="Q132" i="1"/>
  <c r="N133" i="1"/>
  <c r="O133" i="1"/>
  <c r="P133" i="1"/>
  <c r="G101" i="3" s="1"/>
  <c r="Q133" i="1"/>
  <c r="N134" i="1"/>
  <c r="O134" i="1"/>
  <c r="P134" i="1"/>
  <c r="Q134" i="1"/>
  <c r="N135" i="1"/>
  <c r="O135" i="1"/>
  <c r="P135" i="1"/>
  <c r="Q135" i="1"/>
  <c r="N136" i="1"/>
  <c r="O136" i="1"/>
  <c r="P136" i="1"/>
  <c r="G104" i="3" s="1"/>
  <c r="Q136" i="1"/>
  <c r="N137" i="1"/>
  <c r="O137" i="1"/>
  <c r="P137" i="1"/>
  <c r="G105" i="3" s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G110" i="3" s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AB135" i="3" s="1"/>
  <c r="P167" i="1"/>
  <c r="N168" i="1"/>
  <c r="O168" i="1"/>
  <c r="P168" i="1"/>
  <c r="G136" i="3" s="1"/>
  <c r="N169" i="1"/>
  <c r="O169" i="1"/>
  <c r="AB137" i="3" s="1"/>
  <c r="P169" i="1"/>
  <c r="H137" i="3" s="1"/>
  <c r="N170" i="1"/>
  <c r="O170" i="1"/>
  <c r="AB138" i="3" s="1"/>
  <c r="P170" i="1"/>
  <c r="I138" i="3" s="1"/>
  <c r="N171" i="1"/>
  <c r="O171" i="1"/>
  <c r="AB139" i="3" s="1"/>
  <c r="P171" i="1"/>
  <c r="I139" i="3" s="1"/>
  <c r="N172" i="1"/>
  <c r="O172" i="1"/>
  <c r="P172" i="1"/>
  <c r="N173" i="1"/>
  <c r="O173" i="1"/>
  <c r="AB141" i="3" s="1"/>
  <c r="P173" i="1"/>
  <c r="N174" i="1"/>
  <c r="O174" i="1"/>
  <c r="P174" i="1"/>
  <c r="N175" i="1"/>
  <c r="O175" i="1"/>
  <c r="AB143" i="3" s="1"/>
  <c r="P175" i="1"/>
  <c r="N176" i="1"/>
  <c r="O176" i="1"/>
  <c r="P176" i="1"/>
  <c r="N177" i="1"/>
  <c r="O177" i="1"/>
  <c r="AB145" i="3" s="1"/>
  <c r="P177" i="1"/>
  <c r="G145" i="3" s="1"/>
  <c r="N178" i="1"/>
  <c r="O178" i="1"/>
  <c r="AB146" i="3" s="1"/>
  <c r="P178" i="1"/>
  <c r="N179" i="1"/>
  <c r="O179" i="1"/>
  <c r="AB147" i="3" s="1"/>
  <c r="P179" i="1"/>
  <c r="N180" i="1"/>
  <c r="O180" i="1"/>
  <c r="P180" i="1"/>
  <c r="N181" i="1"/>
  <c r="O181" i="1"/>
  <c r="AB149" i="3" s="1"/>
  <c r="P181" i="1"/>
  <c r="I149" i="3" s="1"/>
  <c r="N182" i="1"/>
  <c r="O182" i="1"/>
  <c r="P182" i="1"/>
  <c r="N183" i="1"/>
  <c r="O183" i="1"/>
  <c r="AB151" i="3" s="1"/>
  <c r="P183" i="1"/>
  <c r="N184" i="1"/>
  <c r="O184" i="1"/>
  <c r="P184" i="1"/>
  <c r="G152" i="3" s="1"/>
  <c r="N185" i="1"/>
  <c r="O185" i="1"/>
  <c r="AB153" i="3" s="1"/>
  <c r="P185" i="1"/>
  <c r="I153" i="3" s="1"/>
  <c r="N186" i="1"/>
  <c r="O186" i="1"/>
  <c r="P186" i="1"/>
  <c r="Q186" i="1"/>
  <c r="N187" i="1"/>
  <c r="O187" i="1"/>
  <c r="P187" i="1"/>
  <c r="Q187" i="1"/>
  <c r="N188" i="1"/>
  <c r="O188" i="1"/>
  <c r="P188" i="1"/>
  <c r="H156" i="3" s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H160" i="3" s="1"/>
  <c r="Q192" i="1"/>
  <c r="N193" i="1"/>
  <c r="O193" i="1"/>
  <c r="P193" i="1"/>
  <c r="H161" i="3" s="1"/>
  <c r="Q193" i="1"/>
  <c r="N194" i="1"/>
  <c r="O194" i="1"/>
  <c r="P194" i="1"/>
  <c r="Q194" i="1"/>
  <c r="N195" i="1"/>
  <c r="O195" i="1"/>
  <c r="P195" i="1"/>
  <c r="H163" i="3" s="1"/>
  <c r="Q195" i="1"/>
  <c r="N196" i="1"/>
  <c r="O196" i="1"/>
  <c r="P196" i="1"/>
  <c r="Q196" i="1"/>
  <c r="N197" i="1"/>
  <c r="O197" i="1"/>
  <c r="P197" i="1"/>
  <c r="H165" i="3" s="1"/>
  <c r="Q197" i="1"/>
  <c r="N198" i="1"/>
  <c r="O198" i="1"/>
  <c r="P198" i="1"/>
  <c r="Q198" i="1"/>
  <c r="N199" i="1"/>
  <c r="O199" i="1"/>
  <c r="P199" i="1"/>
  <c r="Q199" i="1"/>
  <c r="N200" i="1"/>
  <c r="O200" i="1"/>
  <c r="P200" i="1"/>
  <c r="H168" i="3" s="1"/>
  <c r="Q200" i="1"/>
  <c r="N201" i="1"/>
  <c r="O201" i="1"/>
  <c r="P201" i="1"/>
  <c r="Q201" i="1"/>
  <c r="N202" i="1"/>
  <c r="O202" i="1"/>
  <c r="P202" i="1"/>
  <c r="I170" i="3" s="1"/>
  <c r="Q202" i="1"/>
  <c r="N203" i="1"/>
  <c r="O203" i="1"/>
  <c r="P203" i="1"/>
  <c r="Q203" i="1"/>
  <c r="N204" i="1"/>
  <c r="O204" i="1"/>
  <c r="P204" i="1"/>
  <c r="I172" i="3" s="1"/>
  <c r="Q204" i="1"/>
  <c r="N205" i="1"/>
  <c r="O205" i="1"/>
  <c r="P205" i="1"/>
  <c r="Q205" i="1"/>
  <c r="N206" i="1"/>
  <c r="O206" i="1"/>
  <c r="P206" i="1"/>
  <c r="H174" i="3" s="1"/>
  <c r="Q206" i="1"/>
  <c r="N207" i="1"/>
  <c r="O207" i="1"/>
  <c r="P207" i="1"/>
  <c r="I175" i="3" s="1"/>
  <c r="Q207" i="1"/>
  <c r="N208" i="1"/>
  <c r="O208" i="1"/>
  <c r="P208" i="1"/>
  <c r="I176" i="3" s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G184" i="3" s="1"/>
  <c r="Q216" i="1"/>
  <c r="N217" i="1"/>
  <c r="O217" i="1"/>
  <c r="P217" i="1"/>
  <c r="Q217" i="1"/>
  <c r="N218" i="1"/>
  <c r="O218" i="1"/>
  <c r="P218" i="1"/>
  <c r="I186" i="3" s="1"/>
  <c r="Q218" i="1"/>
  <c r="N219" i="1"/>
  <c r="O219" i="1"/>
  <c r="P219" i="1"/>
  <c r="Q219" i="1"/>
  <c r="N220" i="1"/>
  <c r="O220" i="1"/>
  <c r="P220" i="1"/>
  <c r="H188" i="3" s="1"/>
  <c r="Q220" i="1"/>
  <c r="N221" i="1"/>
  <c r="O221" i="1"/>
  <c r="P221" i="1"/>
  <c r="Q221" i="1"/>
  <c r="N222" i="1"/>
  <c r="O222" i="1"/>
  <c r="P222" i="1"/>
  <c r="I190" i="3" s="1"/>
  <c r="Q222" i="1"/>
  <c r="N223" i="1"/>
  <c r="O223" i="1"/>
  <c r="P223" i="1"/>
  <c r="Q223" i="1"/>
  <c r="N224" i="1"/>
  <c r="O224" i="1"/>
  <c r="P224" i="1"/>
  <c r="H192" i="3" s="1"/>
  <c r="Q224" i="1"/>
  <c r="N225" i="1"/>
  <c r="O225" i="1"/>
  <c r="P225" i="1"/>
  <c r="Q225" i="1"/>
  <c r="N226" i="1"/>
  <c r="O226" i="1"/>
  <c r="P226" i="1"/>
  <c r="Q226" i="1"/>
  <c r="N227" i="1"/>
  <c r="O227" i="1"/>
  <c r="P227" i="1"/>
  <c r="H195" i="3" s="1"/>
  <c r="Q227" i="1"/>
  <c r="N228" i="1"/>
  <c r="O228" i="1"/>
  <c r="P228" i="1"/>
  <c r="Q228" i="1"/>
  <c r="N229" i="1"/>
  <c r="O229" i="1"/>
  <c r="P229" i="1"/>
  <c r="H197" i="3" s="1"/>
  <c r="Q229" i="1"/>
  <c r="N230" i="1"/>
  <c r="O230" i="1"/>
  <c r="P230" i="1"/>
  <c r="Q230" i="1"/>
  <c r="N231" i="1"/>
  <c r="O231" i="1"/>
  <c r="P231" i="1"/>
  <c r="Q231" i="1"/>
  <c r="N232" i="1"/>
  <c r="O232" i="1"/>
  <c r="P232" i="1"/>
  <c r="H200" i="3" s="1"/>
  <c r="Q232" i="1"/>
  <c r="N233" i="1"/>
  <c r="O233" i="1"/>
  <c r="P233" i="1"/>
  <c r="Q233" i="1"/>
  <c r="N234" i="1"/>
  <c r="O234" i="1"/>
  <c r="P234" i="1"/>
  <c r="I202" i="3" s="1"/>
  <c r="Q234" i="1"/>
  <c r="N235" i="1"/>
  <c r="O235" i="1"/>
  <c r="P235" i="1"/>
  <c r="Q235" i="1"/>
  <c r="N236" i="1"/>
  <c r="O236" i="1"/>
  <c r="P236" i="1"/>
  <c r="Q236" i="1"/>
  <c r="I204" i="3"/>
  <c r="S204" i="3" s="1"/>
  <c r="N237" i="1"/>
  <c r="O237" i="1"/>
  <c r="P237" i="1"/>
  <c r="Q237" i="1"/>
  <c r="N238" i="1"/>
  <c r="O238" i="1"/>
  <c r="P238" i="1"/>
  <c r="Q238" i="1"/>
  <c r="N239" i="1"/>
  <c r="O239" i="1"/>
  <c r="P239" i="1"/>
  <c r="Q239" i="1"/>
  <c r="I207" i="3"/>
  <c r="S207" i="3" s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I213" i="3"/>
  <c r="S213" i="3" s="1"/>
  <c r="N246" i="1"/>
  <c r="O246" i="1"/>
  <c r="P246" i="1"/>
  <c r="Q246" i="1"/>
  <c r="N247" i="1"/>
  <c r="O247" i="1"/>
  <c r="P247" i="1"/>
  <c r="Q247" i="1"/>
  <c r="N248" i="1"/>
  <c r="O248" i="1"/>
  <c r="P248" i="1"/>
  <c r="Q248" i="1"/>
  <c r="G216" i="3"/>
  <c r="Q216" i="3" s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I222" i="3"/>
  <c r="S222" i="3" s="1"/>
  <c r="N255" i="1"/>
  <c r="O255" i="1"/>
  <c r="P255" i="1"/>
  <c r="Q255" i="1"/>
  <c r="N256" i="1"/>
  <c r="O256" i="1"/>
  <c r="P256" i="1"/>
  <c r="Q256" i="1"/>
  <c r="F224" i="3"/>
  <c r="P224" i="3" s="1"/>
  <c r="N257" i="1"/>
  <c r="O257" i="1"/>
  <c r="P257" i="1"/>
  <c r="Q257" i="1"/>
  <c r="H225" i="3"/>
  <c r="R225" i="3" s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H229" i="3"/>
  <c r="R229" i="3" s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I236" i="3"/>
  <c r="S236" i="3" s="1"/>
  <c r="N269" i="1"/>
  <c r="O269" i="1"/>
  <c r="P269" i="1"/>
  <c r="Q269" i="1"/>
  <c r="N270" i="1"/>
  <c r="O270" i="1"/>
  <c r="P270" i="1"/>
  <c r="Q270" i="1"/>
  <c r="N271" i="1"/>
  <c r="O271" i="1"/>
  <c r="P271" i="1"/>
  <c r="Q271" i="1"/>
  <c r="I239" i="3"/>
  <c r="S239" i="3" s="1"/>
  <c r="N272" i="1"/>
  <c r="O272" i="1"/>
  <c r="P272" i="1"/>
  <c r="Q272" i="1"/>
  <c r="N273" i="1"/>
  <c r="O273" i="1"/>
  <c r="P273" i="1"/>
  <c r="Q273" i="1"/>
  <c r="H241" i="3"/>
  <c r="R241" i="3" s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I245" i="3"/>
  <c r="S245" i="3" s="1"/>
  <c r="N278" i="1"/>
  <c r="O278" i="1"/>
  <c r="P278" i="1"/>
  <c r="Q278" i="1"/>
  <c r="N279" i="1"/>
  <c r="O279" i="1"/>
  <c r="P279" i="1"/>
  <c r="Q279" i="1"/>
  <c r="N280" i="1"/>
  <c r="O280" i="1"/>
  <c r="P280" i="1"/>
  <c r="Q280" i="1"/>
  <c r="G248" i="3"/>
  <c r="Q248" i="3" s="1"/>
  <c r="N281" i="1"/>
  <c r="O281" i="1"/>
  <c r="P281" i="1"/>
  <c r="Q281" i="1"/>
  <c r="I249" i="3"/>
  <c r="S249" i="3" s="1"/>
  <c r="N282" i="1"/>
  <c r="O282" i="1"/>
  <c r="P282" i="1"/>
  <c r="Q282" i="1"/>
  <c r="I250" i="3"/>
  <c r="S250" i="3" s="1"/>
  <c r="N283" i="1"/>
  <c r="O283" i="1"/>
  <c r="P283" i="1"/>
  <c r="Q283" i="1"/>
  <c r="N284" i="1"/>
  <c r="O284" i="1"/>
  <c r="P284" i="1"/>
  <c r="Q284" i="1"/>
  <c r="H252" i="3"/>
  <c r="R252" i="3" s="1"/>
  <c r="N285" i="1"/>
  <c r="O285" i="1"/>
  <c r="P285" i="1"/>
  <c r="Q285" i="1"/>
  <c r="N286" i="1"/>
  <c r="O286" i="1"/>
  <c r="P286" i="1"/>
  <c r="Q286" i="1"/>
  <c r="I254" i="3"/>
  <c r="S254" i="3" s="1"/>
  <c r="N287" i="1"/>
  <c r="O287" i="1"/>
  <c r="P287" i="1"/>
  <c r="Q287" i="1"/>
  <c r="N288" i="1"/>
  <c r="O288" i="1"/>
  <c r="P288" i="1"/>
  <c r="Q288" i="1"/>
  <c r="F256" i="3"/>
  <c r="P256" i="3" s="1"/>
  <c r="N289" i="1"/>
  <c r="O289" i="1"/>
  <c r="P289" i="1"/>
  <c r="Q289" i="1"/>
  <c r="H257" i="3"/>
  <c r="R257" i="3" s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H261" i="3"/>
  <c r="R261" i="3" s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I266" i="3"/>
  <c r="S266" i="3" s="1"/>
  <c r="N299" i="1"/>
  <c r="O299" i="1"/>
  <c r="P299" i="1"/>
  <c r="Q299" i="1"/>
  <c r="N300" i="1"/>
  <c r="O300" i="1"/>
  <c r="P300" i="1"/>
  <c r="Q300" i="1"/>
  <c r="I268" i="3"/>
  <c r="S268" i="3" s="1"/>
  <c r="N301" i="1"/>
  <c r="O301" i="1"/>
  <c r="P301" i="1"/>
  <c r="Q301" i="1"/>
  <c r="N302" i="1"/>
  <c r="O302" i="1"/>
  <c r="P302" i="1"/>
  <c r="Q302" i="1"/>
  <c r="N303" i="1"/>
  <c r="O303" i="1"/>
  <c r="P303" i="1"/>
  <c r="Q303" i="1"/>
  <c r="I271" i="3"/>
  <c r="S271" i="3" s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G280" i="3"/>
  <c r="Q280" i="3" s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H284" i="3"/>
  <c r="R284" i="3" s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F288" i="3"/>
  <c r="P288" i="3" s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H293" i="3"/>
  <c r="R293" i="3" s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I298" i="3"/>
  <c r="S298" i="3" s="1"/>
  <c r="N331" i="1"/>
  <c r="O331" i="1"/>
  <c r="P331" i="1"/>
  <c r="Q331" i="1"/>
  <c r="I299" i="3"/>
  <c r="S299" i="3" s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I303" i="3"/>
  <c r="S303" i="3" s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I309" i="3"/>
  <c r="S309" i="3" s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I313" i="3"/>
  <c r="S313" i="3" s="1"/>
  <c r="N346" i="1"/>
  <c r="O346" i="1"/>
  <c r="P346" i="1"/>
  <c r="Q346" i="1"/>
  <c r="I314" i="3"/>
  <c r="S314" i="3" s="1"/>
  <c r="N347" i="1"/>
  <c r="O347" i="1"/>
  <c r="P347" i="1"/>
  <c r="Q347" i="1"/>
  <c r="N348" i="1"/>
  <c r="O348" i="1"/>
  <c r="P348" i="1"/>
  <c r="Q348" i="1"/>
  <c r="H316" i="3"/>
  <c r="R316" i="3" s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I321" i="3"/>
  <c r="S321" i="3" s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H325" i="3"/>
  <c r="R325" i="3" s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I330" i="3"/>
  <c r="S330" i="3" s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I337" i="3"/>
  <c r="S337" i="3" s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I341" i="3"/>
  <c r="S341" i="3" s="1"/>
  <c r="N374" i="1"/>
  <c r="O374" i="1"/>
  <c r="P374" i="1"/>
  <c r="Q374" i="1"/>
  <c r="N375" i="1"/>
  <c r="O375" i="1"/>
  <c r="P375" i="1"/>
  <c r="Q375" i="1"/>
  <c r="N376" i="1"/>
  <c r="O376" i="1"/>
  <c r="P376" i="1"/>
  <c r="Q376" i="1"/>
  <c r="I344" i="3"/>
  <c r="S344" i="3" s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I360" i="3"/>
  <c r="S360" i="3" s="1"/>
  <c r="N393" i="1"/>
  <c r="O393" i="1"/>
  <c r="P393" i="1"/>
  <c r="Q393" i="1"/>
  <c r="N394" i="1"/>
  <c r="O394" i="1"/>
  <c r="P394" i="1"/>
  <c r="Q394" i="1"/>
  <c r="I362" i="3"/>
  <c r="S362" i="3" s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I373" i="3"/>
  <c r="S373" i="3" s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I401" i="3"/>
  <c r="S401" i="3" s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I405" i="3"/>
  <c r="S405" i="3" s="1"/>
  <c r="N438" i="1"/>
  <c r="O438" i="1"/>
  <c r="P438" i="1"/>
  <c r="Q438" i="1"/>
  <c r="N439" i="1"/>
  <c r="O439" i="1"/>
  <c r="P439" i="1"/>
  <c r="Q439" i="1"/>
  <c r="N440" i="1"/>
  <c r="O440" i="1"/>
  <c r="P440" i="1"/>
  <c r="Q440" i="1"/>
  <c r="I408" i="3"/>
  <c r="S408" i="3" s="1"/>
  <c r="N441" i="1"/>
  <c r="O441" i="1"/>
  <c r="P441" i="1"/>
  <c r="Q441" i="1"/>
  <c r="I409" i="3"/>
  <c r="S409" i="3" s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I417" i="3"/>
  <c r="S417" i="3" s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I428" i="3"/>
  <c r="S428" i="3" s="1"/>
  <c r="N461" i="1"/>
  <c r="O461" i="1"/>
  <c r="P461" i="1"/>
  <c r="Q461" i="1"/>
  <c r="N462" i="1"/>
  <c r="O462" i="1"/>
  <c r="P462" i="1"/>
  <c r="Q462" i="1"/>
  <c r="N463" i="1"/>
  <c r="O463" i="1"/>
  <c r="P463" i="1"/>
  <c r="Q463" i="1"/>
  <c r="I431" i="3"/>
  <c r="S431" i="3" s="1"/>
  <c r="N464" i="1"/>
  <c r="O464" i="1"/>
  <c r="P464" i="1"/>
  <c r="Q464" i="1"/>
  <c r="N465" i="1"/>
  <c r="O465" i="1"/>
  <c r="P465" i="1"/>
  <c r="Q465" i="1"/>
  <c r="N466" i="1"/>
  <c r="O466" i="1"/>
  <c r="P466" i="1"/>
  <c r="Q466" i="1"/>
  <c r="O34" i="1"/>
  <c r="P34" i="1"/>
  <c r="Q34" i="1"/>
  <c r="N34" i="1"/>
  <c r="R195" i="3" l="1"/>
  <c r="AJ195" i="3"/>
  <c r="R163" i="3"/>
  <c r="AJ163" i="3"/>
  <c r="R197" i="3"/>
  <c r="AJ197" i="3"/>
  <c r="R165" i="3"/>
  <c r="AJ165" i="3"/>
  <c r="S175" i="3"/>
  <c r="AK175" i="3"/>
  <c r="R161" i="3"/>
  <c r="AJ161" i="3"/>
  <c r="S202" i="3"/>
  <c r="AK202" i="3"/>
  <c r="R200" i="3"/>
  <c r="AJ200" i="3"/>
  <c r="R192" i="3"/>
  <c r="AJ192" i="3"/>
  <c r="S190" i="3"/>
  <c r="AK190" i="3"/>
  <c r="R188" i="3"/>
  <c r="AJ188" i="3"/>
  <c r="S186" i="3"/>
  <c r="AK186" i="3"/>
  <c r="Q184" i="3"/>
  <c r="AI184" i="3"/>
  <c r="S176" i="3"/>
  <c r="AK176" i="3"/>
  <c r="R174" i="3"/>
  <c r="AJ174" i="3"/>
  <c r="S172" i="3"/>
  <c r="AK172" i="3"/>
  <c r="S170" i="3"/>
  <c r="AK170" i="3"/>
  <c r="R168" i="3"/>
  <c r="AJ168" i="3"/>
  <c r="R160" i="3"/>
  <c r="AJ160" i="3"/>
  <c r="R156" i="3"/>
  <c r="AJ156" i="3"/>
  <c r="S153" i="3"/>
  <c r="AK153" i="3"/>
  <c r="Q145" i="3"/>
  <c r="AI145" i="3"/>
  <c r="R137" i="3"/>
  <c r="AJ137" i="3"/>
  <c r="S139" i="3"/>
  <c r="AK139" i="3"/>
  <c r="Q152" i="3"/>
  <c r="AI152" i="3"/>
  <c r="Q136" i="3"/>
  <c r="AI136" i="3"/>
  <c r="S149" i="3"/>
  <c r="AK149" i="3"/>
  <c r="S138" i="3"/>
  <c r="AK138" i="3"/>
  <c r="Q110" i="3"/>
  <c r="AI110" i="3"/>
  <c r="Q104" i="3"/>
  <c r="AI104" i="3"/>
  <c r="Q105" i="3"/>
  <c r="AI105" i="3"/>
  <c r="Q101" i="3"/>
  <c r="AI101" i="3"/>
  <c r="Q99" i="3"/>
  <c r="AI99" i="3"/>
  <c r="C80" i="2"/>
  <c r="C137" i="2"/>
  <c r="F152" i="3"/>
  <c r="AB152" i="3"/>
  <c r="F144" i="3"/>
  <c r="AB144" i="3"/>
  <c r="F136" i="3"/>
  <c r="AB136" i="3"/>
  <c r="C52" i="2"/>
  <c r="C78" i="2"/>
  <c r="C17" i="2"/>
  <c r="C50" i="2"/>
  <c r="C51" i="2"/>
  <c r="C76" i="2"/>
  <c r="C71" i="2"/>
  <c r="F150" i="3"/>
  <c r="AB150" i="3"/>
  <c r="C58" i="2"/>
  <c r="C75" i="2"/>
  <c r="C21" i="2"/>
  <c r="C39" i="2"/>
  <c r="F142" i="3"/>
  <c r="AB142" i="3"/>
  <c r="C74" i="2"/>
  <c r="C79" i="2"/>
  <c r="F148" i="3"/>
  <c r="AB148" i="3"/>
  <c r="F140" i="3"/>
  <c r="AB140" i="3"/>
  <c r="C82" i="2"/>
  <c r="C77" i="2"/>
  <c r="F3" i="3"/>
  <c r="C142" i="2"/>
  <c r="C54" i="2"/>
  <c r="F146" i="3"/>
  <c r="F138" i="3"/>
  <c r="I136" i="3"/>
  <c r="H434" i="3"/>
  <c r="R434" i="3" s="1"/>
  <c r="F434" i="3"/>
  <c r="P434" i="3" s="1"/>
  <c r="G434" i="3"/>
  <c r="Q434" i="3" s="1"/>
  <c r="I434" i="3"/>
  <c r="S434" i="3" s="1"/>
  <c r="I418" i="3"/>
  <c r="S418" i="3" s="1"/>
  <c r="F418" i="3"/>
  <c r="P418" i="3" s="1"/>
  <c r="H418" i="3"/>
  <c r="R418" i="3" s="1"/>
  <c r="G418" i="3"/>
  <c r="Q418" i="3" s="1"/>
  <c r="G378" i="3"/>
  <c r="Q378" i="3" s="1"/>
  <c r="I378" i="3"/>
  <c r="S378" i="3" s="1"/>
  <c r="F378" i="3"/>
  <c r="P378" i="3" s="1"/>
  <c r="H378" i="3"/>
  <c r="R378" i="3" s="1"/>
  <c r="H352" i="3"/>
  <c r="R352" i="3" s="1"/>
  <c r="F352" i="3"/>
  <c r="P352" i="3" s="1"/>
  <c r="F320" i="3"/>
  <c r="P320" i="3" s="1"/>
  <c r="H320" i="3"/>
  <c r="R320" i="3" s="1"/>
  <c r="F272" i="3"/>
  <c r="P272" i="3" s="1"/>
  <c r="G272" i="3"/>
  <c r="Q272" i="3" s="1"/>
  <c r="H272" i="3"/>
  <c r="R272" i="3" s="1"/>
  <c r="G151" i="3"/>
  <c r="H151" i="3"/>
  <c r="I151" i="3"/>
  <c r="H125" i="3"/>
  <c r="H95" i="3"/>
  <c r="H93" i="3"/>
  <c r="H91" i="3"/>
  <c r="H89" i="3"/>
  <c r="H87" i="3"/>
  <c r="H85" i="3"/>
  <c r="H83" i="3"/>
  <c r="H79" i="3"/>
  <c r="H77" i="3"/>
  <c r="H75" i="3"/>
  <c r="H71" i="3"/>
  <c r="H63" i="3"/>
  <c r="H61" i="3"/>
  <c r="H59" i="3"/>
  <c r="H57" i="3"/>
  <c r="H55" i="3"/>
  <c r="H53" i="3"/>
  <c r="H51" i="3"/>
  <c r="H47" i="3"/>
  <c r="H45" i="3"/>
  <c r="H43" i="3"/>
  <c r="H39" i="3"/>
  <c r="H29" i="3"/>
  <c r="H27" i="3"/>
  <c r="H25" i="3"/>
  <c r="H23" i="3"/>
  <c r="H21" i="3"/>
  <c r="H19" i="3"/>
  <c r="H15" i="3"/>
  <c r="H13" i="3"/>
  <c r="H11" i="3"/>
  <c r="H7" i="3"/>
  <c r="H3" i="3"/>
  <c r="I152" i="3"/>
  <c r="I216" i="3"/>
  <c r="S216" i="3" s="1"/>
  <c r="I280" i="3"/>
  <c r="S280" i="3" s="1"/>
  <c r="H56" i="3"/>
  <c r="H136" i="3"/>
  <c r="H224" i="3"/>
  <c r="R224" i="3" s="1"/>
  <c r="I145" i="3"/>
  <c r="I225" i="3"/>
  <c r="S225" i="3" s="1"/>
  <c r="H49" i="3"/>
  <c r="H26" i="3"/>
  <c r="H131" i="3"/>
  <c r="H133" i="3"/>
  <c r="H14" i="3"/>
  <c r="G288" i="3"/>
  <c r="Q288" i="3" s="1"/>
  <c r="F216" i="3"/>
  <c r="P216" i="3" s="1"/>
  <c r="F32" i="3"/>
  <c r="F63" i="3"/>
  <c r="F428" i="3"/>
  <c r="P428" i="3" s="1"/>
  <c r="H428" i="3"/>
  <c r="R428" i="3" s="1"/>
  <c r="G428" i="3"/>
  <c r="Q428" i="3" s="1"/>
  <c r="F426" i="3"/>
  <c r="P426" i="3" s="1"/>
  <c r="H426" i="3"/>
  <c r="R426" i="3" s="1"/>
  <c r="G426" i="3"/>
  <c r="Q426" i="3" s="1"/>
  <c r="G394" i="3"/>
  <c r="Q394" i="3" s="1"/>
  <c r="F394" i="3"/>
  <c r="P394" i="3" s="1"/>
  <c r="H394" i="3"/>
  <c r="R394" i="3" s="1"/>
  <c r="I346" i="3"/>
  <c r="S346" i="3" s="1"/>
  <c r="F346" i="3"/>
  <c r="P346" i="3" s="1"/>
  <c r="H346" i="3"/>
  <c r="R346" i="3" s="1"/>
  <c r="G346" i="3"/>
  <c r="Q346" i="3" s="1"/>
  <c r="I338" i="3"/>
  <c r="S338" i="3" s="1"/>
  <c r="F338" i="3"/>
  <c r="P338" i="3" s="1"/>
  <c r="H338" i="3"/>
  <c r="R338" i="3" s="1"/>
  <c r="G338" i="3"/>
  <c r="Q338" i="3" s="1"/>
  <c r="G432" i="3"/>
  <c r="Q432" i="3" s="1"/>
  <c r="F432" i="3"/>
  <c r="P432" i="3" s="1"/>
  <c r="H432" i="3"/>
  <c r="R432" i="3" s="1"/>
  <c r="G424" i="3"/>
  <c r="Q424" i="3" s="1"/>
  <c r="F424" i="3"/>
  <c r="P424" i="3" s="1"/>
  <c r="H416" i="3"/>
  <c r="R416" i="3" s="1"/>
  <c r="F416" i="3"/>
  <c r="P416" i="3" s="1"/>
  <c r="F328" i="3"/>
  <c r="P328" i="3" s="1"/>
  <c r="G328" i="3"/>
  <c r="Q328" i="3" s="1"/>
  <c r="G312" i="3"/>
  <c r="Q312" i="3" s="1"/>
  <c r="H312" i="3"/>
  <c r="R312" i="3" s="1"/>
  <c r="G296" i="3"/>
  <c r="Q296" i="3" s="1"/>
  <c r="F296" i="3"/>
  <c r="P296" i="3" s="1"/>
  <c r="F264" i="3"/>
  <c r="P264" i="3" s="1"/>
  <c r="G264" i="3"/>
  <c r="Q264" i="3" s="1"/>
  <c r="G240" i="3"/>
  <c r="Q240" i="3" s="1"/>
  <c r="H240" i="3"/>
  <c r="R240" i="3" s="1"/>
  <c r="F240" i="3"/>
  <c r="P240" i="3" s="1"/>
  <c r="G232" i="3"/>
  <c r="Q232" i="3" s="1"/>
  <c r="F232" i="3"/>
  <c r="P232" i="3" s="1"/>
  <c r="F208" i="3"/>
  <c r="P208" i="3" s="1"/>
  <c r="G208" i="3"/>
  <c r="Q208" i="3" s="1"/>
  <c r="H208" i="3"/>
  <c r="R208" i="3" s="1"/>
  <c r="G143" i="3"/>
  <c r="H143" i="3"/>
  <c r="G135" i="3"/>
  <c r="H135" i="3"/>
  <c r="I135" i="3"/>
  <c r="H127" i="3"/>
  <c r="H123" i="3"/>
  <c r="H121" i="3"/>
  <c r="H119" i="3"/>
  <c r="H117" i="3"/>
  <c r="H115" i="3"/>
  <c r="H111" i="3"/>
  <c r="G109" i="3"/>
  <c r="H109" i="3"/>
  <c r="G107" i="3"/>
  <c r="H107" i="3"/>
  <c r="G103" i="3"/>
  <c r="H103" i="3"/>
  <c r="G427" i="3"/>
  <c r="Q427" i="3" s="1"/>
  <c r="F427" i="3"/>
  <c r="P427" i="3" s="1"/>
  <c r="H427" i="3"/>
  <c r="R427" i="3" s="1"/>
  <c r="F419" i="3"/>
  <c r="P419" i="3" s="1"/>
  <c r="H419" i="3"/>
  <c r="R419" i="3" s="1"/>
  <c r="G419" i="3"/>
  <c r="Q419" i="3" s="1"/>
  <c r="I419" i="3"/>
  <c r="S419" i="3" s="1"/>
  <c r="F411" i="3"/>
  <c r="P411" i="3" s="1"/>
  <c r="H411" i="3"/>
  <c r="R411" i="3" s="1"/>
  <c r="G411" i="3"/>
  <c r="Q411" i="3" s="1"/>
  <c r="I411" i="3"/>
  <c r="S411" i="3" s="1"/>
  <c r="F403" i="3"/>
  <c r="P403" i="3" s="1"/>
  <c r="H403" i="3"/>
  <c r="R403" i="3" s="1"/>
  <c r="G403" i="3"/>
  <c r="Q403" i="3" s="1"/>
  <c r="I403" i="3"/>
  <c r="S403" i="3" s="1"/>
  <c r="F395" i="3"/>
  <c r="P395" i="3" s="1"/>
  <c r="H395" i="3"/>
  <c r="R395" i="3" s="1"/>
  <c r="G395" i="3"/>
  <c r="Q395" i="3" s="1"/>
  <c r="I387" i="3"/>
  <c r="S387" i="3" s="1"/>
  <c r="F387" i="3"/>
  <c r="P387" i="3" s="1"/>
  <c r="H387" i="3"/>
  <c r="R387" i="3" s="1"/>
  <c r="G387" i="3"/>
  <c r="Q387" i="3" s="1"/>
  <c r="I379" i="3"/>
  <c r="S379" i="3" s="1"/>
  <c r="F379" i="3"/>
  <c r="P379" i="3" s="1"/>
  <c r="H379" i="3"/>
  <c r="R379" i="3" s="1"/>
  <c r="G379" i="3"/>
  <c r="Q379" i="3" s="1"/>
  <c r="G371" i="3"/>
  <c r="Q371" i="3" s="1"/>
  <c r="I371" i="3"/>
  <c r="S371" i="3" s="1"/>
  <c r="F371" i="3"/>
  <c r="P371" i="3" s="1"/>
  <c r="H371" i="3"/>
  <c r="R371" i="3" s="1"/>
  <c r="G363" i="3"/>
  <c r="Q363" i="3" s="1"/>
  <c r="F363" i="3"/>
  <c r="P363" i="3" s="1"/>
  <c r="H363" i="3"/>
  <c r="R363" i="3" s="1"/>
  <c r="F355" i="3"/>
  <c r="P355" i="3" s="1"/>
  <c r="H355" i="3"/>
  <c r="R355" i="3" s="1"/>
  <c r="G355" i="3"/>
  <c r="Q355" i="3" s="1"/>
  <c r="I355" i="3"/>
  <c r="S355" i="3" s="1"/>
  <c r="F347" i="3"/>
  <c r="P347" i="3" s="1"/>
  <c r="H347" i="3"/>
  <c r="R347" i="3" s="1"/>
  <c r="G347" i="3"/>
  <c r="Q347" i="3" s="1"/>
  <c r="I347" i="3"/>
  <c r="S347" i="3" s="1"/>
  <c r="F339" i="3"/>
  <c r="P339" i="3" s="1"/>
  <c r="H339" i="3"/>
  <c r="R339" i="3" s="1"/>
  <c r="G339" i="3"/>
  <c r="Q339" i="3" s="1"/>
  <c r="I339" i="3"/>
  <c r="S339" i="3" s="1"/>
  <c r="F331" i="3"/>
  <c r="P331" i="3" s="1"/>
  <c r="H331" i="3"/>
  <c r="R331" i="3" s="1"/>
  <c r="G331" i="3"/>
  <c r="Q331" i="3" s="1"/>
  <c r="I323" i="3"/>
  <c r="S323" i="3" s="1"/>
  <c r="F323" i="3"/>
  <c r="P323" i="3" s="1"/>
  <c r="G323" i="3"/>
  <c r="Q323" i="3" s="1"/>
  <c r="I315" i="3"/>
  <c r="S315" i="3" s="1"/>
  <c r="F315" i="3"/>
  <c r="P315" i="3" s="1"/>
  <c r="H315" i="3"/>
  <c r="R315" i="3" s="1"/>
  <c r="G315" i="3"/>
  <c r="Q315" i="3" s="1"/>
  <c r="G307" i="3"/>
  <c r="Q307" i="3" s="1"/>
  <c r="I307" i="3"/>
  <c r="S307" i="3" s="1"/>
  <c r="F307" i="3"/>
  <c r="P307" i="3" s="1"/>
  <c r="H307" i="3"/>
  <c r="R307" i="3" s="1"/>
  <c r="G299" i="3"/>
  <c r="Q299" i="3" s="1"/>
  <c r="F299" i="3"/>
  <c r="P299" i="3" s="1"/>
  <c r="H299" i="3"/>
  <c r="R299" i="3" s="1"/>
  <c r="F291" i="3"/>
  <c r="P291" i="3" s="1"/>
  <c r="G291" i="3"/>
  <c r="Q291" i="3" s="1"/>
  <c r="I291" i="3"/>
  <c r="S291" i="3" s="1"/>
  <c r="F283" i="3"/>
  <c r="P283" i="3" s="1"/>
  <c r="H283" i="3"/>
  <c r="R283" i="3" s="1"/>
  <c r="G283" i="3"/>
  <c r="Q283" i="3" s="1"/>
  <c r="I283" i="3"/>
  <c r="S283" i="3" s="1"/>
  <c r="F275" i="3"/>
  <c r="P275" i="3" s="1"/>
  <c r="H275" i="3"/>
  <c r="R275" i="3" s="1"/>
  <c r="G275" i="3"/>
  <c r="Q275" i="3" s="1"/>
  <c r="I275" i="3"/>
  <c r="S275" i="3" s="1"/>
  <c r="F267" i="3"/>
  <c r="P267" i="3" s="1"/>
  <c r="H267" i="3"/>
  <c r="R267" i="3" s="1"/>
  <c r="G267" i="3"/>
  <c r="Q267" i="3" s="1"/>
  <c r="I259" i="3"/>
  <c r="S259" i="3" s="1"/>
  <c r="F259" i="3"/>
  <c r="P259" i="3" s="1"/>
  <c r="G259" i="3"/>
  <c r="Q259" i="3" s="1"/>
  <c r="I251" i="3"/>
  <c r="S251" i="3" s="1"/>
  <c r="F251" i="3"/>
  <c r="P251" i="3" s="1"/>
  <c r="H251" i="3"/>
  <c r="R251" i="3" s="1"/>
  <c r="G251" i="3"/>
  <c r="Q251" i="3" s="1"/>
  <c r="G243" i="3"/>
  <c r="Q243" i="3" s="1"/>
  <c r="I243" i="3"/>
  <c r="S243" i="3" s="1"/>
  <c r="F243" i="3"/>
  <c r="P243" i="3" s="1"/>
  <c r="H243" i="3"/>
  <c r="R243" i="3" s="1"/>
  <c r="G235" i="3"/>
  <c r="Q235" i="3" s="1"/>
  <c r="F235" i="3"/>
  <c r="P235" i="3" s="1"/>
  <c r="H235" i="3"/>
  <c r="R235" i="3" s="1"/>
  <c r="F227" i="3"/>
  <c r="P227" i="3" s="1"/>
  <c r="G227" i="3"/>
  <c r="Q227" i="3" s="1"/>
  <c r="I227" i="3"/>
  <c r="S227" i="3" s="1"/>
  <c r="F219" i="3"/>
  <c r="P219" i="3" s="1"/>
  <c r="H219" i="3"/>
  <c r="R219" i="3" s="1"/>
  <c r="G219" i="3"/>
  <c r="Q219" i="3" s="1"/>
  <c r="I219" i="3"/>
  <c r="S219" i="3" s="1"/>
  <c r="F211" i="3"/>
  <c r="P211" i="3" s="1"/>
  <c r="H211" i="3"/>
  <c r="R211" i="3" s="1"/>
  <c r="G211" i="3"/>
  <c r="Q211" i="3" s="1"/>
  <c r="I211" i="3"/>
  <c r="S211" i="3" s="1"/>
  <c r="F203" i="3"/>
  <c r="P203" i="3" s="1"/>
  <c r="H203" i="3"/>
  <c r="R203" i="3" s="1"/>
  <c r="G203" i="3"/>
  <c r="Q203" i="3" s="1"/>
  <c r="F151" i="3"/>
  <c r="G148" i="3"/>
  <c r="H148" i="3"/>
  <c r="I148" i="3"/>
  <c r="F143" i="3"/>
  <c r="G140" i="3"/>
  <c r="H140" i="3"/>
  <c r="F135" i="3"/>
  <c r="I160" i="3"/>
  <c r="I224" i="3"/>
  <c r="S224" i="3" s="1"/>
  <c r="I288" i="3"/>
  <c r="S288" i="3" s="1"/>
  <c r="I352" i="3"/>
  <c r="S352" i="3" s="1"/>
  <c r="I416" i="3"/>
  <c r="S416" i="3" s="1"/>
  <c r="H64" i="3"/>
  <c r="H152" i="3"/>
  <c r="H232" i="3"/>
  <c r="R232" i="3" s="1"/>
  <c r="I241" i="3"/>
  <c r="S241" i="3" s="1"/>
  <c r="H65" i="3"/>
  <c r="H145" i="3"/>
  <c r="H58" i="3"/>
  <c r="I331" i="3"/>
  <c r="S331" i="3" s="1"/>
  <c r="H28" i="3"/>
  <c r="H46" i="3"/>
  <c r="H31" i="3"/>
  <c r="G320" i="3"/>
  <c r="Q320" i="3" s="1"/>
  <c r="F248" i="3"/>
  <c r="P248" i="3" s="1"/>
  <c r="I410" i="3"/>
  <c r="S410" i="3" s="1"/>
  <c r="F410" i="3"/>
  <c r="P410" i="3" s="1"/>
  <c r="H410" i="3"/>
  <c r="R410" i="3" s="1"/>
  <c r="G410" i="3"/>
  <c r="Q410" i="3" s="1"/>
  <c r="F370" i="3"/>
  <c r="P370" i="3" s="1"/>
  <c r="H370" i="3"/>
  <c r="R370" i="3" s="1"/>
  <c r="G370" i="3"/>
  <c r="Q370" i="3" s="1"/>
  <c r="I370" i="3"/>
  <c r="S370" i="3" s="1"/>
  <c r="F400" i="3"/>
  <c r="P400" i="3" s="1"/>
  <c r="H400" i="3"/>
  <c r="R400" i="3" s="1"/>
  <c r="G400" i="3"/>
  <c r="Q400" i="3" s="1"/>
  <c r="F384" i="3"/>
  <c r="P384" i="3" s="1"/>
  <c r="H384" i="3"/>
  <c r="R384" i="3" s="1"/>
  <c r="G376" i="3"/>
  <c r="Q376" i="3" s="1"/>
  <c r="H376" i="3"/>
  <c r="R376" i="3" s="1"/>
  <c r="H344" i="3"/>
  <c r="R344" i="3" s="1"/>
  <c r="G344" i="3"/>
  <c r="Q344" i="3" s="1"/>
  <c r="G398" i="3"/>
  <c r="Q398" i="3" s="1"/>
  <c r="I398" i="3"/>
  <c r="S398" i="3" s="1"/>
  <c r="F398" i="3"/>
  <c r="P398" i="3" s="1"/>
  <c r="H398" i="3"/>
  <c r="R398" i="3" s="1"/>
  <c r="G390" i="3"/>
  <c r="Q390" i="3" s="1"/>
  <c r="I390" i="3"/>
  <c r="S390" i="3" s="1"/>
  <c r="F390" i="3"/>
  <c r="P390" i="3" s="1"/>
  <c r="H390" i="3"/>
  <c r="R390" i="3" s="1"/>
  <c r="F374" i="3"/>
  <c r="P374" i="3" s="1"/>
  <c r="H374" i="3"/>
  <c r="R374" i="3" s="1"/>
  <c r="G374" i="3"/>
  <c r="Q374" i="3" s="1"/>
  <c r="I374" i="3"/>
  <c r="S374" i="3" s="1"/>
  <c r="G342" i="3"/>
  <c r="Q342" i="3" s="1"/>
  <c r="I342" i="3"/>
  <c r="S342" i="3" s="1"/>
  <c r="F342" i="3"/>
  <c r="P342" i="3" s="1"/>
  <c r="H342" i="3"/>
  <c r="R342" i="3" s="1"/>
  <c r="G334" i="3"/>
  <c r="Q334" i="3" s="1"/>
  <c r="I334" i="3"/>
  <c r="S334" i="3" s="1"/>
  <c r="F334" i="3"/>
  <c r="P334" i="3" s="1"/>
  <c r="H334" i="3"/>
  <c r="R334" i="3" s="1"/>
  <c r="G326" i="3"/>
  <c r="Q326" i="3" s="1"/>
  <c r="I326" i="3"/>
  <c r="S326" i="3" s="1"/>
  <c r="F326" i="3"/>
  <c r="P326" i="3" s="1"/>
  <c r="H326" i="3"/>
  <c r="R326" i="3" s="1"/>
  <c r="F318" i="3"/>
  <c r="P318" i="3" s="1"/>
  <c r="H318" i="3"/>
  <c r="R318" i="3" s="1"/>
  <c r="G318" i="3"/>
  <c r="Q318" i="3" s="1"/>
  <c r="F310" i="3"/>
  <c r="P310" i="3" s="1"/>
  <c r="H310" i="3"/>
  <c r="R310" i="3" s="1"/>
  <c r="G310" i="3"/>
  <c r="Q310" i="3" s="1"/>
  <c r="I310" i="3"/>
  <c r="S310" i="3" s="1"/>
  <c r="G262" i="3"/>
  <c r="Q262" i="3" s="1"/>
  <c r="I262" i="3"/>
  <c r="S262" i="3" s="1"/>
  <c r="F262" i="3"/>
  <c r="P262" i="3" s="1"/>
  <c r="H262" i="3"/>
  <c r="R262" i="3" s="1"/>
  <c r="F246" i="3"/>
  <c r="P246" i="3" s="1"/>
  <c r="H246" i="3"/>
  <c r="R246" i="3" s="1"/>
  <c r="G246" i="3"/>
  <c r="Q246" i="3" s="1"/>
  <c r="I246" i="3"/>
  <c r="S246" i="3" s="1"/>
  <c r="F238" i="3"/>
  <c r="P238" i="3" s="1"/>
  <c r="H238" i="3"/>
  <c r="R238" i="3" s="1"/>
  <c r="G238" i="3"/>
  <c r="Q238" i="3" s="1"/>
  <c r="I238" i="3"/>
  <c r="S238" i="3" s="1"/>
  <c r="G206" i="3"/>
  <c r="Q206" i="3" s="1"/>
  <c r="I206" i="3"/>
  <c r="S206" i="3" s="1"/>
  <c r="F206" i="3"/>
  <c r="P206" i="3" s="1"/>
  <c r="G137" i="3"/>
  <c r="I137" i="3"/>
  <c r="I168" i="3"/>
  <c r="I232" i="3"/>
  <c r="S232" i="3" s="1"/>
  <c r="I296" i="3"/>
  <c r="S296" i="3" s="1"/>
  <c r="I424" i="3"/>
  <c r="S424" i="3" s="1"/>
  <c r="H72" i="3"/>
  <c r="H248" i="3"/>
  <c r="R248" i="3" s="1"/>
  <c r="I161" i="3"/>
  <c r="H73" i="3"/>
  <c r="H90" i="3"/>
  <c r="I363" i="3"/>
  <c r="S363" i="3" s="1"/>
  <c r="H60" i="3"/>
  <c r="H78" i="3"/>
  <c r="H328" i="3"/>
  <c r="R328" i="3" s="1"/>
  <c r="G352" i="3"/>
  <c r="Q352" i="3" s="1"/>
  <c r="F280" i="3"/>
  <c r="P280" i="3" s="1"/>
  <c r="G322" i="3"/>
  <c r="Q322" i="3" s="1"/>
  <c r="I322" i="3"/>
  <c r="S322" i="3" s="1"/>
  <c r="F322" i="3"/>
  <c r="P322" i="3" s="1"/>
  <c r="H322" i="3"/>
  <c r="R322" i="3" s="1"/>
  <c r="H408" i="3"/>
  <c r="R408" i="3" s="1"/>
  <c r="G408" i="3"/>
  <c r="Q408" i="3" s="1"/>
  <c r="F392" i="3"/>
  <c r="P392" i="3" s="1"/>
  <c r="G392" i="3"/>
  <c r="Q392" i="3" s="1"/>
  <c r="G368" i="3"/>
  <c r="Q368" i="3" s="1"/>
  <c r="F368" i="3"/>
  <c r="P368" i="3" s="1"/>
  <c r="H368" i="3"/>
  <c r="R368" i="3" s="1"/>
  <c r="G360" i="3"/>
  <c r="Q360" i="3" s="1"/>
  <c r="F360" i="3"/>
  <c r="P360" i="3" s="1"/>
  <c r="F336" i="3"/>
  <c r="P336" i="3" s="1"/>
  <c r="H336" i="3"/>
  <c r="R336" i="3" s="1"/>
  <c r="G336" i="3"/>
  <c r="Q336" i="3" s="1"/>
  <c r="G304" i="3"/>
  <c r="Q304" i="3" s="1"/>
  <c r="F304" i="3"/>
  <c r="P304" i="3" s="1"/>
  <c r="H304" i="3"/>
  <c r="R304" i="3" s="1"/>
  <c r="F430" i="3"/>
  <c r="P430" i="3" s="1"/>
  <c r="H430" i="3"/>
  <c r="R430" i="3" s="1"/>
  <c r="G430" i="3"/>
  <c r="Q430" i="3" s="1"/>
  <c r="I430" i="3"/>
  <c r="S430" i="3" s="1"/>
  <c r="F422" i="3"/>
  <c r="P422" i="3" s="1"/>
  <c r="H422" i="3"/>
  <c r="R422" i="3" s="1"/>
  <c r="G422" i="3"/>
  <c r="Q422" i="3" s="1"/>
  <c r="I422" i="3"/>
  <c r="S422" i="3" s="1"/>
  <c r="F414" i="3"/>
  <c r="P414" i="3" s="1"/>
  <c r="H414" i="3"/>
  <c r="R414" i="3" s="1"/>
  <c r="G414" i="3"/>
  <c r="Q414" i="3" s="1"/>
  <c r="G406" i="3"/>
  <c r="Q406" i="3" s="1"/>
  <c r="I406" i="3"/>
  <c r="S406" i="3" s="1"/>
  <c r="F406" i="3"/>
  <c r="P406" i="3" s="1"/>
  <c r="H406" i="3"/>
  <c r="R406" i="3" s="1"/>
  <c r="F382" i="3"/>
  <c r="P382" i="3" s="1"/>
  <c r="H382" i="3"/>
  <c r="R382" i="3" s="1"/>
  <c r="G382" i="3"/>
  <c r="Q382" i="3" s="1"/>
  <c r="F366" i="3"/>
  <c r="P366" i="3" s="1"/>
  <c r="H366" i="3"/>
  <c r="R366" i="3" s="1"/>
  <c r="G366" i="3"/>
  <c r="Q366" i="3" s="1"/>
  <c r="I366" i="3"/>
  <c r="S366" i="3" s="1"/>
  <c r="F358" i="3"/>
  <c r="P358" i="3" s="1"/>
  <c r="H358" i="3"/>
  <c r="R358" i="3" s="1"/>
  <c r="G358" i="3"/>
  <c r="Q358" i="3" s="1"/>
  <c r="I358" i="3"/>
  <c r="S358" i="3" s="1"/>
  <c r="F350" i="3"/>
  <c r="P350" i="3" s="1"/>
  <c r="H350" i="3"/>
  <c r="R350" i="3" s="1"/>
  <c r="G350" i="3"/>
  <c r="Q350" i="3" s="1"/>
  <c r="F302" i="3"/>
  <c r="P302" i="3" s="1"/>
  <c r="H302" i="3"/>
  <c r="R302" i="3" s="1"/>
  <c r="G302" i="3"/>
  <c r="Q302" i="3" s="1"/>
  <c r="I302" i="3"/>
  <c r="S302" i="3" s="1"/>
  <c r="F294" i="3"/>
  <c r="P294" i="3" s="1"/>
  <c r="H294" i="3"/>
  <c r="R294" i="3" s="1"/>
  <c r="G294" i="3"/>
  <c r="Q294" i="3" s="1"/>
  <c r="I294" i="3"/>
  <c r="S294" i="3" s="1"/>
  <c r="F286" i="3"/>
  <c r="P286" i="3" s="1"/>
  <c r="H286" i="3"/>
  <c r="R286" i="3" s="1"/>
  <c r="G286" i="3"/>
  <c r="Q286" i="3" s="1"/>
  <c r="G278" i="3"/>
  <c r="Q278" i="3" s="1"/>
  <c r="I278" i="3"/>
  <c r="S278" i="3" s="1"/>
  <c r="F278" i="3"/>
  <c r="P278" i="3" s="1"/>
  <c r="H278" i="3"/>
  <c r="R278" i="3" s="1"/>
  <c r="G270" i="3"/>
  <c r="Q270" i="3" s="1"/>
  <c r="I270" i="3"/>
  <c r="S270" i="3" s="1"/>
  <c r="F270" i="3"/>
  <c r="P270" i="3" s="1"/>
  <c r="H270" i="3"/>
  <c r="R270" i="3" s="1"/>
  <c r="F254" i="3"/>
  <c r="P254" i="3" s="1"/>
  <c r="H254" i="3"/>
  <c r="R254" i="3" s="1"/>
  <c r="G254" i="3"/>
  <c r="Q254" i="3" s="1"/>
  <c r="F230" i="3"/>
  <c r="P230" i="3" s="1"/>
  <c r="H230" i="3"/>
  <c r="R230" i="3" s="1"/>
  <c r="G230" i="3"/>
  <c r="Q230" i="3" s="1"/>
  <c r="I230" i="3"/>
  <c r="S230" i="3" s="1"/>
  <c r="H222" i="3"/>
  <c r="R222" i="3" s="1"/>
  <c r="F222" i="3"/>
  <c r="P222" i="3" s="1"/>
  <c r="G222" i="3"/>
  <c r="Q222" i="3" s="1"/>
  <c r="G214" i="3"/>
  <c r="Q214" i="3" s="1"/>
  <c r="I214" i="3"/>
  <c r="S214" i="3" s="1"/>
  <c r="H214" i="3"/>
  <c r="R214" i="3" s="1"/>
  <c r="F214" i="3"/>
  <c r="P214" i="3" s="1"/>
  <c r="G153" i="3"/>
  <c r="H153" i="3"/>
  <c r="F433" i="3"/>
  <c r="P433" i="3" s="1"/>
  <c r="G433" i="3"/>
  <c r="Q433" i="3" s="1"/>
  <c r="H433" i="3"/>
  <c r="R433" i="3" s="1"/>
  <c r="H425" i="3"/>
  <c r="R425" i="3" s="1"/>
  <c r="F425" i="3"/>
  <c r="P425" i="3" s="1"/>
  <c r="G425" i="3"/>
  <c r="Q425" i="3" s="1"/>
  <c r="I425" i="3"/>
  <c r="S425" i="3" s="1"/>
  <c r="H417" i="3"/>
  <c r="R417" i="3" s="1"/>
  <c r="F417" i="3"/>
  <c r="P417" i="3" s="1"/>
  <c r="G417" i="3"/>
  <c r="Q417" i="3" s="1"/>
  <c r="H409" i="3"/>
  <c r="R409" i="3" s="1"/>
  <c r="F409" i="3"/>
  <c r="P409" i="3" s="1"/>
  <c r="G409" i="3"/>
  <c r="Q409" i="3" s="1"/>
  <c r="H401" i="3"/>
  <c r="R401" i="3" s="1"/>
  <c r="F401" i="3"/>
  <c r="P401" i="3" s="1"/>
  <c r="G401" i="3"/>
  <c r="Q401" i="3" s="1"/>
  <c r="I393" i="3"/>
  <c r="S393" i="3" s="1"/>
  <c r="H393" i="3"/>
  <c r="R393" i="3" s="1"/>
  <c r="F393" i="3"/>
  <c r="P393" i="3" s="1"/>
  <c r="G393" i="3"/>
  <c r="Q393" i="3" s="1"/>
  <c r="G385" i="3"/>
  <c r="Q385" i="3" s="1"/>
  <c r="H385" i="3"/>
  <c r="R385" i="3" s="1"/>
  <c r="F385" i="3"/>
  <c r="P385" i="3" s="1"/>
  <c r="G377" i="3"/>
  <c r="Q377" i="3" s="1"/>
  <c r="H377" i="3"/>
  <c r="R377" i="3" s="1"/>
  <c r="F377" i="3"/>
  <c r="P377" i="3" s="1"/>
  <c r="F369" i="3"/>
  <c r="P369" i="3" s="1"/>
  <c r="G369" i="3"/>
  <c r="Q369" i="3" s="1"/>
  <c r="H369" i="3"/>
  <c r="R369" i="3" s="1"/>
  <c r="H361" i="3"/>
  <c r="R361" i="3" s="1"/>
  <c r="F361" i="3"/>
  <c r="P361" i="3" s="1"/>
  <c r="G361" i="3"/>
  <c r="Q361" i="3" s="1"/>
  <c r="I361" i="3"/>
  <c r="S361" i="3" s="1"/>
  <c r="H353" i="3"/>
  <c r="R353" i="3" s="1"/>
  <c r="F353" i="3"/>
  <c r="P353" i="3" s="1"/>
  <c r="G353" i="3"/>
  <c r="Q353" i="3" s="1"/>
  <c r="H345" i="3"/>
  <c r="R345" i="3" s="1"/>
  <c r="F345" i="3"/>
  <c r="P345" i="3" s="1"/>
  <c r="G345" i="3"/>
  <c r="Q345" i="3" s="1"/>
  <c r="H337" i="3"/>
  <c r="R337" i="3" s="1"/>
  <c r="F337" i="3"/>
  <c r="P337" i="3" s="1"/>
  <c r="G337" i="3"/>
  <c r="Q337" i="3" s="1"/>
  <c r="I329" i="3"/>
  <c r="S329" i="3" s="1"/>
  <c r="H329" i="3"/>
  <c r="R329" i="3" s="1"/>
  <c r="F329" i="3"/>
  <c r="P329" i="3" s="1"/>
  <c r="G329" i="3"/>
  <c r="Q329" i="3" s="1"/>
  <c r="G321" i="3"/>
  <c r="Q321" i="3" s="1"/>
  <c r="H321" i="3"/>
  <c r="R321" i="3" s="1"/>
  <c r="F321" i="3"/>
  <c r="P321" i="3" s="1"/>
  <c r="G313" i="3"/>
  <c r="Q313" i="3" s="1"/>
  <c r="H313" i="3"/>
  <c r="R313" i="3" s="1"/>
  <c r="F313" i="3"/>
  <c r="P313" i="3" s="1"/>
  <c r="F305" i="3"/>
  <c r="P305" i="3" s="1"/>
  <c r="G305" i="3"/>
  <c r="Q305" i="3" s="1"/>
  <c r="H305" i="3"/>
  <c r="R305" i="3" s="1"/>
  <c r="H297" i="3"/>
  <c r="R297" i="3" s="1"/>
  <c r="F297" i="3"/>
  <c r="P297" i="3" s="1"/>
  <c r="G297" i="3"/>
  <c r="Q297" i="3" s="1"/>
  <c r="I297" i="3"/>
  <c r="S297" i="3" s="1"/>
  <c r="H289" i="3"/>
  <c r="R289" i="3" s="1"/>
  <c r="F289" i="3"/>
  <c r="P289" i="3" s="1"/>
  <c r="G289" i="3"/>
  <c r="Q289" i="3" s="1"/>
  <c r="H281" i="3"/>
  <c r="R281" i="3" s="1"/>
  <c r="F281" i="3"/>
  <c r="P281" i="3" s="1"/>
  <c r="G281" i="3"/>
  <c r="Q281" i="3" s="1"/>
  <c r="H273" i="3"/>
  <c r="R273" i="3" s="1"/>
  <c r="F273" i="3"/>
  <c r="P273" i="3" s="1"/>
  <c r="G273" i="3"/>
  <c r="Q273" i="3" s="1"/>
  <c r="I265" i="3"/>
  <c r="S265" i="3" s="1"/>
  <c r="F265" i="3"/>
  <c r="P265" i="3" s="1"/>
  <c r="H265" i="3"/>
  <c r="R265" i="3" s="1"/>
  <c r="G265" i="3"/>
  <c r="Q265" i="3" s="1"/>
  <c r="G257" i="3"/>
  <c r="Q257" i="3" s="1"/>
  <c r="F257" i="3"/>
  <c r="P257" i="3" s="1"/>
  <c r="G249" i="3"/>
  <c r="Q249" i="3" s="1"/>
  <c r="F249" i="3"/>
  <c r="P249" i="3" s="1"/>
  <c r="H249" i="3"/>
  <c r="R249" i="3" s="1"/>
  <c r="F241" i="3"/>
  <c r="P241" i="3" s="1"/>
  <c r="G241" i="3"/>
  <c r="Q241" i="3" s="1"/>
  <c r="F233" i="3"/>
  <c r="P233" i="3" s="1"/>
  <c r="H233" i="3"/>
  <c r="R233" i="3" s="1"/>
  <c r="G233" i="3"/>
  <c r="Q233" i="3" s="1"/>
  <c r="I233" i="3"/>
  <c r="S233" i="3" s="1"/>
  <c r="F225" i="3"/>
  <c r="P225" i="3" s="1"/>
  <c r="G225" i="3"/>
  <c r="Q225" i="3" s="1"/>
  <c r="F217" i="3"/>
  <c r="P217" i="3" s="1"/>
  <c r="H217" i="3"/>
  <c r="R217" i="3" s="1"/>
  <c r="G217" i="3"/>
  <c r="Q217" i="3" s="1"/>
  <c r="F209" i="3"/>
  <c r="P209" i="3" s="1"/>
  <c r="G209" i="3"/>
  <c r="Q209" i="3" s="1"/>
  <c r="G201" i="3"/>
  <c r="I201" i="3"/>
  <c r="F201" i="3"/>
  <c r="G199" i="3"/>
  <c r="H199" i="3"/>
  <c r="F199" i="3"/>
  <c r="I199" i="3"/>
  <c r="G197" i="3"/>
  <c r="I197" i="3"/>
  <c r="F197" i="3"/>
  <c r="G195" i="3"/>
  <c r="I195" i="3"/>
  <c r="F195" i="3"/>
  <c r="G193" i="3"/>
  <c r="F193" i="3"/>
  <c r="G191" i="3"/>
  <c r="H191" i="3"/>
  <c r="F191" i="3"/>
  <c r="I191" i="3"/>
  <c r="G189" i="3"/>
  <c r="F189" i="3"/>
  <c r="I189" i="3"/>
  <c r="H189" i="3"/>
  <c r="G187" i="3"/>
  <c r="I187" i="3"/>
  <c r="F187" i="3"/>
  <c r="H187" i="3"/>
  <c r="G185" i="3"/>
  <c r="F185" i="3"/>
  <c r="H185" i="3"/>
  <c r="G183" i="3"/>
  <c r="H183" i="3"/>
  <c r="F183" i="3"/>
  <c r="I183" i="3"/>
  <c r="G181" i="3"/>
  <c r="F181" i="3"/>
  <c r="H181" i="3"/>
  <c r="G179" i="3"/>
  <c r="I179" i="3"/>
  <c r="F179" i="3"/>
  <c r="H179" i="3"/>
  <c r="G177" i="3"/>
  <c r="F177" i="3"/>
  <c r="G175" i="3"/>
  <c r="H175" i="3"/>
  <c r="F175" i="3"/>
  <c r="G173" i="3"/>
  <c r="F173" i="3"/>
  <c r="I173" i="3"/>
  <c r="H173" i="3"/>
  <c r="G171" i="3"/>
  <c r="F171" i="3"/>
  <c r="H171" i="3"/>
  <c r="G169" i="3"/>
  <c r="F169" i="3"/>
  <c r="I169" i="3"/>
  <c r="G167" i="3"/>
  <c r="H167" i="3"/>
  <c r="F167" i="3"/>
  <c r="I167" i="3"/>
  <c r="G165" i="3"/>
  <c r="F165" i="3"/>
  <c r="I165" i="3"/>
  <c r="G163" i="3"/>
  <c r="F163" i="3"/>
  <c r="I163" i="3"/>
  <c r="G161" i="3"/>
  <c r="F161" i="3"/>
  <c r="G159" i="3"/>
  <c r="H159" i="3"/>
  <c r="F159" i="3"/>
  <c r="I159" i="3"/>
  <c r="G157" i="3"/>
  <c r="H157" i="3"/>
  <c r="F157" i="3"/>
  <c r="I157" i="3"/>
  <c r="G155" i="3"/>
  <c r="F155" i="3"/>
  <c r="H155" i="3"/>
  <c r="I155" i="3"/>
  <c r="F153" i="3"/>
  <c r="G150" i="3"/>
  <c r="I150" i="3"/>
  <c r="H150" i="3"/>
  <c r="F145" i="3"/>
  <c r="G142" i="3"/>
  <c r="I142" i="3"/>
  <c r="F137" i="3"/>
  <c r="I240" i="3"/>
  <c r="S240" i="3" s="1"/>
  <c r="I304" i="3"/>
  <c r="S304" i="3" s="1"/>
  <c r="I368" i="3"/>
  <c r="S368" i="3" s="1"/>
  <c r="I432" i="3"/>
  <c r="S432" i="3" s="1"/>
  <c r="H88" i="3"/>
  <c r="H256" i="3"/>
  <c r="R256" i="3" s="1"/>
  <c r="I177" i="3"/>
  <c r="I257" i="3"/>
  <c r="S257" i="3" s="1"/>
  <c r="I345" i="3"/>
  <c r="S345" i="3" s="1"/>
  <c r="I433" i="3"/>
  <c r="S433" i="3" s="1"/>
  <c r="H81" i="3"/>
  <c r="H169" i="3"/>
  <c r="I395" i="3"/>
  <c r="S395" i="3" s="1"/>
  <c r="H227" i="3"/>
  <c r="R227" i="3" s="1"/>
  <c r="H92" i="3"/>
  <c r="I286" i="3"/>
  <c r="S286" i="3" s="1"/>
  <c r="H110" i="3"/>
  <c r="H360" i="3"/>
  <c r="R360" i="3" s="1"/>
  <c r="G384" i="3"/>
  <c r="Q384" i="3" s="1"/>
  <c r="F312" i="3"/>
  <c r="P312" i="3" s="1"/>
  <c r="I125" i="3"/>
  <c r="F128" i="3"/>
  <c r="F8" i="3"/>
  <c r="G412" i="3"/>
  <c r="Q412" i="3" s="1"/>
  <c r="F412" i="3"/>
  <c r="P412" i="3" s="1"/>
  <c r="H412" i="3"/>
  <c r="R412" i="3" s="1"/>
  <c r="I412" i="3"/>
  <c r="S412" i="3" s="1"/>
  <c r="F388" i="3"/>
  <c r="P388" i="3" s="1"/>
  <c r="H388" i="3"/>
  <c r="R388" i="3" s="1"/>
  <c r="I388" i="3"/>
  <c r="S388" i="3" s="1"/>
  <c r="G388" i="3"/>
  <c r="Q388" i="3" s="1"/>
  <c r="F380" i="3"/>
  <c r="P380" i="3" s="1"/>
  <c r="H380" i="3"/>
  <c r="R380" i="3" s="1"/>
  <c r="I380" i="3"/>
  <c r="S380" i="3" s="1"/>
  <c r="G380" i="3"/>
  <c r="Q380" i="3" s="1"/>
  <c r="F372" i="3"/>
  <c r="P372" i="3" s="1"/>
  <c r="H372" i="3"/>
  <c r="R372" i="3" s="1"/>
  <c r="I372" i="3"/>
  <c r="S372" i="3" s="1"/>
  <c r="G372" i="3"/>
  <c r="Q372" i="3" s="1"/>
  <c r="F364" i="3"/>
  <c r="P364" i="3" s="1"/>
  <c r="H364" i="3"/>
  <c r="R364" i="3" s="1"/>
  <c r="G364" i="3"/>
  <c r="Q364" i="3" s="1"/>
  <c r="F356" i="3"/>
  <c r="P356" i="3" s="1"/>
  <c r="H356" i="3"/>
  <c r="R356" i="3" s="1"/>
  <c r="I356" i="3"/>
  <c r="S356" i="3" s="1"/>
  <c r="G356" i="3"/>
  <c r="Q356" i="3" s="1"/>
  <c r="G348" i="3"/>
  <c r="Q348" i="3" s="1"/>
  <c r="F348" i="3"/>
  <c r="P348" i="3" s="1"/>
  <c r="H348" i="3"/>
  <c r="R348" i="3" s="1"/>
  <c r="I348" i="3"/>
  <c r="S348" i="3" s="1"/>
  <c r="G340" i="3"/>
  <c r="Q340" i="3" s="1"/>
  <c r="F340" i="3"/>
  <c r="P340" i="3" s="1"/>
  <c r="H340" i="3"/>
  <c r="R340" i="3" s="1"/>
  <c r="I340" i="3"/>
  <c r="S340" i="3" s="1"/>
  <c r="G332" i="3"/>
  <c r="Q332" i="3" s="1"/>
  <c r="H332" i="3"/>
  <c r="R332" i="3" s="1"/>
  <c r="F332" i="3"/>
  <c r="P332" i="3" s="1"/>
  <c r="F324" i="3"/>
  <c r="P324" i="3" s="1"/>
  <c r="I324" i="3"/>
  <c r="S324" i="3" s="1"/>
  <c r="G324" i="3"/>
  <c r="Q324" i="3" s="1"/>
  <c r="H324" i="3"/>
  <c r="R324" i="3" s="1"/>
  <c r="F316" i="3"/>
  <c r="P316" i="3" s="1"/>
  <c r="I316" i="3"/>
  <c r="S316" i="3" s="1"/>
  <c r="G316" i="3"/>
  <c r="Q316" i="3" s="1"/>
  <c r="F308" i="3"/>
  <c r="P308" i="3" s="1"/>
  <c r="I308" i="3"/>
  <c r="S308" i="3" s="1"/>
  <c r="G308" i="3"/>
  <c r="Q308" i="3" s="1"/>
  <c r="H308" i="3"/>
  <c r="R308" i="3" s="1"/>
  <c r="F300" i="3"/>
  <c r="P300" i="3" s="1"/>
  <c r="G300" i="3"/>
  <c r="Q300" i="3" s="1"/>
  <c r="H300" i="3"/>
  <c r="R300" i="3" s="1"/>
  <c r="F292" i="3"/>
  <c r="P292" i="3" s="1"/>
  <c r="I292" i="3"/>
  <c r="S292" i="3" s="1"/>
  <c r="G292" i="3"/>
  <c r="Q292" i="3" s="1"/>
  <c r="H292" i="3"/>
  <c r="R292" i="3" s="1"/>
  <c r="G284" i="3"/>
  <c r="Q284" i="3" s="1"/>
  <c r="F284" i="3"/>
  <c r="P284" i="3" s="1"/>
  <c r="I284" i="3"/>
  <c r="S284" i="3" s="1"/>
  <c r="G276" i="3"/>
  <c r="Q276" i="3" s="1"/>
  <c r="H276" i="3"/>
  <c r="R276" i="3" s="1"/>
  <c r="F276" i="3"/>
  <c r="P276" i="3" s="1"/>
  <c r="I276" i="3"/>
  <c r="S276" i="3" s="1"/>
  <c r="G268" i="3"/>
  <c r="Q268" i="3" s="1"/>
  <c r="H268" i="3"/>
  <c r="R268" i="3" s="1"/>
  <c r="F268" i="3"/>
  <c r="P268" i="3" s="1"/>
  <c r="F260" i="3"/>
  <c r="P260" i="3" s="1"/>
  <c r="I260" i="3"/>
  <c r="S260" i="3" s="1"/>
  <c r="G260" i="3"/>
  <c r="Q260" i="3" s="1"/>
  <c r="H260" i="3"/>
  <c r="R260" i="3" s="1"/>
  <c r="F252" i="3"/>
  <c r="P252" i="3" s="1"/>
  <c r="I252" i="3"/>
  <c r="S252" i="3" s="1"/>
  <c r="G252" i="3"/>
  <c r="Q252" i="3" s="1"/>
  <c r="F244" i="3"/>
  <c r="P244" i="3" s="1"/>
  <c r="I244" i="3"/>
  <c r="S244" i="3" s="1"/>
  <c r="G244" i="3"/>
  <c r="Q244" i="3" s="1"/>
  <c r="H244" i="3"/>
  <c r="R244" i="3" s="1"/>
  <c r="F236" i="3"/>
  <c r="P236" i="3" s="1"/>
  <c r="G236" i="3"/>
  <c r="Q236" i="3" s="1"/>
  <c r="H236" i="3"/>
  <c r="R236" i="3" s="1"/>
  <c r="F228" i="3"/>
  <c r="P228" i="3" s="1"/>
  <c r="I228" i="3"/>
  <c r="S228" i="3" s="1"/>
  <c r="G228" i="3"/>
  <c r="Q228" i="3" s="1"/>
  <c r="H228" i="3"/>
  <c r="R228" i="3" s="1"/>
  <c r="G220" i="3"/>
  <c r="Q220" i="3" s="1"/>
  <c r="F220" i="3"/>
  <c r="P220" i="3" s="1"/>
  <c r="I220" i="3"/>
  <c r="S220" i="3" s="1"/>
  <c r="G212" i="3"/>
  <c r="Q212" i="3" s="1"/>
  <c r="H212" i="3"/>
  <c r="R212" i="3" s="1"/>
  <c r="F212" i="3"/>
  <c r="P212" i="3" s="1"/>
  <c r="I212" i="3"/>
  <c r="S212" i="3" s="1"/>
  <c r="G204" i="3"/>
  <c r="Q204" i="3" s="1"/>
  <c r="H204" i="3"/>
  <c r="R204" i="3" s="1"/>
  <c r="F204" i="3"/>
  <c r="P204" i="3" s="1"/>
  <c r="G147" i="3"/>
  <c r="H147" i="3"/>
  <c r="I147" i="3"/>
  <c r="G139" i="3"/>
  <c r="H139" i="3"/>
  <c r="H134" i="3"/>
  <c r="H132" i="3"/>
  <c r="H130" i="3"/>
  <c r="H126" i="3"/>
  <c r="H122" i="3"/>
  <c r="H118" i="3"/>
  <c r="H116" i="3"/>
  <c r="H114" i="3"/>
  <c r="H112" i="3"/>
  <c r="G108" i="3"/>
  <c r="H108" i="3"/>
  <c r="G106" i="3"/>
  <c r="H106" i="3"/>
  <c r="G102" i="3"/>
  <c r="H102" i="3"/>
  <c r="G100" i="3"/>
  <c r="H100" i="3"/>
  <c r="H98" i="3"/>
  <c r="H94" i="3"/>
  <c r="H86" i="3"/>
  <c r="H84" i="3"/>
  <c r="H82" i="3"/>
  <c r="H80" i="3"/>
  <c r="H76" i="3"/>
  <c r="H74" i="3"/>
  <c r="H70" i="3"/>
  <c r="H68" i="3"/>
  <c r="H66" i="3"/>
  <c r="H62" i="3"/>
  <c r="H54" i="3"/>
  <c r="H52" i="3"/>
  <c r="H50" i="3"/>
  <c r="H48" i="3"/>
  <c r="H44" i="3"/>
  <c r="H42" i="3"/>
  <c r="H38" i="3"/>
  <c r="H36" i="3"/>
  <c r="H34" i="3"/>
  <c r="H30" i="3"/>
  <c r="H22" i="3"/>
  <c r="H20" i="3"/>
  <c r="H18" i="3"/>
  <c r="H16" i="3"/>
  <c r="H12" i="3"/>
  <c r="H10" i="3"/>
  <c r="H6" i="3"/>
  <c r="H4" i="3"/>
  <c r="Q25" i="1"/>
  <c r="Q27" i="1" s="1"/>
  <c r="I184" i="3"/>
  <c r="I248" i="3"/>
  <c r="S248" i="3" s="1"/>
  <c r="I312" i="3"/>
  <c r="S312" i="3" s="1"/>
  <c r="I376" i="3"/>
  <c r="S376" i="3" s="1"/>
  <c r="H8" i="3"/>
  <c r="H96" i="3"/>
  <c r="H184" i="3"/>
  <c r="H264" i="3"/>
  <c r="R264" i="3" s="1"/>
  <c r="I185" i="3"/>
  <c r="I273" i="3"/>
  <c r="S273" i="3" s="1"/>
  <c r="I353" i="3"/>
  <c r="S353" i="3" s="1"/>
  <c r="H9" i="3"/>
  <c r="H97" i="3"/>
  <c r="H177" i="3"/>
  <c r="I171" i="3"/>
  <c r="I427" i="3"/>
  <c r="S427" i="3" s="1"/>
  <c r="H259" i="3"/>
  <c r="R259" i="3" s="1"/>
  <c r="I300" i="3"/>
  <c r="S300" i="3" s="1"/>
  <c r="H124" i="3"/>
  <c r="I181" i="3"/>
  <c r="H5" i="3"/>
  <c r="I318" i="3"/>
  <c r="S318" i="3" s="1"/>
  <c r="H142" i="3"/>
  <c r="H392" i="3"/>
  <c r="R392" i="3" s="1"/>
  <c r="G416" i="3"/>
  <c r="Q416" i="3" s="1"/>
  <c r="F344" i="3"/>
  <c r="P344" i="3" s="1"/>
  <c r="F40" i="3"/>
  <c r="F134" i="3"/>
  <c r="F420" i="3"/>
  <c r="P420" i="3" s="1"/>
  <c r="H420" i="3"/>
  <c r="R420" i="3" s="1"/>
  <c r="I420" i="3"/>
  <c r="S420" i="3" s="1"/>
  <c r="G420" i="3"/>
  <c r="Q420" i="3" s="1"/>
  <c r="G404" i="3"/>
  <c r="Q404" i="3" s="1"/>
  <c r="F404" i="3"/>
  <c r="P404" i="3" s="1"/>
  <c r="H404" i="3"/>
  <c r="R404" i="3" s="1"/>
  <c r="I404" i="3"/>
  <c r="S404" i="3" s="1"/>
  <c r="G396" i="3"/>
  <c r="Q396" i="3" s="1"/>
  <c r="F396" i="3"/>
  <c r="P396" i="3" s="1"/>
  <c r="H396" i="3"/>
  <c r="R396" i="3" s="1"/>
  <c r="H431" i="3"/>
  <c r="R431" i="3" s="1"/>
  <c r="G431" i="3"/>
  <c r="Q431" i="3" s="1"/>
  <c r="F431" i="3"/>
  <c r="P431" i="3" s="1"/>
  <c r="H423" i="3"/>
  <c r="R423" i="3" s="1"/>
  <c r="F423" i="3"/>
  <c r="P423" i="3" s="1"/>
  <c r="I423" i="3"/>
  <c r="S423" i="3" s="1"/>
  <c r="G423" i="3"/>
  <c r="Q423" i="3" s="1"/>
  <c r="G415" i="3"/>
  <c r="Q415" i="3" s="1"/>
  <c r="H415" i="3"/>
  <c r="R415" i="3" s="1"/>
  <c r="F415" i="3"/>
  <c r="P415" i="3" s="1"/>
  <c r="I415" i="3"/>
  <c r="S415" i="3" s="1"/>
  <c r="G407" i="3"/>
  <c r="Q407" i="3" s="1"/>
  <c r="H407" i="3"/>
  <c r="R407" i="3" s="1"/>
  <c r="F407" i="3"/>
  <c r="P407" i="3" s="1"/>
  <c r="I407" i="3"/>
  <c r="S407" i="3" s="1"/>
  <c r="F399" i="3"/>
  <c r="P399" i="3" s="1"/>
  <c r="G399" i="3"/>
  <c r="Q399" i="3" s="1"/>
  <c r="H399" i="3"/>
  <c r="R399" i="3" s="1"/>
  <c r="H391" i="3"/>
  <c r="R391" i="3" s="1"/>
  <c r="F391" i="3"/>
  <c r="P391" i="3" s="1"/>
  <c r="I391" i="3"/>
  <c r="S391" i="3" s="1"/>
  <c r="G391" i="3"/>
  <c r="Q391" i="3" s="1"/>
  <c r="H383" i="3"/>
  <c r="R383" i="3" s="1"/>
  <c r="F383" i="3"/>
  <c r="P383" i="3" s="1"/>
  <c r="I383" i="3"/>
  <c r="S383" i="3" s="1"/>
  <c r="G383" i="3"/>
  <c r="Q383" i="3" s="1"/>
  <c r="H375" i="3"/>
  <c r="R375" i="3" s="1"/>
  <c r="F375" i="3"/>
  <c r="P375" i="3" s="1"/>
  <c r="I375" i="3"/>
  <c r="S375" i="3" s="1"/>
  <c r="G375" i="3"/>
  <c r="Q375" i="3" s="1"/>
  <c r="H367" i="3"/>
  <c r="R367" i="3" s="1"/>
  <c r="F367" i="3"/>
  <c r="P367" i="3" s="1"/>
  <c r="G367" i="3"/>
  <c r="Q367" i="3" s="1"/>
  <c r="H359" i="3"/>
  <c r="R359" i="3" s="1"/>
  <c r="F359" i="3"/>
  <c r="P359" i="3" s="1"/>
  <c r="I359" i="3"/>
  <c r="S359" i="3" s="1"/>
  <c r="G359" i="3"/>
  <c r="Q359" i="3" s="1"/>
  <c r="G351" i="3"/>
  <c r="Q351" i="3" s="1"/>
  <c r="H351" i="3"/>
  <c r="R351" i="3" s="1"/>
  <c r="F351" i="3"/>
  <c r="P351" i="3" s="1"/>
  <c r="I351" i="3"/>
  <c r="S351" i="3" s="1"/>
  <c r="G343" i="3"/>
  <c r="Q343" i="3" s="1"/>
  <c r="H343" i="3"/>
  <c r="R343" i="3" s="1"/>
  <c r="F343" i="3"/>
  <c r="P343" i="3" s="1"/>
  <c r="I343" i="3"/>
  <c r="S343" i="3" s="1"/>
  <c r="F335" i="3"/>
  <c r="P335" i="3" s="1"/>
  <c r="G335" i="3"/>
  <c r="Q335" i="3" s="1"/>
  <c r="H335" i="3"/>
  <c r="R335" i="3" s="1"/>
  <c r="H327" i="3"/>
  <c r="R327" i="3" s="1"/>
  <c r="F327" i="3"/>
  <c r="P327" i="3" s="1"/>
  <c r="I327" i="3"/>
  <c r="S327" i="3" s="1"/>
  <c r="G327" i="3"/>
  <c r="Q327" i="3" s="1"/>
  <c r="H319" i="3"/>
  <c r="R319" i="3" s="1"/>
  <c r="F319" i="3"/>
  <c r="P319" i="3" s="1"/>
  <c r="I319" i="3"/>
  <c r="S319" i="3" s="1"/>
  <c r="G319" i="3"/>
  <c r="Q319" i="3" s="1"/>
  <c r="H311" i="3"/>
  <c r="R311" i="3" s="1"/>
  <c r="F311" i="3"/>
  <c r="P311" i="3" s="1"/>
  <c r="I311" i="3"/>
  <c r="S311" i="3" s="1"/>
  <c r="G311" i="3"/>
  <c r="Q311" i="3" s="1"/>
  <c r="H303" i="3"/>
  <c r="R303" i="3" s="1"/>
  <c r="F303" i="3"/>
  <c r="P303" i="3" s="1"/>
  <c r="G303" i="3"/>
  <c r="Q303" i="3" s="1"/>
  <c r="H295" i="3"/>
  <c r="R295" i="3" s="1"/>
  <c r="F295" i="3"/>
  <c r="P295" i="3" s="1"/>
  <c r="I295" i="3"/>
  <c r="S295" i="3" s="1"/>
  <c r="G295" i="3"/>
  <c r="Q295" i="3" s="1"/>
  <c r="G287" i="3"/>
  <c r="Q287" i="3" s="1"/>
  <c r="H287" i="3"/>
  <c r="R287" i="3" s="1"/>
  <c r="F287" i="3"/>
  <c r="P287" i="3" s="1"/>
  <c r="I287" i="3"/>
  <c r="S287" i="3" s="1"/>
  <c r="G279" i="3"/>
  <c r="Q279" i="3" s="1"/>
  <c r="H279" i="3"/>
  <c r="R279" i="3" s="1"/>
  <c r="F279" i="3"/>
  <c r="P279" i="3" s="1"/>
  <c r="I279" i="3"/>
  <c r="S279" i="3" s="1"/>
  <c r="F271" i="3"/>
  <c r="P271" i="3" s="1"/>
  <c r="G271" i="3"/>
  <c r="Q271" i="3" s="1"/>
  <c r="H271" i="3"/>
  <c r="R271" i="3" s="1"/>
  <c r="H263" i="3"/>
  <c r="R263" i="3" s="1"/>
  <c r="F263" i="3"/>
  <c r="P263" i="3" s="1"/>
  <c r="I263" i="3"/>
  <c r="S263" i="3" s="1"/>
  <c r="G263" i="3"/>
  <c r="Q263" i="3" s="1"/>
  <c r="H255" i="3"/>
  <c r="R255" i="3" s="1"/>
  <c r="F255" i="3"/>
  <c r="P255" i="3" s="1"/>
  <c r="I255" i="3"/>
  <c r="S255" i="3" s="1"/>
  <c r="G255" i="3"/>
  <c r="Q255" i="3" s="1"/>
  <c r="H247" i="3"/>
  <c r="R247" i="3" s="1"/>
  <c r="F247" i="3"/>
  <c r="P247" i="3" s="1"/>
  <c r="I247" i="3"/>
  <c r="S247" i="3" s="1"/>
  <c r="G247" i="3"/>
  <c r="Q247" i="3" s="1"/>
  <c r="H239" i="3"/>
  <c r="R239" i="3" s="1"/>
  <c r="F239" i="3"/>
  <c r="P239" i="3" s="1"/>
  <c r="G239" i="3"/>
  <c r="Q239" i="3" s="1"/>
  <c r="H231" i="3"/>
  <c r="R231" i="3" s="1"/>
  <c r="F231" i="3"/>
  <c r="P231" i="3" s="1"/>
  <c r="I231" i="3"/>
  <c r="S231" i="3" s="1"/>
  <c r="G231" i="3"/>
  <c r="Q231" i="3" s="1"/>
  <c r="G223" i="3"/>
  <c r="Q223" i="3" s="1"/>
  <c r="H223" i="3"/>
  <c r="R223" i="3" s="1"/>
  <c r="F223" i="3"/>
  <c r="P223" i="3" s="1"/>
  <c r="I223" i="3"/>
  <c r="S223" i="3" s="1"/>
  <c r="G215" i="3"/>
  <c r="Q215" i="3" s="1"/>
  <c r="H215" i="3"/>
  <c r="R215" i="3" s="1"/>
  <c r="F215" i="3"/>
  <c r="P215" i="3" s="1"/>
  <c r="I215" i="3"/>
  <c r="S215" i="3" s="1"/>
  <c r="F207" i="3"/>
  <c r="P207" i="3" s="1"/>
  <c r="G207" i="3"/>
  <c r="Q207" i="3" s="1"/>
  <c r="H207" i="3"/>
  <c r="R207" i="3" s="1"/>
  <c r="F147" i="3"/>
  <c r="G144" i="3"/>
  <c r="H144" i="3"/>
  <c r="F139" i="3"/>
  <c r="I192" i="3"/>
  <c r="I256" i="3"/>
  <c r="S256" i="3" s="1"/>
  <c r="I320" i="3"/>
  <c r="S320" i="3" s="1"/>
  <c r="I384" i="3"/>
  <c r="S384" i="3" s="1"/>
  <c r="H24" i="3"/>
  <c r="H104" i="3"/>
  <c r="H280" i="3"/>
  <c r="R280" i="3" s="1"/>
  <c r="I193" i="3"/>
  <c r="I281" i="3"/>
  <c r="S281" i="3" s="1"/>
  <c r="I369" i="3"/>
  <c r="S369" i="3" s="1"/>
  <c r="H17" i="3"/>
  <c r="H105" i="3"/>
  <c r="H193" i="3"/>
  <c r="I203" i="3"/>
  <c r="S203" i="3" s="1"/>
  <c r="H35" i="3"/>
  <c r="H291" i="3"/>
  <c r="R291" i="3" s="1"/>
  <c r="I332" i="3"/>
  <c r="S332" i="3" s="1"/>
  <c r="H37" i="3"/>
  <c r="I350" i="3"/>
  <c r="S350" i="3" s="1"/>
  <c r="I335" i="3"/>
  <c r="S335" i="3" s="1"/>
  <c r="H424" i="3"/>
  <c r="R424" i="3" s="1"/>
  <c r="F376" i="3"/>
  <c r="P376" i="3" s="1"/>
  <c r="I402" i="3"/>
  <c r="S402" i="3" s="1"/>
  <c r="F402" i="3"/>
  <c r="P402" i="3" s="1"/>
  <c r="H402" i="3"/>
  <c r="R402" i="3" s="1"/>
  <c r="G402" i="3"/>
  <c r="Q402" i="3" s="1"/>
  <c r="F362" i="3"/>
  <c r="P362" i="3" s="1"/>
  <c r="H362" i="3"/>
  <c r="R362" i="3" s="1"/>
  <c r="G362" i="3"/>
  <c r="Q362" i="3" s="1"/>
  <c r="G330" i="3"/>
  <c r="Q330" i="3" s="1"/>
  <c r="F330" i="3"/>
  <c r="P330" i="3" s="1"/>
  <c r="H330" i="3"/>
  <c r="R330" i="3" s="1"/>
  <c r="G314" i="3"/>
  <c r="Q314" i="3" s="1"/>
  <c r="F314" i="3"/>
  <c r="P314" i="3" s="1"/>
  <c r="H314" i="3"/>
  <c r="R314" i="3" s="1"/>
  <c r="F306" i="3"/>
  <c r="P306" i="3" s="1"/>
  <c r="H306" i="3"/>
  <c r="R306" i="3" s="1"/>
  <c r="G306" i="3"/>
  <c r="Q306" i="3" s="1"/>
  <c r="I306" i="3"/>
  <c r="S306" i="3" s="1"/>
  <c r="F298" i="3"/>
  <c r="P298" i="3" s="1"/>
  <c r="H298" i="3"/>
  <c r="R298" i="3" s="1"/>
  <c r="G298" i="3"/>
  <c r="Q298" i="3" s="1"/>
  <c r="I290" i="3"/>
  <c r="S290" i="3" s="1"/>
  <c r="F290" i="3"/>
  <c r="P290" i="3" s="1"/>
  <c r="H290" i="3"/>
  <c r="R290" i="3" s="1"/>
  <c r="G290" i="3"/>
  <c r="Q290" i="3" s="1"/>
  <c r="I282" i="3"/>
  <c r="S282" i="3" s="1"/>
  <c r="F282" i="3"/>
  <c r="P282" i="3" s="1"/>
  <c r="H282" i="3"/>
  <c r="R282" i="3" s="1"/>
  <c r="G282" i="3"/>
  <c r="Q282" i="3" s="1"/>
  <c r="I274" i="3"/>
  <c r="S274" i="3" s="1"/>
  <c r="F274" i="3"/>
  <c r="P274" i="3" s="1"/>
  <c r="H274" i="3"/>
  <c r="R274" i="3" s="1"/>
  <c r="G274" i="3"/>
  <c r="Q274" i="3" s="1"/>
  <c r="G266" i="3"/>
  <c r="Q266" i="3" s="1"/>
  <c r="F266" i="3"/>
  <c r="P266" i="3" s="1"/>
  <c r="H266" i="3"/>
  <c r="R266" i="3" s="1"/>
  <c r="G258" i="3"/>
  <c r="Q258" i="3" s="1"/>
  <c r="I258" i="3"/>
  <c r="S258" i="3" s="1"/>
  <c r="F258" i="3"/>
  <c r="P258" i="3" s="1"/>
  <c r="H258" i="3"/>
  <c r="R258" i="3" s="1"/>
  <c r="G250" i="3"/>
  <c r="Q250" i="3" s="1"/>
  <c r="F250" i="3"/>
  <c r="P250" i="3" s="1"/>
  <c r="H250" i="3"/>
  <c r="R250" i="3" s="1"/>
  <c r="F242" i="3"/>
  <c r="P242" i="3" s="1"/>
  <c r="H242" i="3"/>
  <c r="R242" i="3" s="1"/>
  <c r="G242" i="3"/>
  <c r="Q242" i="3" s="1"/>
  <c r="I242" i="3"/>
  <c r="S242" i="3" s="1"/>
  <c r="F234" i="3"/>
  <c r="P234" i="3" s="1"/>
  <c r="H234" i="3"/>
  <c r="R234" i="3" s="1"/>
  <c r="G234" i="3"/>
  <c r="Q234" i="3" s="1"/>
  <c r="I226" i="3"/>
  <c r="S226" i="3" s="1"/>
  <c r="F226" i="3"/>
  <c r="P226" i="3" s="1"/>
  <c r="H226" i="3"/>
  <c r="R226" i="3" s="1"/>
  <c r="G226" i="3"/>
  <c r="Q226" i="3" s="1"/>
  <c r="I218" i="3"/>
  <c r="S218" i="3" s="1"/>
  <c r="F218" i="3"/>
  <c r="P218" i="3" s="1"/>
  <c r="H218" i="3"/>
  <c r="R218" i="3" s="1"/>
  <c r="G218" i="3"/>
  <c r="Q218" i="3" s="1"/>
  <c r="I210" i="3"/>
  <c r="S210" i="3" s="1"/>
  <c r="F210" i="3"/>
  <c r="P210" i="3" s="1"/>
  <c r="H210" i="3"/>
  <c r="R210" i="3" s="1"/>
  <c r="G210" i="3"/>
  <c r="Q210" i="3" s="1"/>
  <c r="G149" i="3"/>
  <c r="H149" i="3"/>
  <c r="G141" i="3"/>
  <c r="I141" i="3"/>
  <c r="H141" i="3"/>
  <c r="I200" i="3"/>
  <c r="I264" i="3"/>
  <c r="S264" i="3" s="1"/>
  <c r="I328" i="3"/>
  <c r="S328" i="3" s="1"/>
  <c r="I392" i="3"/>
  <c r="S392" i="3" s="1"/>
  <c r="H32" i="3"/>
  <c r="H120" i="3"/>
  <c r="H288" i="3"/>
  <c r="R288" i="3" s="1"/>
  <c r="I209" i="3"/>
  <c r="S209" i="3" s="1"/>
  <c r="I289" i="3"/>
  <c r="S289" i="3" s="1"/>
  <c r="I377" i="3"/>
  <c r="S377" i="3" s="1"/>
  <c r="H33" i="3"/>
  <c r="H113" i="3"/>
  <c r="H201" i="3"/>
  <c r="I394" i="3"/>
  <c r="S394" i="3" s="1"/>
  <c r="I235" i="3"/>
  <c r="S235" i="3" s="1"/>
  <c r="H67" i="3"/>
  <c r="H323" i="3"/>
  <c r="R323" i="3" s="1"/>
  <c r="I364" i="3"/>
  <c r="S364" i="3" s="1"/>
  <c r="H69" i="3"/>
  <c r="I382" i="3"/>
  <c r="S382" i="3" s="1"/>
  <c r="H206" i="3"/>
  <c r="R206" i="3" s="1"/>
  <c r="I367" i="3"/>
  <c r="S367" i="3" s="1"/>
  <c r="G224" i="3"/>
  <c r="Q224" i="3" s="1"/>
  <c r="F72" i="3"/>
  <c r="F408" i="3"/>
  <c r="P408" i="3" s="1"/>
  <c r="F99" i="3"/>
  <c r="G386" i="3"/>
  <c r="Q386" i="3" s="1"/>
  <c r="I386" i="3"/>
  <c r="S386" i="3" s="1"/>
  <c r="F386" i="3"/>
  <c r="P386" i="3" s="1"/>
  <c r="H386" i="3"/>
  <c r="R386" i="3" s="1"/>
  <c r="I354" i="3"/>
  <c r="S354" i="3" s="1"/>
  <c r="F354" i="3"/>
  <c r="P354" i="3" s="1"/>
  <c r="H354" i="3"/>
  <c r="R354" i="3" s="1"/>
  <c r="G354" i="3"/>
  <c r="Q354" i="3" s="1"/>
  <c r="F429" i="3"/>
  <c r="P429" i="3" s="1"/>
  <c r="H429" i="3"/>
  <c r="R429" i="3" s="1"/>
  <c r="G429" i="3"/>
  <c r="Q429" i="3" s="1"/>
  <c r="I429" i="3"/>
  <c r="S429" i="3" s="1"/>
  <c r="F421" i="3"/>
  <c r="P421" i="3" s="1"/>
  <c r="H421" i="3"/>
  <c r="R421" i="3" s="1"/>
  <c r="G421" i="3"/>
  <c r="Q421" i="3" s="1"/>
  <c r="I421" i="3"/>
  <c r="S421" i="3" s="1"/>
  <c r="F413" i="3"/>
  <c r="P413" i="3" s="1"/>
  <c r="H413" i="3"/>
  <c r="R413" i="3" s="1"/>
  <c r="G413" i="3"/>
  <c r="Q413" i="3" s="1"/>
  <c r="I413" i="3"/>
  <c r="S413" i="3" s="1"/>
  <c r="G405" i="3"/>
  <c r="Q405" i="3" s="1"/>
  <c r="F405" i="3"/>
  <c r="P405" i="3" s="1"/>
  <c r="H405" i="3"/>
  <c r="R405" i="3" s="1"/>
  <c r="G397" i="3"/>
  <c r="Q397" i="3" s="1"/>
  <c r="I397" i="3"/>
  <c r="S397" i="3" s="1"/>
  <c r="F397" i="3"/>
  <c r="P397" i="3" s="1"/>
  <c r="H397" i="3"/>
  <c r="R397" i="3" s="1"/>
  <c r="G389" i="3"/>
  <c r="Q389" i="3" s="1"/>
  <c r="I389" i="3"/>
  <c r="S389" i="3" s="1"/>
  <c r="F389" i="3"/>
  <c r="P389" i="3" s="1"/>
  <c r="H389" i="3"/>
  <c r="R389" i="3" s="1"/>
  <c r="F381" i="3"/>
  <c r="P381" i="3" s="1"/>
  <c r="H381" i="3"/>
  <c r="R381" i="3" s="1"/>
  <c r="G381" i="3"/>
  <c r="Q381" i="3" s="1"/>
  <c r="I381" i="3"/>
  <c r="S381" i="3" s="1"/>
  <c r="F373" i="3"/>
  <c r="P373" i="3" s="1"/>
  <c r="H373" i="3"/>
  <c r="R373" i="3" s="1"/>
  <c r="G373" i="3"/>
  <c r="Q373" i="3" s="1"/>
  <c r="F365" i="3"/>
  <c r="P365" i="3" s="1"/>
  <c r="H365" i="3"/>
  <c r="R365" i="3" s="1"/>
  <c r="G365" i="3"/>
  <c r="Q365" i="3" s="1"/>
  <c r="I365" i="3"/>
  <c r="S365" i="3" s="1"/>
  <c r="F357" i="3"/>
  <c r="P357" i="3" s="1"/>
  <c r="H357" i="3"/>
  <c r="R357" i="3" s="1"/>
  <c r="G357" i="3"/>
  <c r="Q357" i="3" s="1"/>
  <c r="I357" i="3"/>
  <c r="S357" i="3" s="1"/>
  <c r="F349" i="3"/>
  <c r="P349" i="3" s="1"/>
  <c r="H349" i="3"/>
  <c r="R349" i="3" s="1"/>
  <c r="G349" i="3"/>
  <c r="Q349" i="3" s="1"/>
  <c r="I349" i="3"/>
  <c r="S349" i="3" s="1"/>
  <c r="G341" i="3"/>
  <c r="Q341" i="3" s="1"/>
  <c r="F341" i="3"/>
  <c r="P341" i="3" s="1"/>
  <c r="H341" i="3"/>
  <c r="R341" i="3" s="1"/>
  <c r="G333" i="3"/>
  <c r="Q333" i="3" s="1"/>
  <c r="I333" i="3"/>
  <c r="S333" i="3" s="1"/>
  <c r="H333" i="3"/>
  <c r="R333" i="3" s="1"/>
  <c r="F333" i="3"/>
  <c r="P333" i="3" s="1"/>
  <c r="G325" i="3"/>
  <c r="Q325" i="3" s="1"/>
  <c r="I325" i="3"/>
  <c r="S325" i="3" s="1"/>
  <c r="F325" i="3"/>
  <c r="P325" i="3" s="1"/>
  <c r="F317" i="3"/>
  <c r="P317" i="3" s="1"/>
  <c r="G317" i="3"/>
  <c r="Q317" i="3" s="1"/>
  <c r="I317" i="3"/>
  <c r="S317" i="3" s="1"/>
  <c r="H317" i="3"/>
  <c r="R317" i="3" s="1"/>
  <c r="F309" i="3"/>
  <c r="P309" i="3" s="1"/>
  <c r="G309" i="3"/>
  <c r="Q309" i="3" s="1"/>
  <c r="H309" i="3"/>
  <c r="R309" i="3" s="1"/>
  <c r="F301" i="3"/>
  <c r="P301" i="3" s="1"/>
  <c r="G301" i="3"/>
  <c r="Q301" i="3" s="1"/>
  <c r="I301" i="3"/>
  <c r="S301" i="3" s="1"/>
  <c r="H301" i="3"/>
  <c r="R301" i="3" s="1"/>
  <c r="F293" i="3"/>
  <c r="P293" i="3" s="1"/>
  <c r="G293" i="3"/>
  <c r="Q293" i="3" s="1"/>
  <c r="I293" i="3"/>
  <c r="S293" i="3" s="1"/>
  <c r="H285" i="3"/>
  <c r="R285" i="3" s="1"/>
  <c r="F285" i="3"/>
  <c r="P285" i="3" s="1"/>
  <c r="G285" i="3"/>
  <c r="Q285" i="3" s="1"/>
  <c r="I285" i="3"/>
  <c r="S285" i="3" s="1"/>
  <c r="G277" i="3"/>
  <c r="Q277" i="3" s="1"/>
  <c r="H277" i="3"/>
  <c r="R277" i="3" s="1"/>
  <c r="F277" i="3"/>
  <c r="P277" i="3" s="1"/>
  <c r="G269" i="3"/>
  <c r="Q269" i="3" s="1"/>
  <c r="I269" i="3"/>
  <c r="S269" i="3" s="1"/>
  <c r="H269" i="3"/>
  <c r="R269" i="3" s="1"/>
  <c r="F269" i="3"/>
  <c r="P269" i="3" s="1"/>
  <c r="G261" i="3"/>
  <c r="Q261" i="3" s="1"/>
  <c r="I261" i="3"/>
  <c r="S261" i="3" s="1"/>
  <c r="F261" i="3"/>
  <c r="P261" i="3" s="1"/>
  <c r="F253" i="3"/>
  <c r="P253" i="3" s="1"/>
  <c r="G253" i="3"/>
  <c r="Q253" i="3" s="1"/>
  <c r="I253" i="3"/>
  <c r="S253" i="3" s="1"/>
  <c r="H253" i="3"/>
  <c r="R253" i="3" s="1"/>
  <c r="F245" i="3"/>
  <c r="P245" i="3" s="1"/>
  <c r="G245" i="3"/>
  <c r="Q245" i="3" s="1"/>
  <c r="H245" i="3"/>
  <c r="R245" i="3" s="1"/>
  <c r="F237" i="3"/>
  <c r="P237" i="3" s="1"/>
  <c r="G237" i="3"/>
  <c r="Q237" i="3" s="1"/>
  <c r="I237" i="3"/>
  <c r="S237" i="3" s="1"/>
  <c r="H237" i="3"/>
  <c r="R237" i="3" s="1"/>
  <c r="F229" i="3"/>
  <c r="P229" i="3" s="1"/>
  <c r="G229" i="3"/>
  <c r="Q229" i="3" s="1"/>
  <c r="I229" i="3"/>
  <c r="S229" i="3" s="1"/>
  <c r="H221" i="3"/>
  <c r="R221" i="3" s="1"/>
  <c r="F221" i="3"/>
  <c r="P221" i="3" s="1"/>
  <c r="G221" i="3"/>
  <c r="Q221" i="3" s="1"/>
  <c r="I221" i="3"/>
  <c r="S221" i="3" s="1"/>
  <c r="G213" i="3"/>
  <c r="Q213" i="3" s="1"/>
  <c r="H213" i="3"/>
  <c r="R213" i="3" s="1"/>
  <c r="F213" i="3"/>
  <c r="P213" i="3" s="1"/>
  <c r="G205" i="3"/>
  <c r="Q205" i="3" s="1"/>
  <c r="I205" i="3"/>
  <c r="S205" i="3" s="1"/>
  <c r="H205" i="3"/>
  <c r="R205" i="3" s="1"/>
  <c r="F205" i="3"/>
  <c r="P205" i="3" s="1"/>
  <c r="G202" i="3"/>
  <c r="F202" i="3"/>
  <c r="H202" i="3"/>
  <c r="G200" i="3"/>
  <c r="F200" i="3"/>
  <c r="G198" i="3"/>
  <c r="I198" i="3"/>
  <c r="H198" i="3"/>
  <c r="F198" i="3"/>
  <c r="G196" i="3"/>
  <c r="F196" i="3"/>
  <c r="I196" i="3"/>
  <c r="H196" i="3"/>
  <c r="G194" i="3"/>
  <c r="I194" i="3"/>
  <c r="F194" i="3"/>
  <c r="H194" i="3"/>
  <c r="G192" i="3"/>
  <c r="F192" i="3"/>
  <c r="G190" i="3"/>
  <c r="F190" i="3"/>
  <c r="H190" i="3"/>
  <c r="G188" i="3"/>
  <c r="F188" i="3"/>
  <c r="I188" i="3"/>
  <c r="G186" i="3"/>
  <c r="F186" i="3"/>
  <c r="H186" i="3"/>
  <c r="G182" i="3"/>
  <c r="F182" i="3"/>
  <c r="I182" i="3"/>
  <c r="H182" i="3"/>
  <c r="G180" i="3"/>
  <c r="F180" i="3"/>
  <c r="I180" i="3"/>
  <c r="H180" i="3"/>
  <c r="G178" i="3"/>
  <c r="F178" i="3"/>
  <c r="H178" i="3"/>
  <c r="I178" i="3"/>
  <c r="G176" i="3"/>
  <c r="H176" i="3"/>
  <c r="F176" i="3"/>
  <c r="G174" i="3"/>
  <c r="F174" i="3"/>
  <c r="I174" i="3"/>
  <c r="G172" i="3"/>
  <c r="F172" i="3"/>
  <c r="H172" i="3"/>
  <c r="G170" i="3"/>
  <c r="F170" i="3"/>
  <c r="H170" i="3"/>
  <c r="G168" i="3"/>
  <c r="F168" i="3"/>
  <c r="G166" i="3"/>
  <c r="H166" i="3"/>
  <c r="F166" i="3"/>
  <c r="I166" i="3"/>
  <c r="G164" i="3"/>
  <c r="F164" i="3"/>
  <c r="I164" i="3"/>
  <c r="H164" i="3"/>
  <c r="G162" i="3"/>
  <c r="I162" i="3"/>
  <c r="F162" i="3"/>
  <c r="H162" i="3"/>
  <c r="G160" i="3"/>
  <c r="F160" i="3"/>
  <c r="G158" i="3"/>
  <c r="H158" i="3"/>
  <c r="F158" i="3"/>
  <c r="G156" i="3"/>
  <c r="F156" i="3"/>
  <c r="I156" i="3"/>
  <c r="G154" i="3"/>
  <c r="I154" i="3"/>
  <c r="F154" i="3"/>
  <c r="H154" i="3"/>
  <c r="F149" i="3"/>
  <c r="G146" i="3"/>
  <c r="I146" i="3"/>
  <c r="H146" i="3"/>
  <c r="F141" i="3"/>
  <c r="G138" i="3"/>
  <c r="H138" i="3"/>
  <c r="I144" i="3"/>
  <c r="I208" i="3"/>
  <c r="S208" i="3" s="1"/>
  <c r="I272" i="3"/>
  <c r="S272" i="3" s="1"/>
  <c r="I336" i="3"/>
  <c r="S336" i="3" s="1"/>
  <c r="I400" i="3"/>
  <c r="S400" i="3" s="1"/>
  <c r="H40" i="3"/>
  <c r="H128" i="3"/>
  <c r="H216" i="3"/>
  <c r="R216" i="3" s="1"/>
  <c r="H296" i="3"/>
  <c r="R296" i="3" s="1"/>
  <c r="I217" i="3"/>
  <c r="S217" i="3" s="1"/>
  <c r="I305" i="3"/>
  <c r="S305" i="3" s="1"/>
  <c r="I385" i="3"/>
  <c r="S385" i="3" s="1"/>
  <c r="H41" i="3"/>
  <c r="H129" i="3"/>
  <c r="H209" i="3"/>
  <c r="R209" i="3" s="1"/>
  <c r="I234" i="3"/>
  <c r="S234" i="3" s="1"/>
  <c r="I426" i="3"/>
  <c r="S426" i="3" s="1"/>
  <c r="I267" i="3"/>
  <c r="S267" i="3" s="1"/>
  <c r="H99" i="3"/>
  <c r="I140" i="3"/>
  <c r="I396" i="3"/>
  <c r="S396" i="3" s="1"/>
  <c r="H220" i="3"/>
  <c r="R220" i="3" s="1"/>
  <c r="I277" i="3"/>
  <c r="S277" i="3" s="1"/>
  <c r="H101" i="3"/>
  <c r="I158" i="3"/>
  <c r="I414" i="3"/>
  <c r="S414" i="3" s="1"/>
  <c r="I143" i="3"/>
  <c r="I399" i="3"/>
  <c r="S399" i="3" s="1"/>
  <c r="G256" i="3"/>
  <c r="Q256" i="3" s="1"/>
  <c r="F184" i="3"/>
  <c r="I127" i="3"/>
  <c r="F70" i="3"/>
  <c r="I132" i="3"/>
  <c r="I38" i="3"/>
  <c r="I34" i="3"/>
  <c r="I103" i="3"/>
  <c r="I99" i="3"/>
  <c r="F41" i="3"/>
  <c r="F50" i="3"/>
  <c r="F27" i="3"/>
  <c r="F124" i="3"/>
  <c r="F88" i="2"/>
  <c r="I80" i="3" s="1"/>
  <c r="F89" i="2"/>
  <c r="I81" i="3" s="1"/>
  <c r="F90" i="2"/>
  <c r="I82" i="3" s="1"/>
  <c r="F83" i="2"/>
  <c r="I75" i="3" s="1"/>
  <c r="F91" i="2"/>
  <c r="I83" i="3" s="1"/>
  <c r="F84" i="2"/>
  <c r="I76" i="3" s="1"/>
  <c r="F92" i="2"/>
  <c r="I84" i="3" s="1"/>
  <c r="F85" i="2"/>
  <c r="I77" i="3" s="1"/>
  <c r="F93" i="2"/>
  <c r="I85" i="3" s="1"/>
  <c r="F86" i="2"/>
  <c r="I78" i="3" s="1"/>
  <c r="F94" i="2"/>
  <c r="I86" i="3" s="1"/>
  <c r="F87" i="2"/>
  <c r="I79" i="3" s="1"/>
  <c r="F69" i="3"/>
  <c r="D96" i="2"/>
  <c r="G88" i="3" s="1"/>
  <c r="D104" i="2"/>
  <c r="G96" i="3" s="1"/>
  <c r="D97" i="2"/>
  <c r="D105" i="2"/>
  <c r="G97" i="3" s="1"/>
  <c r="D98" i="2"/>
  <c r="G90" i="3" s="1"/>
  <c r="D106" i="2"/>
  <c r="D99" i="2"/>
  <c r="D100" i="2"/>
  <c r="G92" i="3" s="1"/>
  <c r="D101" i="2"/>
  <c r="D102" i="2"/>
  <c r="D95" i="2"/>
  <c r="D103" i="2"/>
  <c r="I91" i="3"/>
  <c r="C96" i="2"/>
  <c r="F88" i="3" s="1"/>
  <c r="C104" i="2"/>
  <c r="F96" i="3" s="1"/>
  <c r="C97" i="2"/>
  <c r="F89" i="3" s="1"/>
  <c r="C105" i="2"/>
  <c r="F97" i="3" s="1"/>
  <c r="C98" i="2"/>
  <c r="F90" i="3" s="1"/>
  <c r="C106" i="2"/>
  <c r="F98" i="3" s="1"/>
  <c r="C99" i="2"/>
  <c r="F91" i="3" s="1"/>
  <c r="C100" i="2"/>
  <c r="F92" i="3" s="1"/>
  <c r="C101" i="2"/>
  <c r="F93" i="3" s="1"/>
  <c r="C102" i="2"/>
  <c r="F94" i="3" s="1"/>
  <c r="C95" i="2"/>
  <c r="F87" i="3" s="1"/>
  <c r="C103" i="2"/>
  <c r="F95" i="3" s="1"/>
  <c r="C135" i="2"/>
  <c r="F127" i="3" s="1"/>
  <c r="I12" i="3"/>
  <c r="C118" i="2"/>
  <c r="F110" i="3" s="1"/>
  <c r="C114" i="2"/>
  <c r="F106" i="3" s="1"/>
  <c r="I70" i="3"/>
  <c r="I72" i="3"/>
  <c r="I124" i="3"/>
  <c r="I30" i="3"/>
  <c r="I33" i="3"/>
  <c r="I110" i="3"/>
  <c r="I106" i="3"/>
  <c r="F49" i="3"/>
  <c r="D48" i="2"/>
  <c r="G40" i="3" s="1"/>
  <c r="D56" i="2"/>
  <c r="D49" i="2"/>
  <c r="G41" i="3" s="1"/>
  <c r="D57" i="2"/>
  <c r="G49" i="3" s="1"/>
  <c r="D50" i="2"/>
  <c r="D58" i="2"/>
  <c r="D51" i="2"/>
  <c r="D52" i="2"/>
  <c r="D53" i="2"/>
  <c r="D54" i="2"/>
  <c r="G46" i="3" s="1"/>
  <c r="D47" i="2"/>
  <c r="D55" i="2"/>
  <c r="F66" i="3"/>
  <c r="F35" i="3"/>
  <c r="F132" i="3"/>
  <c r="D64" i="2"/>
  <c r="G56" i="3" s="1"/>
  <c r="D65" i="2"/>
  <c r="D66" i="2"/>
  <c r="G58" i="3" s="1"/>
  <c r="D59" i="2"/>
  <c r="D67" i="2"/>
  <c r="D60" i="2"/>
  <c r="D68" i="2"/>
  <c r="G60" i="3" s="1"/>
  <c r="D61" i="2"/>
  <c r="D69" i="2"/>
  <c r="D62" i="2"/>
  <c r="D70" i="2"/>
  <c r="D63" i="2"/>
  <c r="C133" i="2"/>
  <c r="F125" i="3" s="1"/>
  <c r="I98" i="3"/>
  <c r="C134" i="2"/>
  <c r="F126" i="3" s="1"/>
  <c r="I4" i="3"/>
  <c r="C110" i="2"/>
  <c r="F102" i="3" s="1"/>
  <c r="C113" i="2"/>
  <c r="F105" i="3" s="1"/>
  <c r="I69" i="3"/>
  <c r="I64" i="3"/>
  <c r="I131" i="3"/>
  <c r="I37" i="3"/>
  <c r="I32" i="3"/>
  <c r="I102" i="3"/>
  <c r="I105" i="3"/>
  <c r="F65" i="3"/>
  <c r="F74" i="3"/>
  <c r="F43" i="3"/>
  <c r="D120" i="2"/>
  <c r="D128" i="2"/>
  <c r="G120" i="3" s="1"/>
  <c r="D121" i="2"/>
  <c r="G113" i="3" s="1"/>
  <c r="D129" i="2"/>
  <c r="D122" i="2"/>
  <c r="D130" i="2"/>
  <c r="D123" i="2"/>
  <c r="D124" i="2"/>
  <c r="D125" i="2"/>
  <c r="D126" i="2"/>
  <c r="D119" i="2"/>
  <c r="D127" i="2"/>
  <c r="F4" i="3"/>
  <c r="C141" i="2"/>
  <c r="F133" i="3" s="1"/>
  <c r="C64" i="2"/>
  <c r="F56" i="3" s="1"/>
  <c r="C65" i="2"/>
  <c r="F57" i="3" s="1"/>
  <c r="C66" i="2"/>
  <c r="F58" i="3" s="1"/>
  <c r="C59" i="2"/>
  <c r="F51" i="3" s="1"/>
  <c r="C67" i="2"/>
  <c r="F59" i="3" s="1"/>
  <c r="C60" i="2"/>
  <c r="F52" i="3" s="1"/>
  <c r="C68" i="2"/>
  <c r="F60" i="3" s="1"/>
  <c r="C61" i="2"/>
  <c r="F53" i="3" s="1"/>
  <c r="C69" i="2"/>
  <c r="F61" i="3" s="1"/>
  <c r="C62" i="2"/>
  <c r="F54" i="3" s="1"/>
  <c r="C70" i="2"/>
  <c r="F62" i="3" s="1"/>
  <c r="C63" i="2"/>
  <c r="F55" i="3" s="1"/>
  <c r="I90" i="3"/>
  <c r="F64" i="2"/>
  <c r="I56" i="3" s="1"/>
  <c r="F65" i="2"/>
  <c r="I57" i="3" s="1"/>
  <c r="F66" i="2"/>
  <c r="I58" i="3" s="1"/>
  <c r="F59" i="2"/>
  <c r="I51" i="3" s="1"/>
  <c r="F67" i="2"/>
  <c r="I59" i="3" s="1"/>
  <c r="F60" i="2"/>
  <c r="I52" i="3" s="1"/>
  <c r="F68" i="2"/>
  <c r="I60" i="3" s="1"/>
  <c r="F61" i="2"/>
  <c r="I53" i="3" s="1"/>
  <c r="F69" i="2"/>
  <c r="I61" i="3" s="1"/>
  <c r="F62" i="2"/>
  <c r="I54" i="3" s="1"/>
  <c r="F70" i="2"/>
  <c r="I62" i="3" s="1"/>
  <c r="F63" i="2"/>
  <c r="I55" i="3" s="1"/>
  <c r="C15" i="2"/>
  <c r="F7" i="3" s="1"/>
  <c r="D88" i="2"/>
  <c r="D89" i="2"/>
  <c r="G81" i="3" s="1"/>
  <c r="D90" i="2"/>
  <c r="D83" i="2"/>
  <c r="D91" i="2"/>
  <c r="D84" i="2"/>
  <c r="D92" i="2"/>
  <c r="D85" i="2"/>
  <c r="D93" i="2"/>
  <c r="D86" i="2"/>
  <c r="G78" i="3" s="1"/>
  <c r="D94" i="2"/>
  <c r="D87" i="2"/>
  <c r="I3" i="3"/>
  <c r="C117" i="2"/>
  <c r="F109" i="3" s="1"/>
  <c r="C112" i="2"/>
  <c r="F104" i="3" s="1"/>
  <c r="I68" i="3"/>
  <c r="I123" i="3"/>
  <c r="I29" i="3"/>
  <c r="D16" i="2"/>
  <c r="G8" i="3" s="1"/>
  <c r="D17" i="2"/>
  <c r="G9" i="3" s="1"/>
  <c r="D18" i="2"/>
  <c r="D19" i="2"/>
  <c r="D11" i="2"/>
  <c r="D12" i="2"/>
  <c r="D20" i="2"/>
  <c r="D13" i="2"/>
  <c r="G5" i="3" s="1"/>
  <c r="D21" i="2"/>
  <c r="D14" i="2"/>
  <c r="D22" i="2"/>
  <c r="G14" i="3" s="1"/>
  <c r="D15" i="2"/>
  <c r="I109" i="3"/>
  <c r="I104" i="3"/>
  <c r="F73" i="3"/>
  <c r="F130" i="3"/>
  <c r="F67" i="3"/>
  <c r="F12" i="3"/>
  <c r="C24" i="2"/>
  <c r="F16" i="3" s="1"/>
  <c r="C32" i="2"/>
  <c r="F24" i="3" s="1"/>
  <c r="C25" i="2"/>
  <c r="F17" i="3" s="1"/>
  <c r="C33" i="2"/>
  <c r="F25" i="3" s="1"/>
  <c r="C26" i="2"/>
  <c r="F18" i="3" s="1"/>
  <c r="C34" i="2"/>
  <c r="F26" i="3" s="1"/>
  <c r="C27" i="2"/>
  <c r="F19" i="3" s="1"/>
  <c r="C28" i="2"/>
  <c r="F20" i="3" s="1"/>
  <c r="C29" i="2"/>
  <c r="F21" i="3" s="1"/>
  <c r="C30" i="2"/>
  <c r="F22" i="3" s="1"/>
  <c r="C23" i="2"/>
  <c r="F15" i="3" s="1"/>
  <c r="C31" i="2"/>
  <c r="F23" i="3" s="1"/>
  <c r="F5" i="3"/>
  <c r="I95" i="3"/>
  <c r="I97" i="3"/>
  <c r="F6" i="3"/>
  <c r="D40" i="2"/>
  <c r="G32" i="3" s="1"/>
  <c r="D41" i="2"/>
  <c r="G33" i="3" s="1"/>
  <c r="D42" i="2"/>
  <c r="D35" i="2"/>
  <c r="D43" i="2"/>
  <c r="G35" i="3" s="1"/>
  <c r="D36" i="2"/>
  <c r="G28" i="3" s="1"/>
  <c r="D44" i="2"/>
  <c r="D37" i="2"/>
  <c r="D45" i="2"/>
  <c r="G37" i="3" s="1"/>
  <c r="D38" i="2"/>
  <c r="D46" i="2"/>
  <c r="D39" i="2"/>
  <c r="G31" i="3" s="1"/>
  <c r="F31" i="3"/>
  <c r="I7" i="3"/>
  <c r="I11" i="3"/>
  <c r="C109" i="2"/>
  <c r="F101" i="3" s="1"/>
  <c r="I67" i="3"/>
  <c r="I134" i="3"/>
  <c r="I130" i="3"/>
  <c r="I36" i="3"/>
  <c r="I101" i="3"/>
  <c r="F129" i="3"/>
  <c r="F123" i="3"/>
  <c r="C88" i="2"/>
  <c r="F80" i="3" s="1"/>
  <c r="C89" i="2"/>
  <c r="F81" i="3" s="1"/>
  <c r="C90" i="2"/>
  <c r="F82" i="3" s="1"/>
  <c r="C83" i="2"/>
  <c r="F75" i="3" s="1"/>
  <c r="C91" i="2"/>
  <c r="F83" i="3" s="1"/>
  <c r="C84" i="2"/>
  <c r="F76" i="3" s="1"/>
  <c r="C92" i="2"/>
  <c r="F84" i="3" s="1"/>
  <c r="C85" i="2"/>
  <c r="F77" i="3" s="1"/>
  <c r="C93" i="2"/>
  <c r="F85" i="3" s="1"/>
  <c r="C86" i="2"/>
  <c r="F78" i="3" s="1"/>
  <c r="C94" i="2"/>
  <c r="F86" i="3" s="1"/>
  <c r="C87" i="2"/>
  <c r="F79" i="3" s="1"/>
  <c r="F28" i="3"/>
  <c r="F24" i="2"/>
  <c r="I16" i="3" s="1"/>
  <c r="F32" i="2"/>
  <c r="I24" i="3" s="1"/>
  <c r="F25" i="2"/>
  <c r="I17" i="3" s="1"/>
  <c r="F33" i="2"/>
  <c r="I25" i="3" s="1"/>
  <c r="F26" i="2"/>
  <c r="I18" i="3" s="1"/>
  <c r="F34" i="2"/>
  <c r="I26" i="3" s="1"/>
  <c r="F27" i="2"/>
  <c r="I19" i="3" s="1"/>
  <c r="F28" i="2"/>
  <c r="I20" i="3" s="1"/>
  <c r="F29" i="2"/>
  <c r="I21" i="3" s="1"/>
  <c r="F30" i="2"/>
  <c r="I22" i="3" s="1"/>
  <c r="F23" i="2"/>
  <c r="I15" i="3" s="1"/>
  <c r="F31" i="2"/>
  <c r="I23" i="3" s="1"/>
  <c r="F13" i="3"/>
  <c r="I87" i="3"/>
  <c r="I89" i="3"/>
  <c r="F14" i="3"/>
  <c r="C47" i="2"/>
  <c r="F39" i="3" s="1"/>
  <c r="I14" i="3"/>
  <c r="I10" i="3"/>
  <c r="C116" i="2"/>
  <c r="F108" i="3" s="1"/>
  <c r="C72" i="2"/>
  <c r="F64" i="3" s="1"/>
  <c r="I74" i="3"/>
  <c r="I126" i="3"/>
  <c r="I129" i="3"/>
  <c r="I28" i="3"/>
  <c r="I108" i="3"/>
  <c r="F10" i="3"/>
  <c r="F131" i="3"/>
  <c r="F48" i="2"/>
  <c r="I40" i="3" s="1"/>
  <c r="F56" i="2"/>
  <c r="I48" i="3" s="1"/>
  <c r="F49" i="2"/>
  <c r="I41" i="3" s="1"/>
  <c r="F57" i="2"/>
  <c r="I49" i="3" s="1"/>
  <c r="F50" i="2"/>
  <c r="I42" i="3" s="1"/>
  <c r="F58" i="2"/>
  <c r="I50" i="3" s="1"/>
  <c r="F51" i="2"/>
  <c r="I43" i="3" s="1"/>
  <c r="F52" i="2"/>
  <c r="I44" i="3" s="1"/>
  <c r="F53" i="2"/>
  <c r="I45" i="3" s="1"/>
  <c r="F54" i="2"/>
  <c r="I46" i="3" s="1"/>
  <c r="F47" i="2"/>
  <c r="I39" i="3" s="1"/>
  <c r="F55" i="2"/>
  <c r="I47" i="3" s="1"/>
  <c r="F36" i="3"/>
  <c r="C37" i="2"/>
  <c r="F29" i="3" s="1"/>
  <c r="I94" i="3"/>
  <c r="I96" i="3"/>
  <c r="C38" i="2"/>
  <c r="F30" i="3" s="1"/>
  <c r="C55" i="2"/>
  <c r="F47" i="3" s="1"/>
  <c r="I6" i="3"/>
  <c r="I9" i="3"/>
  <c r="C108" i="2"/>
  <c r="F100" i="3" s="1"/>
  <c r="I66" i="3"/>
  <c r="F48" i="3"/>
  <c r="I133" i="3"/>
  <c r="I128" i="3"/>
  <c r="I35" i="3"/>
  <c r="I100" i="3"/>
  <c r="F9" i="3"/>
  <c r="F34" i="3"/>
  <c r="D24" i="2"/>
  <c r="D32" i="2"/>
  <c r="G24" i="3" s="1"/>
  <c r="D25" i="2"/>
  <c r="G17" i="3" s="1"/>
  <c r="D33" i="2"/>
  <c r="D26" i="2"/>
  <c r="D34" i="2"/>
  <c r="G26" i="3" s="1"/>
  <c r="D27" i="2"/>
  <c r="D28" i="2"/>
  <c r="D29" i="2"/>
  <c r="D30" i="2"/>
  <c r="D23" i="2"/>
  <c r="D31" i="2"/>
  <c r="F44" i="3"/>
  <c r="C120" i="2"/>
  <c r="F112" i="3" s="1"/>
  <c r="C128" i="2"/>
  <c r="F120" i="3" s="1"/>
  <c r="C121" i="2"/>
  <c r="F113" i="3" s="1"/>
  <c r="C129" i="2"/>
  <c r="F121" i="3" s="1"/>
  <c r="C122" i="2"/>
  <c r="F114" i="3" s="1"/>
  <c r="C130" i="2"/>
  <c r="F122" i="3" s="1"/>
  <c r="C123" i="2"/>
  <c r="F115" i="3" s="1"/>
  <c r="C124" i="2"/>
  <c r="F116" i="3" s="1"/>
  <c r="C125" i="2"/>
  <c r="F117" i="3" s="1"/>
  <c r="C126" i="2"/>
  <c r="F118" i="3" s="1"/>
  <c r="C119" i="2"/>
  <c r="F111" i="3" s="1"/>
  <c r="C127" i="2"/>
  <c r="F119" i="3" s="1"/>
  <c r="C45" i="2"/>
  <c r="F37" i="3" s="1"/>
  <c r="I93" i="3"/>
  <c r="I88" i="3"/>
  <c r="C46" i="2"/>
  <c r="F38" i="3" s="1"/>
  <c r="D136" i="2"/>
  <c r="G128" i="3" s="1"/>
  <c r="D137" i="2"/>
  <c r="G129" i="3" s="1"/>
  <c r="D138" i="2"/>
  <c r="D131" i="2"/>
  <c r="D139" i="2"/>
  <c r="G131" i="3" s="1"/>
  <c r="D132" i="2"/>
  <c r="G124" i="3" s="1"/>
  <c r="D140" i="2"/>
  <c r="D133" i="2"/>
  <c r="D141" i="2"/>
  <c r="G133" i="3" s="1"/>
  <c r="D134" i="2"/>
  <c r="D142" i="2"/>
  <c r="D135" i="2"/>
  <c r="I13" i="3"/>
  <c r="I8" i="3"/>
  <c r="C115" i="2"/>
  <c r="F107" i="3" s="1"/>
  <c r="I71" i="3"/>
  <c r="I73" i="3"/>
  <c r="I31" i="3"/>
  <c r="I27" i="3"/>
  <c r="I107" i="3"/>
  <c r="F33" i="3"/>
  <c r="F42" i="3"/>
  <c r="F11" i="3"/>
  <c r="F68" i="3"/>
  <c r="F45" i="3"/>
  <c r="F120" i="2"/>
  <c r="I112" i="3" s="1"/>
  <c r="F128" i="2"/>
  <c r="I120" i="3" s="1"/>
  <c r="F121" i="2"/>
  <c r="I113" i="3" s="1"/>
  <c r="F129" i="2"/>
  <c r="I121" i="3" s="1"/>
  <c r="F122" i="2"/>
  <c r="I114" i="3" s="1"/>
  <c r="F130" i="2"/>
  <c r="I122" i="3" s="1"/>
  <c r="F123" i="2"/>
  <c r="I115" i="3" s="1"/>
  <c r="F124" i="2"/>
  <c r="I116" i="3" s="1"/>
  <c r="F125" i="2"/>
  <c r="I117" i="3" s="1"/>
  <c r="F126" i="2"/>
  <c r="I118" i="3" s="1"/>
  <c r="F119" i="2"/>
  <c r="I111" i="3" s="1"/>
  <c r="F127" i="2"/>
  <c r="I119" i="3" s="1"/>
  <c r="I92" i="3"/>
  <c r="D72" i="2"/>
  <c r="G64" i="3" s="1"/>
  <c r="D80" i="2"/>
  <c r="G72" i="3" s="1"/>
  <c r="D73" i="2"/>
  <c r="G65" i="3" s="1"/>
  <c r="D81" i="2"/>
  <c r="G73" i="3" s="1"/>
  <c r="D74" i="2"/>
  <c r="D82" i="2"/>
  <c r="D75" i="2"/>
  <c r="G67" i="3" s="1"/>
  <c r="D76" i="2"/>
  <c r="D77" i="2"/>
  <c r="G69" i="3" s="1"/>
  <c r="D78" i="2"/>
  <c r="D71" i="2"/>
  <c r="D79" i="2"/>
  <c r="F46" i="3"/>
  <c r="F71" i="3"/>
  <c r="I5" i="3"/>
  <c r="C111" i="2"/>
  <c r="F103" i="3" s="1"/>
  <c r="I63" i="3"/>
  <c r="I65" i="3"/>
  <c r="Q168" i="3" l="1"/>
  <c r="AI168" i="3"/>
  <c r="P158" i="3"/>
  <c r="AH158" i="3"/>
  <c r="Q162" i="3"/>
  <c r="AI162" i="3"/>
  <c r="Q166" i="3"/>
  <c r="AI166" i="3"/>
  <c r="Q172" i="3"/>
  <c r="AI172" i="3"/>
  <c r="R178" i="3"/>
  <c r="AJ178" i="3"/>
  <c r="S182" i="3"/>
  <c r="AK182" i="3"/>
  <c r="Q188" i="3"/>
  <c r="AI188" i="3"/>
  <c r="S194" i="3"/>
  <c r="AK194" i="3"/>
  <c r="S198" i="3"/>
  <c r="AK198" i="3"/>
  <c r="S185" i="3"/>
  <c r="AK185" i="3"/>
  <c r="S184" i="3"/>
  <c r="AK184" i="3"/>
  <c r="S177" i="3"/>
  <c r="AK177" i="3"/>
  <c r="R155" i="3"/>
  <c r="AJ155" i="3"/>
  <c r="P159" i="3"/>
  <c r="AH159" i="3"/>
  <c r="S165" i="3"/>
  <c r="AK165" i="3"/>
  <c r="P169" i="3"/>
  <c r="AH169" i="3"/>
  <c r="Q173" i="3"/>
  <c r="AI173" i="3"/>
  <c r="S179" i="3"/>
  <c r="AK179" i="3"/>
  <c r="Q183" i="3"/>
  <c r="AI183" i="3"/>
  <c r="R189" i="3"/>
  <c r="AJ189" i="3"/>
  <c r="P193" i="3"/>
  <c r="AH193" i="3"/>
  <c r="S199" i="3"/>
  <c r="AK199" i="3"/>
  <c r="P174" i="3"/>
  <c r="AH174" i="3"/>
  <c r="S158" i="3"/>
  <c r="AK158" i="3"/>
  <c r="R158" i="3"/>
  <c r="AJ158" i="3"/>
  <c r="R164" i="3"/>
  <c r="AJ164" i="3"/>
  <c r="P168" i="3"/>
  <c r="AH168" i="3"/>
  <c r="S174" i="3"/>
  <c r="AK174" i="3"/>
  <c r="P178" i="3"/>
  <c r="AH178" i="3"/>
  <c r="P182" i="3"/>
  <c r="AH182" i="3"/>
  <c r="R190" i="3"/>
  <c r="AJ190" i="3"/>
  <c r="Q194" i="3"/>
  <c r="AI194" i="3"/>
  <c r="Q198" i="3"/>
  <c r="AI198" i="3"/>
  <c r="S200" i="3"/>
  <c r="AK200" i="3"/>
  <c r="S192" i="3"/>
  <c r="AK192" i="3"/>
  <c r="P155" i="3"/>
  <c r="AH155" i="3"/>
  <c r="R159" i="3"/>
  <c r="AJ159" i="3"/>
  <c r="P165" i="3"/>
  <c r="AH165" i="3"/>
  <c r="Q169" i="3"/>
  <c r="AI169" i="3"/>
  <c r="P175" i="3"/>
  <c r="AH175" i="3"/>
  <c r="Q179" i="3"/>
  <c r="AI179" i="3"/>
  <c r="R185" i="3"/>
  <c r="AJ185" i="3"/>
  <c r="S189" i="3"/>
  <c r="AK189" i="3"/>
  <c r="Q193" i="3"/>
  <c r="AI193" i="3"/>
  <c r="P199" i="3"/>
  <c r="AH199" i="3"/>
  <c r="Q182" i="3"/>
  <c r="AI182" i="3"/>
  <c r="P200" i="3"/>
  <c r="AH200" i="3"/>
  <c r="S193" i="3"/>
  <c r="AK193" i="3"/>
  <c r="S171" i="3"/>
  <c r="AK171" i="3"/>
  <c r="R184" i="3"/>
  <c r="AJ184" i="3"/>
  <c r="Q155" i="3"/>
  <c r="AI155" i="3"/>
  <c r="Q159" i="3"/>
  <c r="AI159" i="3"/>
  <c r="Q165" i="3"/>
  <c r="AI165" i="3"/>
  <c r="R171" i="3"/>
  <c r="AJ171" i="3"/>
  <c r="R175" i="3"/>
  <c r="AJ175" i="3"/>
  <c r="R181" i="3"/>
  <c r="AJ181" i="3"/>
  <c r="P185" i="3"/>
  <c r="AH185" i="3"/>
  <c r="P189" i="3"/>
  <c r="AH189" i="3"/>
  <c r="P195" i="3"/>
  <c r="AH195" i="3"/>
  <c r="R199" i="3"/>
  <c r="AJ199" i="3"/>
  <c r="S168" i="3"/>
  <c r="AK168" i="3"/>
  <c r="Q178" i="3"/>
  <c r="AI178" i="3"/>
  <c r="P160" i="3"/>
  <c r="AH160" i="3"/>
  <c r="P164" i="3"/>
  <c r="AH164" i="3"/>
  <c r="R170" i="3"/>
  <c r="AJ170" i="3"/>
  <c r="Q174" i="3"/>
  <c r="AI174" i="3"/>
  <c r="R180" i="3"/>
  <c r="AJ180" i="3"/>
  <c r="R186" i="3"/>
  <c r="AJ186" i="3"/>
  <c r="Q190" i="3"/>
  <c r="AI190" i="3"/>
  <c r="S196" i="3"/>
  <c r="AK196" i="3"/>
  <c r="Q200" i="3"/>
  <c r="AI200" i="3"/>
  <c r="R177" i="3"/>
  <c r="AJ177" i="3"/>
  <c r="R169" i="3"/>
  <c r="AJ169" i="3"/>
  <c r="S157" i="3"/>
  <c r="AK157" i="3"/>
  <c r="P161" i="3"/>
  <c r="AH161" i="3"/>
  <c r="S167" i="3"/>
  <c r="AK167" i="3"/>
  <c r="P171" i="3"/>
  <c r="AH171" i="3"/>
  <c r="Q175" i="3"/>
  <c r="AI175" i="3"/>
  <c r="P181" i="3"/>
  <c r="AH181" i="3"/>
  <c r="Q185" i="3"/>
  <c r="AI185" i="3"/>
  <c r="Q189" i="3"/>
  <c r="AI189" i="3"/>
  <c r="S195" i="3"/>
  <c r="AK195" i="3"/>
  <c r="Q199" i="3"/>
  <c r="AI199" i="3"/>
  <c r="P190" i="3"/>
  <c r="AH190" i="3"/>
  <c r="P184" i="3"/>
  <c r="AH184" i="3"/>
  <c r="Q160" i="3"/>
  <c r="AI160" i="3"/>
  <c r="Q164" i="3"/>
  <c r="AI164" i="3"/>
  <c r="P170" i="3"/>
  <c r="AH170" i="3"/>
  <c r="P176" i="3"/>
  <c r="AH176" i="3"/>
  <c r="S180" i="3"/>
  <c r="AK180" i="3"/>
  <c r="P186" i="3"/>
  <c r="AH186" i="3"/>
  <c r="P192" i="3"/>
  <c r="AH192" i="3"/>
  <c r="P196" i="3"/>
  <c r="AH196" i="3"/>
  <c r="R202" i="3"/>
  <c r="AJ202" i="3"/>
  <c r="P157" i="3"/>
  <c r="AH157" i="3"/>
  <c r="Q161" i="3"/>
  <c r="AI161" i="3"/>
  <c r="P167" i="3"/>
  <c r="AH167" i="3"/>
  <c r="Q171" i="3"/>
  <c r="AI171" i="3"/>
  <c r="P177" i="3"/>
  <c r="AH177" i="3"/>
  <c r="Q181" i="3"/>
  <c r="AI181" i="3"/>
  <c r="R187" i="3"/>
  <c r="AJ187" i="3"/>
  <c r="S191" i="3"/>
  <c r="AK191" i="3"/>
  <c r="Q195" i="3"/>
  <c r="AI195" i="3"/>
  <c r="P201" i="3"/>
  <c r="AH201" i="3"/>
  <c r="S161" i="3"/>
  <c r="AK161" i="3"/>
  <c r="R196" i="3"/>
  <c r="AJ196" i="3"/>
  <c r="S156" i="3"/>
  <c r="AK156" i="3"/>
  <c r="R162" i="3"/>
  <c r="AJ162" i="3"/>
  <c r="S166" i="3"/>
  <c r="AK166" i="3"/>
  <c r="Q170" i="3"/>
  <c r="AI170" i="3"/>
  <c r="R176" i="3"/>
  <c r="AJ176" i="3"/>
  <c r="P180" i="3"/>
  <c r="AH180" i="3"/>
  <c r="Q186" i="3"/>
  <c r="AI186" i="3"/>
  <c r="Q192" i="3"/>
  <c r="AI192" i="3"/>
  <c r="Q196" i="3"/>
  <c r="AI196" i="3"/>
  <c r="P202" i="3"/>
  <c r="AH202" i="3"/>
  <c r="R201" i="3"/>
  <c r="AJ201" i="3"/>
  <c r="R193" i="3"/>
  <c r="AJ193" i="3"/>
  <c r="S181" i="3"/>
  <c r="AK181" i="3"/>
  <c r="R157" i="3"/>
  <c r="AJ157" i="3"/>
  <c r="S163" i="3"/>
  <c r="AK163" i="3"/>
  <c r="R167" i="3"/>
  <c r="AJ167" i="3"/>
  <c r="R173" i="3"/>
  <c r="AJ173" i="3"/>
  <c r="Q177" i="3"/>
  <c r="AI177" i="3"/>
  <c r="S183" i="3"/>
  <c r="AK183" i="3"/>
  <c r="P187" i="3"/>
  <c r="AH187" i="3"/>
  <c r="P191" i="3"/>
  <c r="AH191" i="3"/>
  <c r="P197" i="3"/>
  <c r="AH197" i="3"/>
  <c r="S201" i="3"/>
  <c r="AK201" i="3"/>
  <c r="S160" i="3"/>
  <c r="AK160" i="3"/>
  <c r="Q158" i="3"/>
  <c r="AI158" i="3"/>
  <c r="P156" i="3"/>
  <c r="AH156" i="3"/>
  <c r="P162" i="3"/>
  <c r="AH162" i="3"/>
  <c r="P166" i="3"/>
  <c r="AH166" i="3"/>
  <c r="R172" i="3"/>
  <c r="AJ172" i="3"/>
  <c r="Q176" i="3"/>
  <c r="AI176" i="3"/>
  <c r="Q180" i="3"/>
  <c r="AI180" i="3"/>
  <c r="S188" i="3"/>
  <c r="AK188" i="3"/>
  <c r="R194" i="3"/>
  <c r="AJ194" i="3"/>
  <c r="P198" i="3"/>
  <c r="AH198" i="3"/>
  <c r="Q202" i="3"/>
  <c r="AI202" i="3"/>
  <c r="Q157" i="3"/>
  <c r="AI157" i="3"/>
  <c r="P163" i="3"/>
  <c r="AH163" i="3"/>
  <c r="Q167" i="3"/>
  <c r="AI167" i="3"/>
  <c r="S173" i="3"/>
  <c r="AK173" i="3"/>
  <c r="R179" i="3"/>
  <c r="AJ179" i="3"/>
  <c r="P183" i="3"/>
  <c r="AH183" i="3"/>
  <c r="S187" i="3"/>
  <c r="AK187" i="3"/>
  <c r="R191" i="3"/>
  <c r="AJ191" i="3"/>
  <c r="S197" i="3"/>
  <c r="AK197" i="3"/>
  <c r="Q201" i="3"/>
  <c r="AI201" i="3"/>
  <c r="S164" i="3"/>
  <c r="AK164" i="3"/>
  <c r="Q156" i="3"/>
  <c r="AI156" i="3"/>
  <c r="S162" i="3"/>
  <c r="AK162" i="3"/>
  <c r="R166" i="3"/>
  <c r="AJ166" i="3"/>
  <c r="P172" i="3"/>
  <c r="AH172" i="3"/>
  <c r="S178" i="3"/>
  <c r="AK178" i="3"/>
  <c r="R182" i="3"/>
  <c r="AJ182" i="3"/>
  <c r="P188" i="3"/>
  <c r="AH188" i="3"/>
  <c r="P194" i="3"/>
  <c r="AH194" i="3"/>
  <c r="R198" i="3"/>
  <c r="AJ198" i="3"/>
  <c r="S155" i="3"/>
  <c r="AK155" i="3"/>
  <c r="S159" i="3"/>
  <c r="AK159" i="3"/>
  <c r="Q163" i="3"/>
  <c r="AI163" i="3"/>
  <c r="S169" i="3"/>
  <c r="AK169" i="3"/>
  <c r="P173" i="3"/>
  <c r="AH173" i="3"/>
  <c r="P179" i="3"/>
  <c r="AH179" i="3"/>
  <c r="R183" i="3"/>
  <c r="AJ183" i="3"/>
  <c r="Q187" i="3"/>
  <c r="AI187" i="3"/>
  <c r="Q191" i="3"/>
  <c r="AI191" i="3"/>
  <c r="Q197" i="3"/>
  <c r="AI197" i="3"/>
  <c r="S143" i="3"/>
  <c r="AK143" i="3"/>
  <c r="P149" i="3"/>
  <c r="AH149" i="3"/>
  <c r="S142" i="3"/>
  <c r="AK142" i="3"/>
  <c r="Q140" i="3"/>
  <c r="AI140" i="3"/>
  <c r="S152" i="3"/>
  <c r="AK152" i="3"/>
  <c r="P142" i="3"/>
  <c r="AH142" i="3"/>
  <c r="S144" i="3"/>
  <c r="AK144" i="3"/>
  <c r="R154" i="3"/>
  <c r="AJ154" i="3"/>
  <c r="R139" i="3"/>
  <c r="AJ139" i="3"/>
  <c r="Q142" i="3"/>
  <c r="AI142" i="3"/>
  <c r="R153" i="3"/>
  <c r="AJ153" i="3"/>
  <c r="P143" i="3"/>
  <c r="AH143" i="3"/>
  <c r="S136" i="3"/>
  <c r="AK136" i="3"/>
  <c r="P144" i="3"/>
  <c r="AH144" i="3"/>
  <c r="R138" i="3"/>
  <c r="AJ138" i="3"/>
  <c r="P154" i="3"/>
  <c r="AH154" i="3"/>
  <c r="R141" i="3"/>
  <c r="AJ141" i="3"/>
  <c r="P139" i="3"/>
  <c r="AH139" i="3"/>
  <c r="R142" i="3"/>
  <c r="AJ142" i="3"/>
  <c r="Q139" i="3"/>
  <c r="AI139" i="3"/>
  <c r="P145" i="3"/>
  <c r="AH145" i="3"/>
  <c r="Q153" i="3"/>
  <c r="AI153" i="3"/>
  <c r="S148" i="3"/>
  <c r="AK148" i="3"/>
  <c r="S145" i="3"/>
  <c r="AK145" i="3"/>
  <c r="P138" i="3"/>
  <c r="AH138" i="3"/>
  <c r="P140" i="3"/>
  <c r="AH140" i="3"/>
  <c r="Q146" i="3"/>
  <c r="AI146" i="3"/>
  <c r="Q138" i="3"/>
  <c r="AI138" i="3"/>
  <c r="S154" i="3"/>
  <c r="AK154" i="3"/>
  <c r="S141" i="3"/>
  <c r="AK141" i="3"/>
  <c r="R144" i="3"/>
  <c r="AJ144" i="3"/>
  <c r="S147" i="3"/>
  <c r="AK147" i="3"/>
  <c r="R150" i="3"/>
  <c r="AJ150" i="3"/>
  <c r="S137" i="3"/>
  <c r="AK137" i="3"/>
  <c r="R145" i="3"/>
  <c r="AJ145" i="3"/>
  <c r="R148" i="3"/>
  <c r="AJ148" i="3"/>
  <c r="S135" i="3"/>
  <c r="AK135" i="3"/>
  <c r="S151" i="3"/>
  <c r="AK151" i="3"/>
  <c r="P146" i="3"/>
  <c r="AH146" i="3"/>
  <c r="P152" i="3"/>
  <c r="AH152" i="3"/>
  <c r="P137" i="3"/>
  <c r="AH137" i="3"/>
  <c r="P141" i="3"/>
  <c r="AH141" i="3"/>
  <c r="Q154" i="3"/>
  <c r="AI154" i="3"/>
  <c r="Q141" i="3"/>
  <c r="AI141" i="3"/>
  <c r="Q144" i="3"/>
  <c r="AI144" i="3"/>
  <c r="R147" i="3"/>
  <c r="AJ147" i="3"/>
  <c r="S150" i="3"/>
  <c r="AK150" i="3"/>
  <c r="Q137" i="3"/>
  <c r="AI137" i="3"/>
  <c r="Q148" i="3"/>
  <c r="AI148" i="3"/>
  <c r="R135" i="3"/>
  <c r="AJ135" i="3"/>
  <c r="R136" i="3"/>
  <c r="AJ136" i="3"/>
  <c r="R151" i="3"/>
  <c r="AJ151" i="3"/>
  <c r="P148" i="3"/>
  <c r="AH148" i="3"/>
  <c r="R149" i="3"/>
  <c r="AJ149" i="3"/>
  <c r="P147" i="3"/>
  <c r="AH147" i="3"/>
  <c r="Q147" i="3"/>
  <c r="AI147" i="3"/>
  <c r="Q150" i="3"/>
  <c r="AI150" i="3"/>
  <c r="P151" i="3"/>
  <c r="AH151" i="3"/>
  <c r="Q135" i="3"/>
  <c r="AI135" i="3"/>
  <c r="Q151" i="3"/>
  <c r="AI151" i="3"/>
  <c r="R146" i="3"/>
  <c r="AJ146" i="3"/>
  <c r="S140" i="3"/>
  <c r="AK140" i="3"/>
  <c r="S146" i="3"/>
  <c r="AK146" i="3"/>
  <c r="Q149" i="3"/>
  <c r="AI149" i="3"/>
  <c r="P153" i="3"/>
  <c r="AH153" i="3"/>
  <c r="P135" i="3"/>
  <c r="AH135" i="3"/>
  <c r="R143" i="3"/>
  <c r="AJ143" i="3"/>
  <c r="P150" i="3"/>
  <c r="AH150" i="3"/>
  <c r="R152" i="3"/>
  <c r="AJ152" i="3"/>
  <c r="R140" i="3"/>
  <c r="AJ140" i="3"/>
  <c r="Q143" i="3"/>
  <c r="AI143" i="3"/>
  <c r="P136" i="3"/>
  <c r="AH136" i="3"/>
  <c r="S92" i="3"/>
  <c r="AK92" i="3"/>
  <c r="Q17" i="3"/>
  <c r="AI17" i="3"/>
  <c r="P80" i="3"/>
  <c r="AH80" i="3"/>
  <c r="P52" i="3"/>
  <c r="AH52" i="3"/>
  <c r="P91" i="3"/>
  <c r="AH91" i="3"/>
  <c r="R37" i="3"/>
  <c r="AJ37" i="3"/>
  <c r="P8" i="3"/>
  <c r="AH8" i="3"/>
  <c r="R28" i="3"/>
  <c r="AJ28" i="3"/>
  <c r="S119" i="3"/>
  <c r="AK119" i="3"/>
  <c r="S121" i="3"/>
  <c r="AK121" i="3"/>
  <c r="P33" i="3"/>
  <c r="AH33" i="3"/>
  <c r="S13" i="3"/>
  <c r="AK13" i="3"/>
  <c r="Q131" i="3"/>
  <c r="AI131" i="3"/>
  <c r="P37" i="3"/>
  <c r="AH37" i="3"/>
  <c r="P114" i="3"/>
  <c r="AH114" i="3"/>
  <c r="Q24" i="3"/>
  <c r="AI24" i="3"/>
  <c r="P48" i="3"/>
  <c r="AH48" i="3"/>
  <c r="S94" i="3"/>
  <c r="AK94" i="3"/>
  <c r="S43" i="3"/>
  <c r="AK43" i="3"/>
  <c r="P10" i="3"/>
  <c r="AH10" i="3"/>
  <c r="S10" i="3"/>
  <c r="AK10" i="3"/>
  <c r="S15" i="3"/>
  <c r="AK15" i="3"/>
  <c r="S17" i="3"/>
  <c r="AK17" i="3"/>
  <c r="P77" i="3"/>
  <c r="AH77" i="3"/>
  <c r="P123" i="3"/>
  <c r="AH123" i="3"/>
  <c r="S11" i="3"/>
  <c r="AK11" i="3"/>
  <c r="S97" i="3"/>
  <c r="AK97" i="3"/>
  <c r="P19" i="3"/>
  <c r="AH19" i="3"/>
  <c r="P67" i="3"/>
  <c r="AH67" i="3"/>
  <c r="Q8" i="3"/>
  <c r="AI8" i="3"/>
  <c r="S53" i="3"/>
  <c r="AK53" i="3"/>
  <c r="S90" i="3"/>
  <c r="AK90" i="3"/>
  <c r="P59" i="3"/>
  <c r="AH59" i="3"/>
  <c r="Q113" i="3"/>
  <c r="AI113" i="3"/>
  <c r="S32" i="3"/>
  <c r="AK32" i="3"/>
  <c r="P126" i="3"/>
  <c r="AH126" i="3"/>
  <c r="Q60" i="3"/>
  <c r="AI60" i="3"/>
  <c r="P35" i="3"/>
  <c r="AH35" i="3"/>
  <c r="S110" i="3"/>
  <c r="AK110" i="3"/>
  <c r="S12" i="3"/>
  <c r="AK12" i="3"/>
  <c r="P98" i="3"/>
  <c r="AH98" i="3"/>
  <c r="S77" i="3"/>
  <c r="AK77" i="3"/>
  <c r="P124" i="3"/>
  <c r="AH124" i="3"/>
  <c r="S132" i="3"/>
  <c r="AK132" i="3"/>
  <c r="R22" i="3"/>
  <c r="AJ22" i="3"/>
  <c r="R50" i="3"/>
  <c r="AJ50" i="3"/>
  <c r="R76" i="3"/>
  <c r="AJ76" i="3"/>
  <c r="Q100" i="3"/>
  <c r="AI100" i="3"/>
  <c r="R114" i="3"/>
  <c r="AJ114" i="3"/>
  <c r="P128" i="3"/>
  <c r="AH128" i="3"/>
  <c r="Q107" i="3"/>
  <c r="AI107" i="3"/>
  <c r="R123" i="3"/>
  <c r="AJ123" i="3"/>
  <c r="P32" i="3"/>
  <c r="AH32" i="3"/>
  <c r="R3" i="3"/>
  <c r="AJ3" i="3"/>
  <c r="R25" i="3"/>
  <c r="AJ25" i="3"/>
  <c r="R53" i="3"/>
  <c r="AJ53" i="3"/>
  <c r="R77" i="3"/>
  <c r="AJ77" i="3"/>
  <c r="R95" i="3"/>
  <c r="AJ95" i="3"/>
  <c r="Q124" i="3"/>
  <c r="AI124" i="3"/>
  <c r="S96" i="3"/>
  <c r="AK96" i="3"/>
  <c r="P85" i="3"/>
  <c r="AH85" i="3"/>
  <c r="S102" i="3"/>
  <c r="AK102" i="3"/>
  <c r="S38" i="3"/>
  <c r="AK38" i="3"/>
  <c r="R48" i="3"/>
  <c r="AJ48" i="3"/>
  <c r="R107" i="3"/>
  <c r="AJ107" i="3"/>
  <c r="R49" i="3"/>
  <c r="AJ49" i="3"/>
  <c r="S111" i="3"/>
  <c r="AK111" i="3"/>
  <c r="S113" i="3"/>
  <c r="AK113" i="3"/>
  <c r="S107" i="3"/>
  <c r="AK107" i="3"/>
  <c r="P119" i="3"/>
  <c r="AH119" i="3"/>
  <c r="P121" i="3"/>
  <c r="AH121" i="3"/>
  <c r="S66" i="3"/>
  <c r="AK66" i="3"/>
  <c r="P29" i="3"/>
  <c r="AH29" i="3"/>
  <c r="S50" i="3"/>
  <c r="AK50" i="3"/>
  <c r="S108" i="3"/>
  <c r="AK108" i="3"/>
  <c r="S14" i="3"/>
  <c r="AK14" i="3"/>
  <c r="S22" i="3"/>
  <c r="AK22" i="3"/>
  <c r="S24" i="3"/>
  <c r="AK24" i="3"/>
  <c r="P84" i="3"/>
  <c r="AH84" i="3"/>
  <c r="P129" i="3"/>
  <c r="AH129" i="3"/>
  <c r="S7" i="3"/>
  <c r="AK7" i="3"/>
  <c r="Q28" i="3"/>
  <c r="AI28" i="3"/>
  <c r="S95" i="3"/>
  <c r="AK95" i="3"/>
  <c r="P26" i="3"/>
  <c r="AH26" i="3"/>
  <c r="P130" i="3"/>
  <c r="AH130" i="3"/>
  <c r="Q5" i="3"/>
  <c r="AI5" i="3"/>
  <c r="S29" i="3"/>
  <c r="AK29" i="3"/>
  <c r="Q78" i="3"/>
  <c r="AI78" i="3"/>
  <c r="Q81" i="3"/>
  <c r="AI81" i="3"/>
  <c r="S60" i="3"/>
  <c r="AK60" i="3"/>
  <c r="P55" i="3"/>
  <c r="AH55" i="3"/>
  <c r="P51" i="3"/>
  <c r="AH51" i="3"/>
  <c r="Q120" i="3"/>
  <c r="AI120" i="3"/>
  <c r="S37" i="3"/>
  <c r="AK37" i="3"/>
  <c r="S98" i="3"/>
  <c r="AK98" i="3"/>
  <c r="P66" i="3"/>
  <c r="AH66" i="3"/>
  <c r="S33" i="3"/>
  <c r="AK33" i="3"/>
  <c r="P127" i="3"/>
  <c r="AH127" i="3"/>
  <c r="P90" i="3"/>
  <c r="AH90" i="3"/>
  <c r="Q96" i="3"/>
  <c r="AI96" i="3"/>
  <c r="S84" i="3"/>
  <c r="AK84" i="3"/>
  <c r="P27" i="3"/>
  <c r="AH27" i="3"/>
  <c r="P70" i="3"/>
  <c r="AH70" i="3"/>
  <c r="R101" i="3"/>
  <c r="AJ101" i="3"/>
  <c r="P72" i="3"/>
  <c r="AH72" i="3"/>
  <c r="R67" i="3"/>
  <c r="AJ67" i="3"/>
  <c r="R4" i="3"/>
  <c r="AJ4" i="3"/>
  <c r="R30" i="3"/>
  <c r="AJ30" i="3"/>
  <c r="R52" i="3"/>
  <c r="AJ52" i="3"/>
  <c r="R80" i="3"/>
  <c r="AJ80" i="3"/>
  <c r="R102" i="3"/>
  <c r="AJ102" i="3"/>
  <c r="R116" i="3"/>
  <c r="AJ116" i="3"/>
  <c r="S125" i="3"/>
  <c r="AK125" i="3"/>
  <c r="R88" i="3"/>
  <c r="AJ88" i="3"/>
  <c r="R90" i="3"/>
  <c r="AJ90" i="3"/>
  <c r="R58" i="3"/>
  <c r="AJ58" i="3"/>
  <c r="R109" i="3"/>
  <c r="AJ109" i="3"/>
  <c r="R127" i="3"/>
  <c r="AJ127" i="3"/>
  <c r="R7" i="3"/>
  <c r="AJ7" i="3"/>
  <c r="R27" i="3"/>
  <c r="AJ27" i="3"/>
  <c r="R55" i="3"/>
  <c r="AJ55" i="3"/>
  <c r="R79" i="3"/>
  <c r="AJ79" i="3"/>
  <c r="R125" i="3"/>
  <c r="AJ125" i="3"/>
  <c r="P42" i="3"/>
  <c r="AH42" i="3"/>
  <c r="P131" i="3"/>
  <c r="AH131" i="3"/>
  <c r="P6" i="3"/>
  <c r="AH6" i="3"/>
  <c r="S61" i="3"/>
  <c r="AK61" i="3"/>
  <c r="P110" i="3"/>
  <c r="AH110" i="3"/>
  <c r="R134" i="3"/>
  <c r="AJ134" i="3"/>
  <c r="R64" i="3"/>
  <c r="AJ64" i="3"/>
  <c r="P63" i="3"/>
  <c r="AH63" i="3"/>
  <c r="S5" i="3"/>
  <c r="AK5" i="3"/>
  <c r="S118" i="3"/>
  <c r="AK118" i="3"/>
  <c r="S120" i="3"/>
  <c r="AK120" i="3"/>
  <c r="S27" i="3"/>
  <c r="AK27" i="3"/>
  <c r="P111" i="3"/>
  <c r="AH111" i="3"/>
  <c r="P113" i="3"/>
  <c r="AH113" i="3"/>
  <c r="P34" i="3"/>
  <c r="AH34" i="3"/>
  <c r="P100" i="3"/>
  <c r="AH100" i="3"/>
  <c r="P36" i="3"/>
  <c r="AH36" i="3"/>
  <c r="S42" i="3"/>
  <c r="AK42" i="3"/>
  <c r="S28" i="3"/>
  <c r="AK28" i="3"/>
  <c r="P39" i="3"/>
  <c r="AH39" i="3"/>
  <c r="S21" i="3"/>
  <c r="AK21" i="3"/>
  <c r="S16" i="3"/>
  <c r="AK16" i="3"/>
  <c r="P76" i="3"/>
  <c r="AH76" i="3"/>
  <c r="S101" i="3"/>
  <c r="AK101" i="3"/>
  <c r="P31" i="3"/>
  <c r="AH31" i="3"/>
  <c r="Q35" i="3"/>
  <c r="AI35" i="3"/>
  <c r="P5" i="3"/>
  <c r="AH5" i="3"/>
  <c r="P18" i="3"/>
  <c r="AH18" i="3"/>
  <c r="P73" i="3"/>
  <c r="AH73" i="3"/>
  <c r="S123" i="3"/>
  <c r="AK123" i="3"/>
  <c r="S52" i="3"/>
  <c r="AK52" i="3"/>
  <c r="P62" i="3"/>
  <c r="AH62" i="3"/>
  <c r="P58" i="3"/>
  <c r="AH58" i="3"/>
  <c r="S131" i="3"/>
  <c r="AK131" i="3"/>
  <c r="P125" i="3"/>
  <c r="AH125" i="3"/>
  <c r="Q49" i="3"/>
  <c r="AI49" i="3"/>
  <c r="S30" i="3"/>
  <c r="AK30" i="3"/>
  <c r="P95" i="3"/>
  <c r="AH95" i="3"/>
  <c r="P97" i="3"/>
  <c r="AH97" i="3"/>
  <c r="Q88" i="3"/>
  <c r="AI88" i="3"/>
  <c r="S76" i="3"/>
  <c r="AK76" i="3"/>
  <c r="P50" i="3"/>
  <c r="AH50" i="3"/>
  <c r="S127" i="3"/>
  <c r="AK127" i="3"/>
  <c r="R128" i="3"/>
  <c r="AJ128" i="3"/>
  <c r="R35" i="3"/>
  <c r="AJ35" i="3"/>
  <c r="R96" i="3"/>
  <c r="AJ96" i="3"/>
  <c r="R6" i="3"/>
  <c r="AJ6" i="3"/>
  <c r="R34" i="3"/>
  <c r="AJ34" i="3"/>
  <c r="R54" i="3"/>
  <c r="AJ54" i="3"/>
  <c r="R82" i="3"/>
  <c r="AJ82" i="3"/>
  <c r="Q102" i="3"/>
  <c r="AI102" i="3"/>
  <c r="R118" i="3"/>
  <c r="AJ118" i="3"/>
  <c r="R73" i="3"/>
  <c r="AJ73" i="3"/>
  <c r="Q109" i="3"/>
  <c r="AI109" i="3"/>
  <c r="R11" i="3"/>
  <c r="AJ11" i="3"/>
  <c r="R29" i="3"/>
  <c r="AJ29" i="3"/>
  <c r="R57" i="3"/>
  <c r="AJ57" i="3"/>
  <c r="R83" i="3"/>
  <c r="AJ83" i="3"/>
  <c r="S114" i="3"/>
  <c r="AK114" i="3"/>
  <c r="S133" i="3"/>
  <c r="AK133" i="3"/>
  <c r="S25" i="3"/>
  <c r="AK25" i="3"/>
  <c r="Q9" i="3"/>
  <c r="AI9" i="3"/>
  <c r="S4" i="3"/>
  <c r="AK4" i="3"/>
  <c r="S85" i="3"/>
  <c r="AK85" i="3"/>
  <c r="R112" i="3"/>
  <c r="AJ112" i="3"/>
  <c r="R75" i="3"/>
  <c r="AJ75" i="3"/>
  <c r="Q67" i="3"/>
  <c r="AI67" i="3"/>
  <c r="S117" i="3"/>
  <c r="AK117" i="3"/>
  <c r="S112" i="3"/>
  <c r="AK112" i="3"/>
  <c r="S31" i="3"/>
  <c r="AK31" i="3"/>
  <c r="Q129" i="3"/>
  <c r="AI129" i="3"/>
  <c r="P118" i="3"/>
  <c r="AH118" i="3"/>
  <c r="P120" i="3"/>
  <c r="AH120" i="3"/>
  <c r="P9" i="3"/>
  <c r="AH9" i="3"/>
  <c r="S9" i="3"/>
  <c r="AK9" i="3"/>
  <c r="S47" i="3"/>
  <c r="AK47" i="3"/>
  <c r="S49" i="3"/>
  <c r="AK49" i="3"/>
  <c r="S129" i="3"/>
  <c r="AK129" i="3"/>
  <c r="P14" i="3"/>
  <c r="AH14" i="3"/>
  <c r="S20" i="3"/>
  <c r="AK20" i="3"/>
  <c r="P28" i="3"/>
  <c r="AH28" i="3"/>
  <c r="P83" i="3"/>
  <c r="AH83" i="3"/>
  <c r="S36" i="3"/>
  <c r="AK36" i="3"/>
  <c r="Q31" i="3"/>
  <c r="AI31" i="3"/>
  <c r="P23" i="3"/>
  <c r="AH23" i="3"/>
  <c r="P25" i="3"/>
  <c r="AH25" i="3"/>
  <c r="S104" i="3"/>
  <c r="AK104" i="3"/>
  <c r="S68" i="3"/>
  <c r="AK68" i="3"/>
  <c r="P7" i="3"/>
  <c r="AH7" i="3"/>
  <c r="S59" i="3"/>
  <c r="AK59" i="3"/>
  <c r="P54" i="3"/>
  <c r="AH54" i="3"/>
  <c r="P57" i="3"/>
  <c r="AH57" i="3"/>
  <c r="P43" i="3"/>
  <c r="AH43" i="3"/>
  <c r="S64" i="3"/>
  <c r="AK64" i="3"/>
  <c r="Q41" i="3"/>
  <c r="AI41" i="3"/>
  <c r="S124" i="3"/>
  <c r="AK124" i="3"/>
  <c r="P87" i="3"/>
  <c r="AH87" i="3"/>
  <c r="P89" i="3"/>
  <c r="AH89" i="3"/>
  <c r="Q92" i="3"/>
  <c r="AI92" i="3"/>
  <c r="P69" i="3"/>
  <c r="AH69" i="3"/>
  <c r="S83" i="3"/>
  <c r="AK83" i="3"/>
  <c r="P41" i="3"/>
  <c r="AH41" i="3"/>
  <c r="R129" i="3"/>
  <c r="AJ129" i="3"/>
  <c r="R40" i="3"/>
  <c r="AJ40" i="3"/>
  <c r="R120" i="3"/>
  <c r="AJ120" i="3"/>
  <c r="R104" i="3"/>
  <c r="AJ104" i="3"/>
  <c r="R5" i="3"/>
  <c r="AJ5" i="3"/>
  <c r="R97" i="3"/>
  <c r="AJ97" i="3"/>
  <c r="R8" i="3"/>
  <c r="AJ8" i="3"/>
  <c r="R10" i="3"/>
  <c r="AJ10" i="3"/>
  <c r="R36" i="3"/>
  <c r="AJ36" i="3"/>
  <c r="R62" i="3"/>
  <c r="AJ62" i="3"/>
  <c r="R84" i="3"/>
  <c r="AJ84" i="3"/>
  <c r="R106" i="3"/>
  <c r="AJ106" i="3"/>
  <c r="R122" i="3"/>
  <c r="AJ122" i="3"/>
  <c r="R81" i="3"/>
  <c r="AJ81" i="3"/>
  <c r="R65" i="3"/>
  <c r="AJ65" i="3"/>
  <c r="R111" i="3"/>
  <c r="AJ111" i="3"/>
  <c r="R14" i="3"/>
  <c r="AJ14" i="3"/>
  <c r="R13" i="3"/>
  <c r="AJ13" i="3"/>
  <c r="R39" i="3"/>
  <c r="AJ39" i="3"/>
  <c r="R59" i="3"/>
  <c r="AJ59" i="3"/>
  <c r="R85" i="3"/>
  <c r="AJ85" i="3"/>
  <c r="S8" i="3"/>
  <c r="AK8" i="3"/>
  <c r="P108" i="3"/>
  <c r="AH108" i="3"/>
  <c r="P12" i="3"/>
  <c r="AH12" i="3"/>
  <c r="S56" i="3"/>
  <c r="AK56" i="3"/>
  <c r="Q97" i="3"/>
  <c r="AI97" i="3"/>
  <c r="R74" i="3"/>
  <c r="AJ74" i="3"/>
  <c r="R92" i="3"/>
  <c r="AJ92" i="3"/>
  <c r="R23" i="3"/>
  <c r="AJ23" i="3"/>
  <c r="P71" i="3"/>
  <c r="AH71" i="3"/>
  <c r="Q73" i="3"/>
  <c r="AI73" i="3"/>
  <c r="S116" i="3"/>
  <c r="AK116" i="3"/>
  <c r="S73" i="3"/>
  <c r="AK73" i="3"/>
  <c r="Q128" i="3"/>
  <c r="AI128" i="3"/>
  <c r="P117" i="3"/>
  <c r="AH117" i="3"/>
  <c r="P112" i="3"/>
  <c r="AH112" i="3"/>
  <c r="Q26" i="3"/>
  <c r="AI26" i="3"/>
  <c r="S100" i="3"/>
  <c r="AK100" i="3"/>
  <c r="S6" i="3"/>
  <c r="AK6" i="3"/>
  <c r="S39" i="3"/>
  <c r="AK39" i="3"/>
  <c r="S41" i="3"/>
  <c r="AK41" i="3"/>
  <c r="S126" i="3"/>
  <c r="AK126" i="3"/>
  <c r="S89" i="3"/>
  <c r="AK89" i="3"/>
  <c r="S19" i="3"/>
  <c r="AK19" i="3"/>
  <c r="P79" i="3"/>
  <c r="AH79" i="3"/>
  <c r="P75" i="3"/>
  <c r="AH75" i="3"/>
  <c r="S130" i="3"/>
  <c r="AK130" i="3"/>
  <c r="P15" i="3"/>
  <c r="AH15" i="3"/>
  <c r="P17" i="3"/>
  <c r="AH17" i="3"/>
  <c r="S109" i="3"/>
  <c r="AK109" i="3"/>
  <c r="P104" i="3"/>
  <c r="AH104" i="3"/>
  <c r="S55" i="3"/>
  <c r="AK55" i="3"/>
  <c r="S51" i="3"/>
  <c r="AK51" i="3"/>
  <c r="P61" i="3"/>
  <c r="AH61" i="3"/>
  <c r="P56" i="3"/>
  <c r="AH56" i="3"/>
  <c r="P74" i="3"/>
  <c r="AH74" i="3"/>
  <c r="S69" i="3"/>
  <c r="AK69" i="3"/>
  <c r="Q58" i="3"/>
  <c r="AI58" i="3"/>
  <c r="Q46" i="3"/>
  <c r="AI46" i="3"/>
  <c r="S72" i="3"/>
  <c r="AK72" i="3"/>
  <c r="P94" i="3"/>
  <c r="AH94" i="3"/>
  <c r="P96" i="3"/>
  <c r="AH96" i="3"/>
  <c r="S79" i="3"/>
  <c r="AK79" i="3"/>
  <c r="S75" i="3"/>
  <c r="AK75" i="3"/>
  <c r="S99" i="3"/>
  <c r="AK99" i="3"/>
  <c r="R41" i="3"/>
  <c r="AJ41" i="3"/>
  <c r="R32" i="3"/>
  <c r="AJ32" i="3"/>
  <c r="R24" i="3"/>
  <c r="AJ24" i="3"/>
  <c r="P134" i="3"/>
  <c r="AH134" i="3"/>
  <c r="R9" i="3"/>
  <c r="AJ9" i="3"/>
  <c r="R12" i="3"/>
  <c r="AJ12" i="3"/>
  <c r="R38" i="3"/>
  <c r="AJ38" i="3"/>
  <c r="R66" i="3"/>
  <c r="AJ66" i="3"/>
  <c r="R86" i="3"/>
  <c r="AJ86" i="3"/>
  <c r="Q106" i="3"/>
  <c r="AI106" i="3"/>
  <c r="R126" i="3"/>
  <c r="AJ126" i="3"/>
  <c r="R115" i="3"/>
  <c r="AJ115" i="3"/>
  <c r="R133" i="3"/>
  <c r="AJ133" i="3"/>
  <c r="R56" i="3"/>
  <c r="AJ56" i="3"/>
  <c r="R15" i="3"/>
  <c r="AJ15" i="3"/>
  <c r="R43" i="3"/>
  <c r="AJ43" i="3"/>
  <c r="R61" i="3"/>
  <c r="AJ61" i="3"/>
  <c r="R87" i="3"/>
  <c r="AJ87" i="3"/>
  <c r="P122" i="3"/>
  <c r="AH122" i="3"/>
  <c r="S23" i="3"/>
  <c r="AK23" i="3"/>
  <c r="P20" i="3"/>
  <c r="AH20" i="3"/>
  <c r="S106" i="3"/>
  <c r="AK106" i="3"/>
  <c r="P99" i="3"/>
  <c r="AH99" i="3"/>
  <c r="R20" i="3"/>
  <c r="AJ20" i="3"/>
  <c r="R60" i="3"/>
  <c r="AJ60" i="3"/>
  <c r="R51" i="3"/>
  <c r="AJ51" i="3"/>
  <c r="P46" i="3"/>
  <c r="AH46" i="3"/>
  <c r="Q65" i="3"/>
  <c r="AI65" i="3"/>
  <c r="P45" i="3"/>
  <c r="AH45" i="3"/>
  <c r="Q133" i="3"/>
  <c r="AI133" i="3"/>
  <c r="S65" i="3"/>
  <c r="AK65" i="3"/>
  <c r="Q72" i="3"/>
  <c r="AI72" i="3"/>
  <c r="S115" i="3"/>
  <c r="AK115" i="3"/>
  <c r="P68" i="3"/>
  <c r="AH68" i="3"/>
  <c r="S71" i="3"/>
  <c r="AK71" i="3"/>
  <c r="P38" i="3"/>
  <c r="AH38" i="3"/>
  <c r="P116" i="3"/>
  <c r="AH116" i="3"/>
  <c r="P44" i="3"/>
  <c r="AH44" i="3"/>
  <c r="S35" i="3"/>
  <c r="AK35" i="3"/>
  <c r="P47" i="3"/>
  <c r="AH47" i="3"/>
  <c r="S46" i="3"/>
  <c r="AK46" i="3"/>
  <c r="S48" i="3"/>
  <c r="AK48" i="3"/>
  <c r="S74" i="3"/>
  <c r="AK74" i="3"/>
  <c r="S87" i="3"/>
  <c r="AK87" i="3"/>
  <c r="S26" i="3"/>
  <c r="AK26" i="3"/>
  <c r="P86" i="3"/>
  <c r="AH86" i="3"/>
  <c r="P82" i="3"/>
  <c r="AH82" i="3"/>
  <c r="S134" i="3"/>
  <c r="AK134" i="3"/>
  <c r="Q33" i="3"/>
  <c r="AI33" i="3"/>
  <c r="P22" i="3"/>
  <c r="AH22" i="3"/>
  <c r="P24" i="3"/>
  <c r="AH24" i="3"/>
  <c r="P109" i="3"/>
  <c r="AH109" i="3"/>
  <c r="S62" i="3"/>
  <c r="AK62" i="3"/>
  <c r="S58" i="3"/>
  <c r="AK58" i="3"/>
  <c r="P53" i="3"/>
  <c r="AH53" i="3"/>
  <c r="P133" i="3"/>
  <c r="AH133" i="3"/>
  <c r="P65" i="3"/>
  <c r="AH65" i="3"/>
  <c r="P105" i="3"/>
  <c r="AH105" i="3"/>
  <c r="Q40" i="3"/>
  <c r="AI40" i="3"/>
  <c r="S70" i="3"/>
  <c r="AK70" i="3"/>
  <c r="P93" i="3"/>
  <c r="AH93" i="3"/>
  <c r="P88" i="3"/>
  <c r="AH88" i="3"/>
  <c r="S86" i="3"/>
  <c r="AK86" i="3"/>
  <c r="S82" i="3"/>
  <c r="AK82" i="3"/>
  <c r="S103" i="3"/>
  <c r="AK103" i="3"/>
  <c r="R113" i="3"/>
  <c r="AJ113" i="3"/>
  <c r="R105" i="3"/>
  <c r="AJ105" i="3"/>
  <c r="P40" i="3"/>
  <c r="AH40" i="3"/>
  <c r="R124" i="3"/>
  <c r="AJ124" i="3"/>
  <c r="R16" i="3"/>
  <c r="AJ16" i="3"/>
  <c r="R42" i="3"/>
  <c r="AJ42" i="3"/>
  <c r="R68" i="3"/>
  <c r="AJ68" i="3"/>
  <c r="R94" i="3"/>
  <c r="AJ94" i="3"/>
  <c r="R108" i="3"/>
  <c r="AJ108" i="3"/>
  <c r="R130" i="3"/>
  <c r="AJ130" i="3"/>
  <c r="R110" i="3"/>
  <c r="AJ110" i="3"/>
  <c r="R72" i="3"/>
  <c r="AJ72" i="3"/>
  <c r="R31" i="3"/>
  <c r="AJ31" i="3"/>
  <c r="R103" i="3"/>
  <c r="AJ103" i="3"/>
  <c r="R117" i="3"/>
  <c r="AJ117" i="3"/>
  <c r="R131" i="3"/>
  <c r="AJ131" i="3"/>
  <c r="R19" i="3"/>
  <c r="AJ19" i="3"/>
  <c r="R45" i="3"/>
  <c r="AJ45" i="3"/>
  <c r="R63" i="3"/>
  <c r="AJ63" i="3"/>
  <c r="R89" i="3"/>
  <c r="AJ89" i="3"/>
  <c r="P3" i="3"/>
  <c r="AH3" i="3"/>
  <c r="P103" i="3"/>
  <c r="AH103" i="3"/>
  <c r="S93" i="3"/>
  <c r="AK93" i="3"/>
  <c r="S44" i="3"/>
  <c r="AK44" i="3"/>
  <c r="P101" i="3"/>
  <c r="AH101" i="3"/>
  <c r="P132" i="3"/>
  <c r="AH132" i="3"/>
  <c r="S80" i="3"/>
  <c r="AK80" i="3"/>
  <c r="R100" i="3"/>
  <c r="AJ100" i="3"/>
  <c r="R121" i="3"/>
  <c r="AJ121" i="3"/>
  <c r="R93" i="3"/>
  <c r="AJ93" i="3"/>
  <c r="S63" i="3"/>
  <c r="AK63" i="3"/>
  <c r="Q69" i="3"/>
  <c r="AI69" i="3"/>
  <c r="Q64" i="3"/>
  <c r="AI64" i="3"/>
  <c r="S122" i="3"/>
  <c r="AK122" i="3"/>
  <c r="P11" i="3"/>
  <c r="AH11" i="3"/>
  <c r="P107" i="3"/>
  <c r="AH107" i="3"/>
  <c r="S88" i="3"/>
  <c r="AK88" i="3"/>
  <c r="P115" i="3"/>
  <c r="AH115" i="3"/>
  <c r="S128" i="3"/>
  <c r="AK128" i="3"/>
  <c r="P30" i="3"/>
  <c r="AH30" i="3"/>
  <c r="S45" i="3"/>
  <c r="AK45" i="3"/>
  <c r="S40" i="3"/>
  <c r="AK40" i="3"/>
  <c r="P64" i="3"/>
  <c r="AH64" i="3"/>
  <c r="P13" i="3"/>
  <c r="AH13" i="3"/>
  <c r="S18" i="3"/>
  <c r="AK18" i="3"/>
  <c r="P78" i="3"/>
  <c r="AH78" i="3"/>
  <c r="P81" i="3"/>
  <c r="AH81" i="3"/>
  <c r="S67" i="3"/>
  <c r="AK67" i="3"/>
  <c r="Q37" i="3"/>
  <c r="AI37" i="3"/>
  <c r="Q32" i="3"/>
  <c r="AI32" i="3"/>
  <c r="P21" i="3"/>
  <c r="AH21" i="3"/>
  <c r="P16" i="3"/>
  <c r="AH16" i="3"/>
  <c r="Q14" i="3"/>
  <c r="AI14" i="3"/>
  <c r="S3" i="3"/>
  <c r="AK3" i="3"/>
  <c r="S54" i="3"/>
  <c r="AK54" i="3"/>
  <c r="S57" i="3"/>
  <c r="AK57" i="3"/>
  <c r="P60" i="3"/>
  <c r="AH60" i="3"/>
  <c r="P4" i="3"/>
  <c r="AH4" i="3"/>
  <c r="S105" i="3"/>
  <c r="AK105" i="3"/>
  <c r="P102" i="3"/>
  <c r="AH102" i="3"/>
  <c r="Q56" i="3"/>
  <c r="AI56" i="3"/>
  <c r="P49" i="3"/>
  <c r="AH49" i="3"/>
  <c r="P106" i="3"/>
  <c r="AH106" i="3"/>
  <c r="P92" i="3"/>
  <c r="AH92" i="3"/>
  <c r="S91" i="3"/>
  <c r="AK91" i="3"/>
  <c r="Q90" i="3"/>
  <c r="AI90" i="3"/>
  <c r="S78" i="3"/>
  <c r="AK78" i="3"/>
  <c r="S81" i="3"/>
  <c r="AK81" i="3"/>
  <c r="S34" i="3"/>
  <c r="AK34" i="3"/>
  <c r="R99" i="3"/>
  <c r="AJ99" i="3"/>
  <c r="R69" i="3"/>
  <c r="AJ69" i="3"/>
  <c r="R33" i="3"/>
  <c r="AJ33" i="3"/>
  <c r="R17" i="3"/>
  <c r="AJ17" i="3"/>
  <c r="R18" i="3"/>
  <c r="AJ18" i="3"/>
  <c r="R44" i="3"/>
  <c r="AJ44" i="3"/>
  <c r="R70" i="3"/>
  <c r="AJ70" i="3"/>
  <c r="R98" i="3"/>
  <c r="AJ98" i="3"/>
  <c r="Q108" i="3"/>
  <c r="AI108" i="3"/>
  <c r="R132" i="3"/>
  <c r="AJ132" i="3"/>
  <c r="R78" i="3"/>
  <c r="AJ78" i="3"/>
  <c r="R46" i="3"/>
  <c r="AJ46" i="3"/>
  <c r="Q103" i="3"/>
  <c r="AI103" i="3"/>
  <c r="R119" i="3"/>
  <c r="AJ119" i="3"/>
  <c r="R26" i="3"/>
  <c r="AJ26" i="3"/>
  <c r="R21" i="3"/>
  <c r="AJ21" i="3"/>
  <c r="R47" i="3"/>
  <c r="AJ47" i="3"/>
  <c r="R71" i="3"/>
  <c r="AJ71" i="3"/>
  <c r="R91" i="3"/>
  <c r="AJ91" i="3"/>
  <c r="G20" i="3"/>
  <c r="G50" i="3"/>
  <c r="G70" i="3"/>
  <c r="G80" i="3"/>
  <c r="G112" i="3"/>
  <c r="G111" i="3"/>
  <c r="G121" i="3"/>
  <c r="G7" i="3"/>
  <c r="G25" i="3"/>
  <c r="G55" i="3"/>
  <c r="G63" i="3"/>
  <c r="G75" i="3"/>
  <c r="G12" i="3"/>
  <c r="G42" i="3"/>
  <c r="G62" i="3"/>
  <c r="G122" i="3"/>
  <c r="G132" i="3"/>
  <c r="G47" i="3"/>
  <c r="G85" i="3"/>
  <c r="G93" i="3"/>
  <c r="G4" i="3"/>
  <c r="G22" i="3"/>
  <c r="G34" i="3"/>
  <c r="G52" i="3"/>
  <c r="G82" i="3"/>
  <c r="G114" i="3"/>
  <c r="G115" i="3"/>
  <c r="G123" i="3"/>
  <c r="G19" i="3"/>
  <c r="G27" i="3"/>
  <c r="G39" i="3"/>
  <c r="G57" i="3"/>
  <c r="G77" i="3"/>
  <c r="G44" i="3"/>
  <c r="G74" i="3"/>
  <c r="G94" i="3"/>
  <c r="G134" i="3"/>
  <c r="G11" i="3"/>
  <c r="G87" i="3"/>
  <c r="G95" i="3"/>
  <c r="G6" i="3"/>
  <c r="G16" i="3"/>
  <c r="G36" i="3"/>
  <c r="G54" i="3"/>
  <c r="G66" i="3"/>
  <c r="G84" i="3"/>
  <c r="G116" i="3"/>
  <c r="G126" i="3"/>
  <c r="G117" i="3"/>
  <c r="G127" i="3"/>
  <c r="G21" i="3"/>
  <c r="G29" i="3"/>
  <c r="G51" i="3"/>
  <c r="G59" i="3"/>
  <c r="G79" i="3"/>
  <c r="G76" i="3"/>
  <c r="G3" i="3"/>
  <c r="G13" i="3"/>
  <c r="G43" i="3"/>
  <c r="G71" i="3"/>
  <c r="G89" i="3"/>
  <c r="G18" i="3"/>
  <c r="G38" i="3"/>
  <c r="G48" i="3"/>
  <c r="G68" i="3"/>
  <c r="G86" i="3"/>
  <c r="G98" i="3"/>
  <c r="G118" i="3"/>
  <c r="G119" i="3"/>
  <c r="G23" i="3"/>
  <c r="G53" i="3"/>
  <c r="G61" i="3"/>
  <c r="G10" i="3"/>
  <c r="G30" i="3"/>
  <c r="G130" i="3"/>
  <c r="G15" i="3"/>
  <c r="G45" i="3"/>
  <c r="G83" i="3"/>
  <c r="G91" i="3"/>
  <c r="G125" i="3"/>
  <c r="Q30" i="3" l="1"/>
  <c r="AI30" i="3"/>
  <c r="Q44" i="3"/>
  <c r="AI44" i="3"/>
  <c r="Q10" i="3"/>
  <c r="AI10" i="3"/>
  <c r="Q3" i="3"/>
  <c r="AI3" i="3"/>
  <c r="Q6" i="3"/>
  <c r="AI6" i="3"/>
  <c r="Q82" i="3"/>
  <c r="AI82" i="3"/>
  <c r="Q20" i="3"/>
  <c r="AI20" i="3"/>
  <c r="Q86" i="3"/>
  <c r="AI86" i="3"/>
  <c r="Q114" i="3"/>
  <c r="AI114" i="3"/>
  <c r="Q68" i="3"/>
  <c r="AI68" i="3"/>
  <c r="Q117" i="3"/>
  <c r="AI117" i="3"/>
  <c r="Q77" i="3"/>
  <c r="AI77" i="3"/>
  <c r="Q132" i="3"/>
  <c r="AI132" i="3"/>
  <c r="Q25" i="3"/>
  <c r="AI25" i="3"/>
  <c r="Q125" i="3"/>
  <c r="AI125" i="3"/>
  <c r="Q61" i="3"/>
  <c r="AI61" i="3"/>
  <c r="Q48" i="3"/>
  <c r="AI48" i="3"/>
  <c r="Q76" i="3"/>
  <c r="AI76" i="3"/>
  <c r="Q126" i="3"/>
  <c r="AI126" i="3"/>
  <c r="Q95" i="3"/>
  <c r="AI95" i="3"/>
  <c r="Q57" i="3"/>
  <c r="AI57" i="3"/>
  <c r="Q52" i="3"/>
  <c r="AI52" i="3"/>
  <c r="Q122" i="3"/>
  <c r="AI122" i="3"/>
  <c r="Q7" i="3"/>
  <c r="AI7" i="3"/>
  <c r="Q47" i="3"/>
  <c r="AI47" i="3"/>
  <c r="Q53" i="3"/>
  <c r="AI53" i="3"/>
  <c r="Q79" i="3"/>
  <c r="AI79" i="3"/>
  <c r="Q87" i="3"/>
  <c r="AI87" i="3"/>
  <c r="Q62" i="3"/>
  <c r="AI62" i="3"/>
  <c r="Q127" i="3"/>
  <c r="AI127" i="3"/>
  <c r="Q50" i="3"/>
  <c r="AI50" i="3"/>
  <c r="Q91" i="3"/>
  <c r="AI91" i="3"/>
  <c r="Q38" i="3"/>
  <c r="AI38" i="3"/>
  <c r="Q116" i="3"/>
  <c r="AI116" i="3"/>
  <c r="Q39" i="3"/>
  <c r="AI39" i="3"/>
  <c r="Q34" i="3"/>
  <c r="AI34" i="3"/>
  <c r="Q121" i="3"/>
  <c r="AI121" i="3"/>
  <c r="Q83" i="3"/>
  <c r="AI83" i="3"/>
  <c r="Q23" i="3"/>
  <c r="AI23" i="3"/>
  <c r="Q18" i="3"/>
  <c r="AI18" i="3"/>
  <c r="Q59" i="3"/>
  <c r="AI59" i="3"/>
  <c r="Q84" i="3"/>
  <c r="AI84" i="3"/>
  <c r="Q11" i="3"/>
  <c r="AI11" i="3"/>
  <c r="Q27" i="3"/>
  <c r="AI27" i="3"/>
  <c r="Q22" i="3"/>
  <c r="AI22" i="3"/>
  <c r="Q42" i="3"/>
  <c r="AI42" i="3"/>
  <c r="Q111" i="3"/>
  <c r="AI111" i="3"/>
  <c r="Q16" i="3"/>
  <c r="AI16" i="3"/>
  <c r="Q45" i="3"/>
  <c r="AI45" i="3"/>
  <c r="Q89" i="3"/>
  <c r="AI89" i="3"/>
  <c r="Q66" i="3"/>
  <c r="AI66" i="3"/>
  <c r="Q12" i="3"/>
  <c r="AI12" i="3"/>
  <c r="Q13" i="3"/>
  <c r="AI13" i="3"/>
  <c r="Q55" i="3"/>
  <c r="AI55" i="3"/>
  <c r="Q119" i="3"/>
  <c r="AI119" i="3"/>
  <c r="Q51" i="3"/>
  <c r="AI51" i="3"/>
  <c r="Q134" i="3"/>
  <c r="AI134" i="3"/>
  <c r="Q19" i="3"/>
  <c r="AI19" i="3"/>
  <c r="Q4" i="3"/>
  <c r="AI4" i="3"/>
  <c r="Q112" i="3"/>
  <c r="AI112" i="3"/>
  <c r="Q15" i="3"/>
  <c r="AI15" i="3"/>
  <c r="Q118" i="3"/>
  <c r="AI118" i="3"/>
  <c r="Q71" i="3"/>
  <c r="AI71" i="3"/>
  <c r="Q29" i="3"/>
  <c r="AI29" i="3"/>
  <c r="Q54" i="3"/>
  <c r="AI54" i="3"/>
  <c r="Q94" i="3"/>
  <c r="AI94" i="3"/>
  <c r="Q123" i="3"/>
  <c r="AI123" i="3"/>
  <c r="Q93" i="3"/>
  <c r="AI93" i="3"/>
  <c r="Q75" i="3"/>
  <c r="AI75" i="3"/>
  <c r="Q80" i="3"/>
  <c r="AI80" i="3"/>
  <c r="Q130" i="3"/>
  <c r="AI130" i="3"/>
  <c r="Q98" i="3"/>
  <c r="AI98" i="3"/>
  <c r="Q43" i="3"/>
  <c r="AI43" i="3"/>
  <c r="Q21" i="3"/>
  <c r="AI21" i="3"/>
  <c r="Q36" i="3"/>
  <c r="AI36" i="3"/>
  <c r="Q74" i="3"/>
  <c r="AI74" i="3"/>
  <c r="Q115" i="3"/>
  <c r="AI115" i="3"/>
  <c r="Q85" i="3"/>
  <c r="AI85" i="3"/>
  <c r="Q63" i="3"/>
  <c r="AI63" i="3"/>
  <c r="Q70" i="3"/>
  <c r="AI70" i="3"/>
</calcChain>
</file>

<file path=xl/sharedStrings.xml><?xml version="1.0" encoding="utf-8"?>
<sst xmlns="http://schemas.openxmlformats.org/spreadsheetml/2006/main" count="594" uniqueCount="524">
  <si>
    <t>Month</t>
  </si>
  <si>
    <t>Year</t>
  </si>
  <si>
    <t>unit:kg/month</t>
  </si>
  <si>
    <t>Haw</t>
  </si>
  <si>
    <t>Morgan</t>
  </si>
  <si>
    <t>New Hope</t>
  </si>
  <si>
    <t>Northeast</t>
  </si>
  <si>
    <t>White Oak</t>
  </si>
  <si>
    <t>km^2</t>
  </si>
  <si>
    <t>Seg1</t>
  </si>
  <si>
    <t>Seg2</t>
  </si>
  <si>
    <t>Seg3</t>
  </si>
  <si>
    <t>Seg4</t>
  </si>
  <si>
    <t>Total Area</t>
  </si>
  <si>
    <t>Ungauged</t>
  </si>
  <si>
    <t>Gauged</t>
  </si>
  <si>
    <t>HawQ</t>
  </si>
  <si>
    <t>MorganQ</t>
  </si>
  <si>
    <t>NewQ</t>
  </si>
  <si>
    <t>NEQ</t>
  </si>
  <si>
    <t>WhiteQ</t>
  </si>
  <si>
    <t>avg load pre WO</t>
  </si>
  <si>
    <t>avg load post WO</t>
  </si>
  <si>
    <t>avg load/km^2 pre</t>
  </si>
  <si>
    <t>avg load/km^2 post</t>
  </si>
  <si>
    <t xml:space="preserve">minor WWTP's </t>
  </si>
  <si>
    <t>PERMIT</t>
  </si>
  <si>
    <t>FACILITY</t>
  </si>
  <si>
    <t>County</t>
  </si>
  <si>
    <t>Owner</t>
  </si>
  <si>
    <t>Waterbody</t>
  </si>
  <si>
    <t>NC0020354</t>
  </si>
  <si>
    <t>Pittsboro WWTP</t>
  </si>
  <si>
    <t>Chatham</t>
  </si>
  <si>
    <t>Town of Pittsboro</t>
  </si>
  <si>
    <t>Robeson Creek</t>
  </si>
  <si>
    <t>NC0043257</t>
  </si>
  <si>
    <t>Nature Trails Mobile Home Park WWTP</t>
  </si>
  <si>
    <t>Nature Trails Association CLP</t>
  </si>
  <si>
    <t>Cub Creek</t>
  </si>
  <si>
    <t>NC0043559</t>
  </si>
  <si>
    <t>Fearrington Util/ WWTP</t>
  </si>
  <si>
    <t>Fearrington Utilities Inc</t>
  </si>
  <si>
    <t>Bush Creek</t>
  </si>
  <si>
    <t>NC0048429</t>
  </si>
  <si>
    <t>Cedar Village Apartments</t>
  </si>
  <si>
    <t>NC0051314</t>
  </si>
  <si>
    <t>Cole Park Plaza</t>
  </si>
  <si>
    <t>North Chatham Water &amp; Sewer Company LLC</t>
  </si>
  <si>
    <t>kg/year</t>
  </si>
  <si>
    <t>Fearrington</t>
  </si>
  <si>
    <t>Nature Trails</t>
  </si>
  <si>
    <t>Cole Park</t>
  </si>
  <si>
    <t>cedar village</t>
  </si>
  <si>
    <t>yrmo</t>
  </si>
  <si>
    <t>Seg1In</t>
  </si>
  <si>
    <t>Seg2In</t>
  </si>
  <si>
    <t>Seg3In</t>
  </si>
  <si>
    <t>Seg4In</t>
  </si>
  <si>
    <t>Q4in</t>
  </si>
  <si>
    <t>Q1in</t>
  </si>
  <si>
    <t>Q2in</t>
  </si>
  <si>
    <t>Q3in</t>
  </si>
  <si>
    <t>C1in</t>
  </si>
  <si>
    <t>C3in</t>
  </si>
  <si>
    <t>C4in</t>
  </si>
  <si>
    <t>Kg/year for each WWTP</t>
  </si>
  <si>
    <t>kg/month for each segment</t>
  </si>
  <si>
    <t>Seg 4</t>
  </si>
  <si>
    <t>C2in</t>
  </si>
  <si>
    <t>1/1983</t>
  </si>
  <si>
    <t>2/1983</t>
  </si>
  <si>
    <t>3/1983</t>
  </si>
  <si>
    <t>4/1983</t>
  </si>
  <si>
    <t>5/1983</t>
  </si>
  <si>
    <t>6/1983</t>
  </si>
  <si>
    <t>7/1983</t>
  </si>
  <si>
    <t>8/1983</t>
  </si>
  <si>
    <t>9/1983</t>
  </si>
  <si>
    <t>10/1983</t>
  </si>
  <si>
    <t>11/1983</t>
  </si>
  <si>
    <t>12/1983</t>
  </si>
  <si>
    <t>1/1984</t>
  </si>
  <si>
    <t>2/1984</t>
  </si>
  <si>
    <t>3/1984</t>
  </si>
  <si>
    <t>4/1984</t>
  </si>
  <si>
    <t>5/1984</t>
  </si>
  <si>
    <t>6/1984</t>
  </si>
  <si>
    <t>7/1984</t>
  </si>
  <si>
    <t>8/1984</t>
  </si>
  <si>
    <t>9/1984</t>
  </si>
  <si>
    <t>10/1984</t>
  </si>
  <si>
    <t>11/1984</t>
  </si>
  <si>
    <t>12/1984</t>
  </si>
  <si>
    <t>1/1985</t>
  </si>
  <si>
    <t>2/1985</t>
  </si>
  <si>
    <t>3/1985</t>
  </si>
  <si>
    <t>4/1985</t>
  </si>
  <si>
    <t>5/1985</t>
  </si>
  <si>
    <t>6/1985</t>
  </si>
  <si>
    <t>7/1985</t>
  </si>
  <si>
    <t>8/1985</t>
  </si>
  <si>
    <t>9/1985</t>
  </si>
  <si>
    <t>10/1985</t>
  </si>
  <si>
    <t>11/1985</t>
  </si>
  <si>
    <t>12/1985</t>
  </si>
  <si>
    <t>1/1986</t>
  </si>
  <si>
    <t>2/1986</t>
  </si>
  <si>
    <t>3/1986</t>
  </si>
  <si>
    <t>4/1986</t>
  </si>
  <si>
    <t>5/1986</t>
  </si>
  <si>
    <t>6/1986</t>
  </si>
  <si>
    <t>7/1986</t>
  </si>
  <si>
    <t>8/1986</t>
  </si>
  <si>
    <t>9/1986</t>
  </si>
  <si>
    <t>10/1986</t>
  </si>
  <si>
    <t>11/1986</t>
  </si>
  <si>
    <t>12/1986</t>
  </si>
  <si>
    <t>1/1987</t>
  </si>
  <si>
    <t>2/1987</t>
  </si>
  <si>
    <t>3/1987</t>
  </si>
  <si>
    <t>4/1987</t>
  </si>
  <si>
    <t>5/1987</t>
  </si>
  <si>
    <t>6/1987</t>
  </si>
  <si>
    <t>7/1987</t>
  </si>
  <si>
    <t>8/1987</t>
  </si>
  <si>
    <t>9/1987</t>
  </si>
  <si>
    <t>10/1987</t>
  </si>
  <si>
    <t>11/1987</t>
  </si>
  <si>
    <t>12/1987</t>
  </si>
  <si>
    <t>1/1988</t>
  </si>
  <si>
    <t>2/1988</t>
  </si>
  <si>
    <t>3/1988</t>
  </si>
  <si>
    <t>4/1988</t>
  </si>
  <si>
    <t>5/1988</t>
  </si>
  <si>
    <t>6/1988</t>
  </si>
  <si>
    <t>7/1988</t>
  </si>
  <si>
    <t>8/1988</t>
  </si>
  <si>
    <t>9/1988</t>
  </si>
  <si>
    <t>10/1988</t>
  </si>
  <si>
    <t>11/1988</t>
  </si>
  <si>
    <t>12/1988</t>
  </si>
  <si>
    <t>1/1989</t>
  </si>
  <si>
    <t>2/1989</t>
  </si>
  <si>
    <t>3/1989</t>
  </si>
  <si>
    <t>4/1989</t>
  </si>
  <si>
    <t>5/1989</t>
  </si>
  <si>
    <t>6/1989</t>
  </si>
  <si>
    <t>7/1989</t>
  </si>
  <si>
    <t>8/1989</t>
  </si>
  <si>
    <t>9/1989</t>
  </si>
  <si>
    <t>10/1989</t>
  </si>
  <si>
    <t>11/1989</t>
  </si>
  <si>
    <t>12/1989</t>
  </si>
  <si>
    <t>1/1990</t>
  </si>
  <si>
    <t>2/1990</t>
  </si>
  <si>
    <t>3/1990</t>
  </si>
  <si>
    <t>4/1990</t>
  </si>
  <si>
    <t>5/1990</t>
  </si>
  <si>
    <t>6/1990</t>
  </si>
  <si>
    <t>7/1990</t>
  </si>
  <si>
    <t>8/1990</t>
  </si>
  <si>
    <t>9/1990</t>
  </si>
  <si>
    <t>10/1990</t>
  </si>
  <si>
    <t>11/1990</t>
  </si>
  <si>
    <t>12/1990</t>
  </si>
  <si>
    <t>1/1991</t>
  </si>
  <si>
    <t>2/1991</t>
  </si>
  <si>
    <t>3/1991</t>
  </si>
  <si>
    <t>4/1991</t>
  </si>
  <si>
    <t>5/1991</t>
  </si>
  <si>
    <t>6/1991</t>
  </si>
  <si>
    <t>7/1991</t>
  </si>
  <si>
    <t>8/1991</t>
  </si>
  <si>
    <t>9/1991</t>
  </si>
  <si>
    <t>10/1991</t>
  </si>
  <si>
    <t>11/1991</t>
  </si>
  <si>
    <t>12/1991</t>
  </si>
  <si>
    <t>1/1992</t>
  </si>
  <si>
    <t>2/1992</t>
  </si>
  <si>
    <t>3/1992</t>
  </si>
  <si>
    <t>4/1992</t>
  </si>
  <si>
    <t>5/1992</t>
  </si>
  <si>
    <t>6/1992</t>
  </si>
  <si>
    <t>7/1992</t>
  </si>
  <si>
    <t>8/1992</t>
  </si>
  <si>
    <t>9/1992</t>
  </si>
  <si>
    <t>10/1992</t>
  </si>
  <si>
    <t>11/1992</t>
  </si>
  <si>
    <t>12/1992</t>
  </si>
  <si>
    <t>1/1993</t>
  </si>
  <si>
    <t>2/1993</t>
  </si>
  <si>
    <t>3/1993</t>
  </si>
  <si>
    <t>4/1993</t>
  </si>
  <si>
    <t>5/1993</t>
  </si>
  <si>
    <t>6/1993</t>
  </si>
  <si>
    <t>7/1993</t>
  </si>
  <si>
    <t>8/1993</t>
  </si>
  <si>
    <t>9/1993</t>
  </si>
  <si>
    <t>10/1993</t>
  </si>
  <si>
    <t>11/1993</t>
  </si>
  <si>
    <t>12/1993</t>
  </si>
  <si>
    <t>1/1994</t>
  </si>
  <si>
    <t>2/1994</t>
  </si>
  <si>
    <t>3/1994</t>
  </si>
  <si>
    <t>4/1994</t>
  </si>
  <si>
    <t>5/1994</t>
  </si>
  <si>
    <t>6/1994</t>
  </si>
  <si>
    <t>7/1994</t>
  </si>
  <si>
    <t>8/1994</t>
  </si>
  <si>
    <t>9/1994</t>
  </si>
  <si>
    <t>10/1994</t>
  </si>
  <si>
    <t>11/1994</t>
  </si>
  <si>
    <t>12/1994</t>
  </si>
  <si>
    <t>1/1995</t>
  </si>
  <si>
    <t>2/1995</t>
  </si>
  <si>
    <t>3/1995</t>
  </si>
  <si>
    <t>4/1995</t>
  </si>
  <si>
    <t>5/1995</t>
  </si>
  <si>
    <t>6/1995</t>
  </si>
  <si>
    <t>7/1995</t>
  </si>
  <si>
    <t>8/1995</t>
  </si>
  <si>
    <t>9/1995</t>
  </si>
  <si>
    <t>10/1995</t>
  </si>
  <si>
    <t>11/1995</t>
  </si>
  <si>
    <t>12/1995</t>
  </si>
  <si>
    <t>1/1996</t>
  </si>
  <si>
    <t>2/1996</t>
  </si>
  <si>
    <t>3/1996</t>
  </si>
  <si>
    <t>4/1996</t>
  </si>
  <si>
    <t>5/1996</t>
  </si>
  <si>
    <t>6/1996</t>
  </si>
  <si>
    <t>7/1996</t>
  </si>
  <si>
    <t>8/1996</t>
  </si>
  <si>
    <t>9/1996</t>
  </si>
  <si>
    <t>10/1996</t>
  </si>
  <si>
    <t>11/1996</t>
  </si>
  <si>
    <t>12/1996</t>
  </si>
  <si>
    <t>1/1997</t>
  </si>
  <si>
    <t>2/1997</t>
  </si>
  <si>
    <t>3/1997</t>
  </si>
  <si>
    <t>4/1997</t>
  </si>
  <si>
    <t>5/1997</t>
  </si>
  <si>
    <t>6/1997</t>
  </si>
  <si>
    <t>7/1997</t>
  </si>
  <si>
    <t>8/1997</t>
  </si>
  <si>
    <t>9/1997</t>
  </si>
  <si>
    <t>10/1997</t>
  </si>
  <si>
    <t>11/1997</t>
  </si>
  <si>
    <t>12/1997</t>
  </si>
  <si>
    <t>1/1998</t>
  </si>
  <si>
    <t>2/1998</t>
  </si>
  <si>
    <t>3/1998</t>
  </si>
  <si>
    <t>4/1998</t>
  </si>
  <si>
    <t>5/1998</t>
  </si>
  <si>
    <t>6/1998</t>
  </si>
  <si>
    <t>7/1998</t>
  </si>
  <si>
    <t>8/1998</t>
  </si>
  <si>
    <t>9/1998</t>
  </si>
  <si>
    <t>10/1998</t>
  </si>
  <si>
    <t>11/1998</t>
  </si>
  <si>
    <t>12/1998</t>
  </si>
  <si>
    <t>1/1999</t>
  </si>
  <si>
    <t>2/1999</t>
  </si>
  <si>
    <t>3/1999</t>
  </si>
  <si>
    <t>4/1999</t>
  </si>
  <si>
    <t>5/1999</t>
  </si>
  <si>
    <t>6/1999</t>
  </si>
  <si>
    <t>7/1999</t>
  </si>
  <si>
    <t>8/1999</t>
  </si>
  <si>
    <t>9/1999</t>
  </si>
  <si>
    <t>10/1999</t>
  </si>
  <si>
    <t>11/1999</t>
  </si>
  <si>
    <t>12/1999</t>
  </si>
  <si>
    <t>1/2000</t>
  </si>
  <si>
    <t>2/2000</t>
  </si>
  <si>
    <t>3/2000</t>
  </si>
  <si>
    <t>4/2000</t>
  </si>
  <si>
    <t>5/2000</t>
  </si>
  <si>
    <t>6/2000</t>
  </si>
  <si>
    <t>7/2000</t>
  </si>
  <si>
    <t>8/2000</t>
  </si>
  <si>
    <t>9/2000</t>
  </si>
  <si>
    <t>10/2000</t>
  </si>
  <si>
    <t>11/2000</t>
  </si>
  <si>
    <t>12/2000</t>
  </si>
  <si>
    <t>1/2001</t>
  </si>
  <si>
    <t>2/2001</t>
  </si>
  <si>
    <t>3/2001</t>
  </si>
  <si>
    <t>4/2001</t>
  </si>
  <si>
    <t>5/2001</t>
  </si>
  <si>
    <t>6/2001</t>
  </si>
  <si>
    <t>7/2001</t>
  </si>
  <si>
    <t>8/2001</t>
  </si>
  <si>
    <t>9/2001</t>
  </si>
  <si>
    <t>10/2001</t>
  </si>
  <si>
    <t>11/2001</t>
  </si>
  <si>
    <t>12/2001</t>
  </si>
  <si>
    <t>1/2002</t>
  </si>
  <si>
    <t>2/2002</t>
  </si>
  <si>
    <t>3/2002</t>
  </si>
  <si>
    <t>4/2002</t>
  </si>
  <si>
    <t>5/2002</t>
  </si>
  <si>
    <t>6/2002</t>
  </si>
  <si>
    <t>7/2002</t>
  </si>
  <si>
    <t>8/2002</t>
  </si>
  <si>
    <t>9/2002</t>
  </si>
  <si>
    <t>10/2002</t>
  </si>
  <si>
    <t>11/2002</t>
  </si>
  <si>
    <t>12/2002</t>
  </si>
  <si>
    <t>1/2003</t>
  </si>
  <si>
    <t>2/2003</t>
  </si>
  <si>
    <t>3/2003</t>
  </si>
  <si>
    <t>4/2003</t>
  </si>
  <si>
    <t>5/2003</t>
  </si>
  <si>
    <t>6/2003</t>
  </si>
  <si>
    <t>7/2003</t>
  </si>
  <si>
    <t>8/2003</t>
  </si>
  <si>
    <t>9/2003</t>
  </si>
  <si>
    <t>10/2003</t>
  </si>
  <si>
    <t>11/2003</t>
  </si>
  <si>
    <t>12/2003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</si>
  <si>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</si>
  <si>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</si>
  <si>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</si>
  <si>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</si>
  <si>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</si>
  <si>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</si>
  <si>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</si>
  <si>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</si>
  <si>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</si>
  <si>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</si>
  <si>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</si>
  <si>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</si>
  <si>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</si>
  <si>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</si>
  <si>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</si>
  <si>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</si>
  <si>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</si>
  <si>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</si>
  <si>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</si>
  <si>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</si>
  <si>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</si>
  <si>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</si>
  <si>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</si>
  <si>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</si>
  <si>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</si>
  <si>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</si>
  <si>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</si>
  <si>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</si>
  <si>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</si>
  <si>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</si>
  <si>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</si>
  <si>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</si>
  <si>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</si>
  <si>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</si>
  <si>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</si>
  <si>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</si>
  <si>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</si>
  <si>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</si>
  <si>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</si>
  <si>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</si>
  <si>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</si>
  <si>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</si>
  <si>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</si>
  <si>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</si>
  <si>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</si>
  <si>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</si>
  <si>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</si>
  <si>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</si>
  <si>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</si>
  <si>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</si>
  <si>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</si>
  <si>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</si>
  <si>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</si>
  <si>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</si>
  <si>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</si>
  <si>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</si>
  <si>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</si>
  <si>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</si>
  <si>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</si>
  <si>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</si>
  <si>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</si>
  <si>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</si>
  <si>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</si>
  <si>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</si>
  <si>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</si>
  <si>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</si>
  <si>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</si>
  <si>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</si>
  <si>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</si>
  <si>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</si>
  <si>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</si>
  <si>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</si>
  <si>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</si>
  <si>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</si>
  <si>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</si>
  <si>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</si>
  <si>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</si>
  <si>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</si>
  <si>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</si>
  <si>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</si>
  <si>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</si>
  <si>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</si>
  <si>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</si>
  <si>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</si>
  <si>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</si>
  <si>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</si>
  <si>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</si>
  <si>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</si>
  <si>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</si>
  <si>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</si>
  <si>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</si>
  <si>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</si>
  <si>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</si>
  <si>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</si>
  <si>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</si>
  <si>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</si>
  <si>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</si>
  <si>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</si>
  <si>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</si>
  <si>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</si>
  <si>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</si>
  <si>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</si>
  <si>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</si>
  <si>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</si>
  <si>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</si>
  <si>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</si>
  <si>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</si>
  <si>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</si>
  <si>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</si>
  <si>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</si>
  <si>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</si>
  <si>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</si>
  <si>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</si>
  <si>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</si>
  <si>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</si>
  <si>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</si>
  <si>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</si>
  <si>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</si>
  <si>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</si>
  <si>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</si>
  <si>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</si>
  <si>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</si>
  <si>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</si>
  <si>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</si>
  <si>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</si>
  <si>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</si>
  <si>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</si>
  <si>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</si>
  <si>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</si>
  <si>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</si>
  <si>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</si>
  <si>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</si>
  <si>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</si>
  <si>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</si>
  <si>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</si>
  <si>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</si>
  <si>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</si>
  <si>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</si>
  <si>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</si>
  <si>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</si>
  <si>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</si>
  <si>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</si>
  <si>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</si>
  <si>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</si>
  <si>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</si>
  <si>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</si>
  <si>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</si>
  <si>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</si>
  <si>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</si>
  <si>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</si>
  <si>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</si>
  <si>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</si>
  <si>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</si>
  <si>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</si>
  <si>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</si>
  <si>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</si>
  <si>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</si>
  <si>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</si>
  <si>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</si>
  <si>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</si>
  <si>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</si>
  <si>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</si>
  <si>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</si>
  <si>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</si>
  <si>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</si>
  <si>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</si>
  <si>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</si>
  <si>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</si>
  <si>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</si>
  <si>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</si>
  <si>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</si>
  <si>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</si>
  <si>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</si>
  <si>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</si>
  <si>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</si>
  <si>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</si>
  <si>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</si>
  <si>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</si>
  <si>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</si>
  <si>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</si>
  <si>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T</t>
  </si>
  <si>
    <t>Days</t>
  </si>
  <si>
    <t>New WRTDS loads with gaps filled, highlighted yellow</t>
  </si>
  <si>
    <t>gauge area km^2</t>
  </si>
  <si>
    <t>segment watershed areas, gauged/ungauged, km2</t>
  </si>
  <si>
    <t>average loading values kg/mo</t>
  </si>
  <si>
    <t>areal load, kg/km^2/mo</t>
  </si>
  <si>
    <t>flow, m^3/s</t>
  </si>
  <si>
    <t>Gauged+Ungauged+WWTP Segment L, kg/mo</t>
  </si>
  <si>
    <t>mg/m^3</t>
  </si>
  <si>
    <t>Area-Adj Wsh flows to segments, m^3/s (from routing model)</t>
  </si>
  <si>
    <t>Conc into each Segment</t>
  </si>
  <si>
    <t>Morg+NH+NE</t>
  </si>
  <si>
    <t>Linear regression to fill in hole in NE data flow data m3/s</t>
  </si>
  <si>
    <t>use data from 1990s</t>
  </si>
  <si>
    <t>Linear regression to fill in hole in WO data, units are kg/km2/mo vs m3/s</t>
  </si>
  <si>
    <t>Linear regression to fill in hole in NE data, 1994-1995, units are kg/km2/mo vs m3/s</t>
  </si>
  <si>
    <t>Morgan wins</t>
  </si>
  <si>
    <t>areal load, without gap fill (for regressions)</t>
  </si>
  <si>
    <t>Compare to previous loads</t>
  </si>
  <si>
    <t>fraction (new-old)/old</t>
  </si>
  <si>
    <t>Northeast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</si>
</sst>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1" fontId="0" fillId="0" borderId="0" xfId="0" applyNumberForma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Border="1"/>
    <xf numFmtId="1" fontId="0" fillId="0" borderId="7" xfId="0" applyNumberFormat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7" xfId="0" applyNumberFormat="1" applyBorder="1"/>
    <xf numFmtId="164" fontId="0" fillId="2" borderId="7" xfId="0" applyNumberFormat="1" applyFill="1" applyBorder="1"/>
    <xf numFmtId="0" fontId="0" fillId="4" borderId="7" xfId="0" applyFill="1" applyBorder="1"/>
    <xf numFmtId="0" fontId="0" fillId="7" borderId="7" xfId="0" applyFill="1" applyBorder="1"/>
    <xf numFmtId="0" fontId="0" fillId="5" borderId="7" xfId="0" applyFill="1" applyBorder="1"/>
    <xf numFmtId="0" fontId="0" fillId="0" borderId="7" xfId="0" applyFill="1" applyBorder="1"/>
    <xf numFmtId="164" fontId="0" fillId="0" borderId="7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3" borderId="7" xfId="0" applyFill="1" applyBorder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White vs Northeast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Northeast to White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Load'!$L$235:$L$466</c:f>
              <c:numCache>
                <c:formatCode>0.0</c:formatCode>
                <c:ptCount val="232"/>
                <c:pt idx="0">
                  <c:v>7.0068148549534186</c:v>
                </c:pt>
                <c:pt idx="1">
                  <c:v>0.70454140658583386</c:v>
                </c:pt>
                <c:pt idx="2">
                  <c:v>0.44296986669400945</c:v>
                </c:pt>
                <c:pt idx="3">
                  <c:v>0.7937851449800204</c:v>
                </c:pt>
                <c:pt idx="4">
                  <c:v>1.9456413795252503</c:v>
                </c:pt>
                <c:pt idx="5">
                  <c:v>1.9587446143298886</c:v>
                </c:pt>
                <c:pt idx="6">
                  <c:v>0.35523940492834277</c:v>
                </c:pt>
                <c:pt idx="7">
                  <c:v>0.75209543955207037</c:v>
                </c:pt>
                <c:pt idx="8">
                  <c:v>0.41826722426507623</c:v>
                </c:pt>
                <c:pt idx="9">
                  <c:v>0.2438080472343121</c:v>
                </c:pt>
                <c:pt idx="10">
                  <c:v>0.44092070136001793</c:v>
                </c:pt>
                <c:pt idx="11">
                  <c:v>0.6856330607848139</c:v>
                </c:pt>
                <c:pt idx="12">
                  <c:v>0.37000679255071722</c:v>
                </c:pt>
                <c:pt idx="13">
                  <c:v>0.1346420372497755</c:v>
                </c:pt>
                <c:pt idx="14">
                  <c:v>0.22568526555835852</c:v>
                </c:pt>
                <c:pt idx="15">
                  <c:v>0.62826861072181561</c:v>
                </c:pt>
                <c:pt idx="16">
                  <c:v>0.61018236691214411</c:v>
                </c:pt>
                <c:pt idx="17">
                  <c:v>1.1205380634462307</c:v>
                </c:pt>
                <c:pt idx="18">
                  <c:v>2.3784324056374886</c:v>
                </c:pt>
                <c:pt idx="19">
                  <c:v>0.98891866468210909</c:v>
                </c:pt>
                <c:pt idx="20">
                  <c:v>0.21292441575931267</c:v>
                </c:pt>
                <c:pt idx="21">
                  <c:v>0.38199425751345745</c:v>
                </c:pt>
                <c:pt idx="22">
                  <c:v>0.25567371930944482</c:v>
                </c:pt>
                <c:pt idx="23">
                  <c:v>0.56149566009116025</c:v>
                </c:pt>
                <c:pt idx="24">
                  <c:v>0.29515592864951362</c:v>
                </c:pt>
                <c:pt idx="25">
                  <c:v>0.26311830956443599</c:v>
                </c:pt>
                <c:pt idx="26">
                  <c:v>0.1731291986980934</c:v>
                </c:pt>
                <c:pt idx="27">
                  <c:v>0.12218262484755747</c:v>
                </c:pt>
                <c:pt idx="28">
                  <c:v>1.0371090654860935</c:v>
                </c:pt>
                <c:pt idx="29">
                  <c:v>0.4947458718578806</c:v>
                </c:pt>
                <c:pt idx="30">
                  <c:v>0.26959464636294944</c:v>
                </c:pt>
                <c:pt idx="31">
                  <c:v>0.32906063270161001</c:v>
                </c:pt>
                <c:pt idx="32">
                  <c:v>0.12929837430600907</c:v>
                </c:pt>
                <c:pt idx="33">
                  <c:v>0.13744997227355985</c:v>
                </c:pt>
                <c:pt idx="34">
                  <c:v>0.23540433798941421</c:v>
                </c:pt>
                <c:pt idx="35">
                  <c:v>0.32404520158994476</c:v>
                </c:pt>
                <c:pt idx="36">
                  <c:v>0.7300082993845024</c:v>
                </c:pt>
                <c:pt idx="37">
                  <c:v>2.3732897009582756</c:v>
                </c:pt>
                <c:pt idx="38">
                  <c:v>1.3758211755661374</c:v>
                </c:pt>
                <c:pt idx="39">
                  <c:v>2.4557099928242638</c:v>
                </c:pt>
                <c:pt idx="40">
                  <c:v>0.605414175362322</c:v>
                </c:pt>
                <c:pt idx="41">
                  <c:v>2.4453619471236396</c:v>
                </c:pt>
                <c:pt idx="42">
                  <c:v>2.1948296275696091</c:v>
                </c:pt>
                <c:pt idx="43">
                  <c:v>2.1355244078425963</c:v>
                </c:pt>
                <c:pt idx="44">
                  <c:v>0.89032732216406862</c:v>
                </c:pt>
                <c:pt idx="45">
                  <c:v>0.82063164671305922</c:v>
                </c:pt>
                <c:pt idx="46">
                  <c:v>0.41085003740979675</c:v>
                </c:pt>
                <c:pt idx="47">
                  <c:v>0.3480231763376152</c:v>
                </c:pt>
                <c:pt idx="48">
                  <c:v>0.57811673546291642</c:v>
                </c:pt>
                <c:pt idx="49">
                  <c:v>0.26788650111425838</c:v>
                </c:pt>
                <c:pt idx="50">
                  <c:v>0.24055160990191407</c:v>
                </c:pt>
                <c:pt idx="51">
                  <c:v>1.1630733594938556</c:v>
                </c:pt>
                <c:pt idx="52">
                  <c:v>0.37658665330369734</c:v>
                </c:pt>
                <c:pt idx="53">
                  <c:v>0.90174509039563921</c:v>
                </c:pt>
                <c:pt idx="54">
                  <c:v>0.7907342331454591</c:v>
                </c:pt>
                <c:pt idx="55">
                  <c:v>0.54335308707097074</c:v>
                </c:pt>
                <c:pt idx="56">
                  <c:v>0.58274242933423859</c:v>
                </c:pt>
                <c:pt idx="57">
                  <c:v>0.30889903808711161</c:v>
                </c:pt>
                <c:pt idx="58">
                  <c:v>0.59235188816644802</c:v>
                </c:pt>
                <c:pt idx="59">
                  <c:v>0.91207648706852762</c:v>
                </c:pt>
                <c:pt idx="60">
                  <c:v>0.6782828600177182</c:v>
                </c:pt>
                <c:pt idx="61">
                  <c:v>0.35377789027705614</c:v>
                </c:pt>
                <c:pt idx="62">
                  <c:v>0.50092501226190234</c:v>
                </c:pt>
                <c:pt idx="63">
                  <c:v>0.49572750078326455</c:v>
                </c:pt>
                <c:pt idx="64">
                  <c:v>0.7252766457009614</c:v>
                </c:pt>
                <c:pt idx="65">
                  <c:v>0.55763961027459585</c:v>
                </c:pt>
                <c:pt idx="66">
                  <c:v>1.3024835882934529</c:v>
                </c:pt>
                <c:pt idx="67">
                  <c:v>0.76984066327644152</c:v>
                </c:pt>
                <c:pt idx="68">
                  <c:v>0.24634742894092251</c:v>
                </c:pt>
                <c:pt idx="69">
                  <c:v>0.26356376705085932</c:v>
                </c:pt>
                <c:pt idx="70">
                  <c:v>0.63005896616964163</c:v>
                </c:pt>
                <c:pt idx="71">
                  <c:v>0.63384976979641627</c:v>
                </c:pt>
                <c:pt idx="72">
                  <c:v>0.15191988076795407</c:v>
                </c:pt>
                <c:pt idx="73">
                  <c:v>0.22995106144680122</c:v>
                </c:pt>
                <c:pt idx="74">
                  <c:v>0.4202125611623822</c:v>
                </c:pt>
                <c:pt idx="75">
                  <c:v>1.1295681361131107</c:v>
                </c:pt>
                <c:pt idx="76">
                  <c:v>0.66042193305012065</c:v>
                </c:pt>
                <c:pt idx="77">
                  <c:v>0.60081268782741148</c:v>
                </c:pt>
                <c:pt idx="78">
                  <c:v>0.31923133770726997</c:v>
                </c:pt>
                <c:pt idx="79">
                  <c:v>0.34914671572579176</c:v>
                </c:pt>
                <c:pt idx="80">
                  <c:v>0.24814691885531906</c:v>
                </c:pt>
                <c:pt idx="81">
                  <c:v>0.93252094566449295</c:v>
                </c:pt>
                <c:pt idx="82">
                  <c:v>0.61313279961442935</c:v>
                </c:pt>
                <c:pt idx="83">
                  <c:v>0.24039175673692958</c:v>
                </c:pt>
                <c:pt idx="84">
                  <c:v>1.5954371970528076</c:v>
                </c:pt>
                <c:pt idx="85">
                  <c:v>0.59514703493703325</c:v>
                </c:pt>
                <c:pt idx="86">
                  <c:v>3.0753322219726233</c:v>
                </c:pt>
                <c:pt idx="87">
                  <c:v>1.2007256306976257</c:v>
                </c:pt>
                <c:pt idx="88">
                  <c:v>1.0579539182000681</c:v>
                </c:pt>
                <c:pt idx="89">
                  <c:v>0.57289025467601251</c:v>
                </c:pt>
                <c:pt idx="90">
                  <c:v>0.97446489374532286</c:v>
                </c:pt>
                <c:pt idx="91">
                  <c:v>1.1406592054230615</c:v>
                </c:pt>
                <c:pt idx="92">
                  <c:v>0.40832892463632742</c:v>
                </c:pt>
                <c:pt idx="93">
                  <c:v>0.34566374362244451</c:v>
                </c:pt>
                <c:pt idx="94">
                  <c:v>0.39910311340008103</c:v>
                </c:pt>
                <c:pt idx="95">
                  <c:v>0.22965875851654385</c:v>
                </c:pt>
                <c:pt idx="96">
                  <c:v>0.27692931853687502</c:v>
                </c:pt>
                <c:pt idx="97">
                  <c:v>0.5212766037810681</c:v>
                </c:pt>
                <c:pt idx="98">
                  <c:v>0.33938684267738756</c:v>
                </c:pt>
                <c:pt idx="99">
                  <c:v>0.8934878475974759</c:v>
                </c:pt>
                <c:pt idx="100">
                  <c:v>0.31322085870385363</c:v>
                </c:pt>
                <c:pt idx="101">
                  <c:v>0.93531519998719526</c:v>
                </c:pt>
                <c:pt idx="102">
                  <c:v>1.7084375516214396</c:v>
                </c:pt>
                <c:pt idx="103">
                  <c:v>1.78875630721177</c:v>
                </c:pt>
                <c:pt idx="104">
                  <c:v>0.62251389678237479</c:v>
                </c:pt>
                <c:pt idx="105">
                  <c:v>0.42734840644728939</c:v>
                </c:pt>
                <c:pt idx="106">
                  <c:v>1.1513355699507102</c:v>
                </c:pt>
                <c:pt idx="107">
                  <c:v>0.6306435720301562</c:v>
                </c:pt>
                <c:pt idx="108">
                  <c:v>2.2347938322623873</c:v>
                </c:pt>
                <c:pt idx="109">
                  <c:v>0.23862880468881514</c:v>
                </c:pt>
                <c:pt idx="110">
                  <c:v>0.79660008309484176</c:v>
                </c:pt>
                <c:pt idx="111">
                  <c:v>1.3327186726419442</c:v>
                </c:pt>
                <c:pt idx="112">
                  <c:v>1.2040140386630196</c:v>
                </c:pt>
                <c:pt idx="113">
                  <c:v>0.5504592670882531</c:v>
                </c:pt>
                <c:pt idx="114">
                  <c:v>3.359748149310716</c:v>
                </c:pt>
                <c:pt idx="115">
                  <c:v>0.71200822404281261</c:v>
                </c:pt>
                <c:pt idx="116">
                  <c:v>0.3692516766475526</c:v>
                </c:pt>
                <c:pt idx="117">
                  <c:v>0.51282752668553688</c:v>
                </c:pt>
                <c:pt idx="118">
                  <c:v>0.34363863238375553</c:v>
                </c:pt>
                <c:pt idx="119">
                  <c:v>0.23905812461763068</c:v>
                </c:pt>
                <c:pt idx="120">
                  <c:v>0.3854205959240673</c:v>
                </c:pt>
                <c:pt idx="121">
                  <c:v>0.32707784449136451</c:v>
                </c:pt>
                <c:pt idx="122">
                  <c:v>1.6848523589363014</c:v>
                </c:pt>
                <c:pt idx="123">
                  <c:v>2.3186929942661498</c:v>
                </c:pt>
                <c:pt idx="124">
                  <c:v>1.3347282552874631</c:v>
                </c:pt>
                <c:pt idx="125">
                  <c:v>1.6637158557539682</c:v>
                </c:pt>
                <c:pt idx="126">
                  <c:v>0.78958329035757102</c:v>
                </c:pt>
                <c:pt idx="127">
                  <c:v>0.37290454982911192</c:v>
                </c:pt>
                <c:pt idx="128">
                  <c:v>1.4615785925525666</c:v>
                </c:pt>
                <c:pt idx="129">
                  <c:v>0.38270217867267431</c:v>
                </c:pt>
                <c:pt idx="130">
                  <c:v>0.29099670153772728</c:v>
                </c:pt>
                <c:pt idx="131">
                  <c:v>0.49549000465243032</c:v>
                </c:pt>
                <c:pt idx="132">
                  <c:v>0.77262515316936276</c:v>
                </c:pt>
                <c:pt idx="133">
                  <c:v>0.52093862851795802</c:v>
                </c:pt>
                <c:pt idx="134">
                  <c:v>0.425507811433325</c:v>
                </c:pt>
                <c:pt idx="135">
                  <c:v>0.55775052879723819</c:v>
                </c:pt>
                <c:pt idx="136">
                  <c:v>0.45127918645101162</c:v>
                </c:pt>
                <c:pt idx="137">
                  <c:v>0.84784683291586949</c:v>
                </c:pt>
                <c:pt idx="138">
                  <c:v>1.0339302711195453</c:v>
                </c:pt>
                <c:pt idx="139">
                  <c:v>0.73498262539659964</c:v>
                </c:pt>
                <c:pt idx="140">
                  <c:v>1.1715866823375987</c:v>
                </c:pt>
                <c:pt idx="141">
                  <c:v>0.28820886234039816</c:v>
                </c:pt>
                <c:pt idx="142">
                  <c:v>0.72973426538738573</c:v>
                </c:pt>
                <c:pt idx="143">
                  <c:v>0.68166870229319887</c:v>
                </c:pt>
                <c:pt idx="144">
                  <c:v>1.1577814585273216</c:v>
                </c:pt>
                <c:pt idx="145">
                  <c:v>0.65551672450173915</c:v>
                </c:pt>
                <c:pt idx="146">
                  <c:v>1.3081439127449981</c:v>
                </c:pt>
                <c:pt idx="147">
                  <c:v>0.87471651879501422</c:v>
                </c:pt>
                <c:pt idx="148">
                  <c:v>0.63557618397824844</c:v>
                </c:pt>
                <c:pt idx="149">
                  <c:v>0.63380913716925769</c:v>
                </c:pt>
                <c:pt idx="150">
                  <c:v>2.5740013349127691</c:v>
                </c:pt>
                <c:pt idx="151">
                  <c:v>0.47609113799657238</c:v>
                </c:pt>
                <c:pt idx="152">
                  <c:v>0.71410519308519016</c:v>
                </c:pt>
                <c:pt idx="153">
                  <c:v>0.63160725825334807</c:v>
                </c:pt>
                <c:pt idx="154">
                  <c:v>0.62681623053709956</c:v>
                </c:pt>
                <c:pt idx="155">
                  <c:v>0.42829686855953042</c:v>
                </c:pt>
                <c:pt idx="156">
                  <c:v>0.83581891531545949</c:v>
                </c:pt>
                <c:pt idx="157">
                  <c:v>0.35811676189806313</c:v>
                </c:pt>
                <c:pt idx="158">
                  <c:v>0.300224644149507</c:v>
                </c:pt>
                <c:pt idx="159">
                  <c:v>0.68513979959000426</c:v>
                </c:pt>
                <c:pt idx="160">
                  <c:v>1.0240650472233606</c:v>
                </c:pt>
                <c:pt idx="161">
                  <c:v>1.5447851010055236</c:v>
                </c:pt>
                <c:pt idx="162">
                  <c:v>0.92084557497624653</c:v>
                </c:pt>
                <c:pt idx="163">
                  <c:v>1.224326047493713</c:v>
                </c:pt>
                <c:pt idx="164">
                  <c:v>1.0308519558852725</c:v>
                </c:pt>
                <c:pt idx="165">
                  <c:v>2.5214735848988754</c:v>
                </c:pt>
                <c:pt idx="166">
                  <c:v>2.024362212430173</c:v>
                </c:pt>
                <c:pt idx="167">
                  <c:v>0.6021623052632088</c:v>
                </c:pt>
                <c:pt idx="168">
                  <c:v>0.6137676450410815</c:v>
                </c:pt>
                <c:pt idx="169">
                  <c:v>0.40399918748189079</c:v>
                </c:pt>
                <c:pt idx="170">
                  <c:v>1.1246507482759691</c:v>
                </c:pt>
                <c:pt idx="171">
                  <c:v>2.0071163395449898</c:v>
                </c:pt>
                <c:pt idx="172">
                  <c:v>1.2896039904289902</c:v>
                </c:pt>
                <c:pt idx="173">
                  <c:v>1.7757696620985914</c:v>
                </c:pt>
                <c:pt idx="174">
                  <c:v>2.3586106131794109</c:v>
                </c:pt>
                <c:pt idx="175">
                  <c:v>1.8621158172042229</c:v>
                </c:pt>
                <c:pt idx="176">
                  <c:v>1.8120041335982355</c:v>
                </c:pt>
                <c:pt idx="177">
                  <c:v>0.52008607830470743</c:v>
                </c:pt>
                <c:pt idx="178">
                  <c:v>1.664482498483997</c:v>
                </c:pt>
                <c:pt idx="179">
                  <c:v>1.6636603964926457</c:v>
                </c:pt>
                <c:pt idx="180">
                  <c:v>0.70188023199161609</c:v>
                </c:pt>
                <c:pt idx="181">
                  <c:v>0.4827930961193786</c:v>
                </c:pt>
                <c:pt idx="182">
                  <c:v>0.97041832505457259</c:v>
                </c:pt>
                <c:pt idx="183">
                  <c:v>1.5431311100943579</c:v>
                </c:pt>
                <c:pt idx="184">
                  <c:v>1.3759246995206031</c:v>
                </c:pt>
                <c:pt idx="185">
                  <c:v>0.88844105481725244</c:v>
                </c:pt>
                <c:pt idx="186">
                  <c:v>1.7587501934919787</c:v>
                </c:pt>
                <c:pt idx="187">
                  <c:v>1.6091614285928277</c:v>
                </c:pt>
                <c:pt idx="188">
                  <c:v>0.68918636828075419</c:v>
                </c:pt>
                <c:pt idx="189">
                  <c:v>0.76795287351852948</c:v>
                </c:pt>
                <c:pt idx="190">
                  <c:v>0.41227501419480145</c:v>
                </c:pt>
                <c:pt idx="191">
                  <c:v>0.31088243526179515</c:v>
                </c:pt>
                <c:pt idx="192">
                  <c:v>0.677546622012133</c:v>
                </c:pt>
                <c:pt idx="193">
                  <c:v>1.3954267856487079</c:v>
                </c:pt>
                <c:pt idx="194">
                  <c:v>2.557200006067355</c:v>
                </c:pt>
                <c:pt idx="195">
                  <c:v>3.5393865688869779</c:v>
                </c:pt>
                <c:pt idx="196">
                  <c:v>1.0242477365547713</c:v>
                </c:pt>
                <c:pt idx="197">
                  <c:v>2.4092461111959795</c:v>
                </c:pt>
                <c:pt idx="198">
                  <c:v>1.1976107775970708</c:v>
                </c:pt>
                <c:pt idx="199">
                  <c:v>0.50854224393507652</c:v>
                </c:pt>
                <c:pt idx="200">
                  <c:v>0.86283257778674038</c:v>
                </c:pt>
                <c:pt idx="201">
                  <c:v>0.7078456476266175</c:v>
                </c:pt>
                <c:pt idx="202">
                  <c:v>2.2041650524047052</c:v>
                </c:pt>
                <c:pt idx="203">
                  <c:v>0.83416862168838224</c:v>
                </c:pt>
                <c:pt idx="204">
                  <c:v>0.78210185775407914</c:v>
                </c:pt>
                <c:pt idx="205">
                  <c:v>2.4845931761203159</c:v>
                </c:pt>
                <c:pt idx="206">
                  <c:v>0.32002755871000182</c:v>
                </c:pt>
                <c:pt idx="207">
                  <c:v>0.57300508797004213</c:v>
                </c:pt>
                <c:pt idx="208">
                  <c:v>1.2676812706596912</c:v>
                </c:pt>
                <c:pt idx="209">
                  <c:v>0.44370475627833933</c:v>
                </c:pt>
                <c:pt idx="210">
                  <c:v>0.63806989335200615</c:v>
                </c:pt>
                <c:pt idx="211">
                  <c:v>3.1642754364166419</c:v>
                </c:pt>
                <c:pt idx="212">
                  <c:v>1.2337284584169896</c:v>
                </c:pt>
                <c:pt idx="213">
                  <c:v>0.91206674363751883</c:v>
                </c:pt>
                <c:pt idx="214">
                  <c:v>0.34905537106008616</c:v>
                </c:pt>
                <c:pt idx="215">
                  <c:v>0.35161302169983799</c:v>
                </c:pt>
                <c:pt idx="216">
                  <c:v>0.24824435316540466</c:v>
                </c:pt>
                <c:pt idx="217">
                  <c:v>0.30111769049788673</c:v>
                </c:pt>
                <c:pt idx="218">
                  <c:v>0.21748281906023173</c:v>
                </c:pt>
                <c:pt idx="219">
                  <c:v>0.34378478384888406</c:v>
                </c:pt>
                <c:pt idx="220">
                  <c:v>0.77481285791300614</c:v>
                </c:pt>
                <c:pt idx="221">
                  <c:v>0.54164059207629378</c:v>
                </c:pt>
                <c:pt idx="222">
                  <c:v>1.2457037440909695</c:v>
                </c:pt>
                <c:pt idx="223">
                  <c:v>2.0450237668483</c:v>
                </c:pt>
                <c:pt idx="224">
                  <c:v>1.1680059714419473</c:v>
                </c:pt>
                <c:pt idx="225">
                  <c:v>0.35250698149487486</c:v>
                </c:pt>
                <c:pt idx="226">
                  <c:v>0.61012756011272107</c:v>
                </c:pt>
                <c:pt idx="227">
                  <c:v>2.0349764625851394</c:v>
                </c:pt>
                <c:pt idx="228">
                  <c:v>2.799950891037239</c:v>
                </c:pt>
                <c:pt idx="229">
                  <c:v>1.1477000522556329</c:v>
                </c:pt>
                <c:pt idx="230">
                  <c:v>3.2888129267460822</c:v>
                </c:pt>
                <c:pt idx="231">
                  <c:v>2.7724932934906272</c:v>
                </c:pt>
              </c:numCache>
            </c:numRef>
          </c:xVal>
          <c:yVal>
            <c:numRef>
              <c:f>'Monthly Load'!$R$235:$R$466</c:f>
              <c:numCache>
                <c:formatCode>0.0</c:formatCode>
                <c:ptCount val="232"/>
                <c:pt idx="0">
                  <c:v>14.207498326650189</c:v>
                </c:pt>
                <c:pt idx="1">
                  <c:v>2.4385475520546032</c:v>
                </c:pt>
                <c:pt idx="2">
                  <c:v>0.37647296258668617</c:v>
                </c:pt>
                <c:pt idx="3">
                  <c:v>1.4795836720628863</c:v>
                </c:pt>
                <c:pt idx="4">
                  <c:v>4.7858104562231532</c:v>
                </c:pt>
                <c:pt idx="5">
                  <c:v>3.3380159112634518</c:v>
                </c:pt>
                <c:pt idx="6">
                  <c:v>0.79725931466597932</c:v>
                </c:pt>
                <c:pt idx="7">
                  <c:v>1.6218780879724244</c:v>
                </c:pt>
                <c:pt idx="8">
                  <c:v>6.0689684692623959E-2</c:v>
                </c:pt>
                <c:pt idx="9">
                  <c:v>3.3288588239352074E-2</c:v>
                </c:pt>
                <c:pt idx="10">
                  <c:v>0.98748032042432432</c:v>
                </c:pt>
                <c:pt idx="11">
                  <c:v>3.0299936597622059</c:v>
                </c:pt>
                <c:pt idx="12">
                  <c:v>5.8502872095191636</c:v>
                </c:pt>
                <c:pt idx="13">
                  <c:v>0.11478197613726761</c:v>
                </c:pt>
                <c:pt idx="14">
                  <c:v>0.65613868354548677</c:v>
                </c:pt>
                <c:pt idx="15">
                  <c:v>0.25846885525097119</c:v>
                </c:pt>
                <c:pt idx="16">
                  <c:v>0.29990546651210964</c:v>
                </c:pt>
                <c:pt idx="17">
                  <c:v>1.3693391646126838</c:v>
                </c:pt>
                <c:pt idx="18">
                  <c:v>8.0449343499569572</c:v>
                </c:pt>
                <c:pt idx="19">
                  <c:v>3.1419245255924251</c:v>
                </c:pt>
                <c:pt idx="20">
                  <c:v>0.14051921312940574</c:v>
                </c:pt>
                <c:pt idx="21">
                  <c:v>4.5344243318275526</c:v>
                </c:pt>
                <c:pt idx="22">
                  <c:v>1.177439099691882</c:v>
                </c:pt>
                <c:pt idx="23">
                  <c:v>2.8793630572679074</c:v>
                </c:pt>
                <c:pt idx="24">
                  <c:v>9.4355522820608814E-2</c:v>
                </c:pt>
                <c:pt idx="25">
                  <c:v>0.13559889113311338</c:v>
                </c:pt>
                <c:pt idx="26">
                  <c:v>1.8127495297580412E-2</c:v>
                </c:pt>
                <c:pt idx="27">
                  <c:v>0.35534744346185115</c:v>
                </c:pt>
                <c:pt idx="28">
                  <c:v>4.7362349987792207</c:v>
                </c:pt>
                <c:pt idx="29">
                  <c:v>0.86017884410119572</c:v>
                </c:pt>
                <c:pt idx="30">
                  <c:v>1.2446817854305321</c:v>
                </c:pt>
                <c:pt idx="31">
                  <c:v>3.0786863874510879</c:v>
                </c:pt>
                <c:pt idx="32">
                  <c:v>2.0202144365956055E-2</c:v>
                </c:pt>
                <c:pt idx="33">
                  <c:v>1.3043290778792158E-3</c:v>
                </c:pt>
                <c:pt idx="34">
                  <c:v>2.2139356080171295E-3</c:v>
                </c:pt>
                <c:pt idx="35">
                  <c:v>0.21614726925210978</c:v>
                </c:pt>
                <c:pt idx="36">
                  <c:v>0.4890496586379407</c:v>
                </c:pt>
                <c:pt idx="37">
                  <c:v>8.2698614977407345</c:v>
                </c:pt>
                <c:pt idx="38">
                  <c:v>6.1486780122066946</c:v>
                </c:pt>
                <c:pt idx="39">
                  <c:v>9.5249957270962433</c:v>
                </c:pt>
                <c:pt idx="40">
                  <c:v>1.4941333698782795</c:v>
                </c:pt>
                <c:pt idx="41">
                  <c:v>9.2453728864543265</c:v>
                </c:pt>
                <c:pt idx="42">
                  <c:v>12.289036977125765</c:v>
                </c:pt>
                <c:pt idx="43">
                  <c:v>11.995085787389108</c:v>
                </c:pt>
                <c:pt idx="44">
                  <c:v>1.734437761324473</c:v>
                </c:pt>
                <c:pt idx="45">
                  <c:v>4.6968078187110711</c:v>
                </c:pt>
                <c:pt idx="46">
                  <c:v>0.79349281617685863</c:v>
                </c:pt>
                <c:pt idx="47">
                  <c:v>2.5379017740140171</c:v>
                </c:pt>
                <c:pt idx="48">
                  <c:v>2.6248882702654872</c:v>
                </c:pt>
                <c:pt idx="49">
                  <c:v>0.6725637255135607</c:v>
                </c:pt>
                <c:pt idx="50">
                  <c:v>0.50088234131701281</c:v>
                </c:pt>
                <c:pt idx="51">
                  <c:v>3.8018934764406689</c:v>
                </c:pt>
                <c:pt idx="52">
                  <c:v>0.43361279236379313</c:v>
                </c:pt>
                <c:pt idx="53">
                  <c:v>3.0961644734225997</c:v>
                </c:pt>
                <c:pt idx="54">
                  <c:v>3.9346064406027299</c:v>
                </c:pt>
                <c:pt idx="55">
                  <c:v>0.75243241424668195</c:v>
                </c:pt>
                <c:pt idx="56">
                  <c:v>2.5606170095094734</c:v>
                </c:pt>
                <c:pt idx="57">
                  <c:v>7.9235312954362477E-3</c:v>
                </c:pt>
                <c:pt idx="58">
                  <c:v>0.44629003269640038</c:v>
                </c:pt>
                <c:pt idx="59">
                  <c:v>10.661015659902498</c:v>
                </c:pt>
                <c:pt idx="60">
                  <c:v>8.8326300659321824</c:v>
                </c:pt>
                <c:pt idx="61">
                  <c:v>0.58146808791888294</c:v>
                </c:pt>
                <c:pt idx="62">
                  <c:v>3.0363434730305352</c:v>
                </c:pt>
                <c:pt idx="63">
                  <c:v>1.4435510011810666</c:v>
                </c:pt>
                <c:pt idx="64">
                  <c:v>2.0859256718034787</c:v>
                </c:pt>
                <c:pt idx="65">
                  <c:v>2.1715428606025879</c:v>
                </c:pt>
                <c:pt idx="66">
                  <c:v>6.563752967385259</c:v>
                </c:pt>
                <c:pt idx="67">
                  <c:v>2.6245712664443306</c:v>
                </c:pt>
                <c:pt idx="68">
                  <c:v>0.32377966165340438</c:v>
                </c:pt>
                <c:pt idx="69">
                  <c:v>2.0924196956093088</c:v>
                </c:pt>
                <c:pt idx="70">
                  <c:v>1.2914885756505687</c:v>
                </c:pt>
                <c:pt idx="71">
                  <c:v>2.5243966509611169</c:v>
                </c:pt>
                <c:pt idx="72">
                  <c:v>2.6042465293517618E-3</c:v>
                </c:pt>
                <c:pt idx="73">
                  <c:v>0.60502396670783254</c:v>
                </c:pt>
                <c:pt idx="74">
                  <c:v>0.98723541075014876</c:v>
                </c:pt>
                <c:pt idx="75">
                  <c:v>3.0500842954930918</c:v>
                </c:pt>
                <c:pt idx="76">
                  <c:v>0.82493647169945439</c:v>
                </c:pt>
                <c:pt idx="77">
                  <c:v>0.71634140554588077</c:v>
                </c:pt>
                <c:pt idx="78">
                  <c:v>0.50945771736545065</c:v>
                </c:pt>
                <c:pt idx="79">
                  <c:v>1.7441505542749733</c:v>
                </c:pt>
                <c:pt idx="80">
                  <c:v>0.81284440664828705</c:v>
                </c:pt>
                <c:pt idx="81">
                  <c:v>26.395984336940838</c:v>
                </c:pt>
                <c:pt idx="82">
                  <c:v>0.86049427793428623</c:v>
                </c:pt>
                <c:pt idx="83">
                  <c:v>7.3503030195388105E-2</c:v>
                </c:pt>
                <c:pt idx="84">
                  <c:v>0.72046041780822989</c:v>
                </c:pt>
                <c:pt idx="85">
                  <c:v>1.4274403197123127</c:v>
                </c:pt>
                <c:pt idx="86">
                  <c:v>18.822236296684927</c:v>
                </c:pt>
                <c:pt idx="87">
                  <c:v>4.2545185551340383</c:v>
                </c:pt>
                <c:pt idx="88">
                  <c:v>3.9153858634770895</c:v>
                </c:pt>
                <c:pt idx="89">
                  <c:v>1.0271606159311701</c:v>
                </c:pt>
                <c:pt idx="90">
                  <c:v>4.4670976733270065</c:v>
                </c:pt>
                <c:pt idx="91">
                  <c:v>4.9624948579846722</c:v>
                </c:pt>
                <c:pt idx="92">
                  <c:v>5.3223014986491159E-2</c:v>
                </c:pt>
                <c:pt idx="93">
                  <c:v>0.11415339611833257</c:v>
                </c:pt>
                <c:pt idx="94">
                  <c:v>0.17069668864275978</c:v>
                </c:pt>
                <c:pt idx="95">
                  <c:v>1.4587287649518472E-3</c:v>
                </c:pt>
                <c:pt idx="96">
                  <c:v>2.1074112591670997E-3</c:v>
                </c:pt>
                <c:pt idx="97">
                  <c:v>0.50490339778328164</c:v>
                </c:pt>
                <c:pt idx="98">
                  <c:v>0.16623006329529103</c:v>
                </c:pt>
                <c:pt idx="99">
                  <c:v>1.4226143442209893</c:v>
                </c:pt>
                <c:pt idx="100">
                  <c:v>1.2125516284238347</c:v>
                </c:pt>
                <c:pt idx="101">
                  <c:v>1.8327081132949468</c:v>
                </c:pt>
                <c:pt idx="102">
                  <c:v>5.3906085430376844</c:v>
                </c:pt>
                <c:pt idx="103">
                  <c:v>3.2487280950565118</c:v>
                </c:pt>
                <c:pt idx="104">
                  <c:v>1.3177289421502261</c:v>
                </c:pt>
                <c:pt idx="105">
                  <c:v>8.8333819048736079E-2</c:v>
                </c:pt>
                <c:pt idx="106">
                  <c:v>2.5726995446841894</c:v>
                </c:pt>
                <c:pt idx="107">
                  <c:v>1.517097057454792</c:v>
                </c:pt>
                <c:pt idx="108">
                  <c:v>14.114022025552114</c:v>
                </c:pt>
                <c:pt idx="109">
                  <c:v>0.1963290853030884</c:v>
                </c:pt>
                <c:pt idx="110">
                  <c:v>1.0745033646726698</c:v>
                </c:pt>
                <c:pt idx="111">
                  <c:v>2.5561709059572144</c:v>
                </c:pt>
                <c:pt idx="112">
                  <c:v>2.3461432895312631</c:v>
                </c:pt>
                <c:pt idx="113">
                  <c:v>0.3518819420795653</c:v>
                </c:pt>
                <c:pt idx="114">
                  <c:v>9.9375868596593371</c:v>
                </c:pt>
                <c:pt idx="115">
                  <c:v>1.1005380209170967</c:v>
                </c:pt>
                <c:pt idx="116">
                  <c:v>3.6681666735452141</c:v>
                </c:pt>
                <c:pt idx="117">
                  <c:v>7.7527059471037054</c:v>
                </c:pt>
                <c:pt idx="118">
                  <c:v>7.4640629391363178E-2</c:v>
                </c:pt>
                <c:pt idx="119">
                  <c:v>0.17262875323175203</c:v>
                </c:pt>
                <c:pt idx="120">
                  <c:v>0.83316220300140964</c:v>
                </c:pt>
                <c:pt idx="121">
                  <c:v>0.12138549795586803</c:v>
                </c:pt>
                <c:pt idx="122">
                  <c:v>8.5743838568388089</c:v>
                </c:pt>
                <c:pt idx="123">
                  <c:v>11.599321684310349</c:v>
                </c:pt>
                <c:pt idx="124">
                  <c:v>6.0295647664635696</c:v>
                </c:pt>
                <c:pt idx="125">
                  <c:v>7.1323706196461263</c:v>
                </c:pt>
                <c:pt idx="126">
                  <c:v>4.0725561262906727</c:v>
                </c:pt>
                <c:pt idx="127">
                  <c:v>0.69525925149652879</c:v>
                </c:pt>
                <c:pt idx="128">
                  <c:v>3.367763929556213</c:v>
                </c:pt>
                <c:pt idx="129">
                  <c:v>0.74889192325973297</c:v>
                </c:pt>
                <c:pt idx="130">
                  <c:v>0.93405750667945975</c:v>
                </c:pt>
                <c:pt idx="131">
                  <c:v>5.4801230888094894</c:v>
                </c:pt>
                <c:pt idx="132">
                  <c:v>3.2189973416677793</c:v>
                </c:pt>
                <c:pt idx="133">
                  <c:v>0.5491249372419944</c:v>
                </c:pt>
                <c:pt idx="134">
                  <c:v>0.21175495017347415</c:v>
                </c:pt>
                <c:pt idx="135">
                  <c:v>0.56400861032134531</c:v>
                </c:pt>
                <c:pt idx="136">
                  <c:v>0.42084629360087278</c:v>
                </c:pt>
                <c:pt idx="137">
                  <c:v>0.74283226866787067</c:v>
                </c:pt>
                <c:pt idx="138">
                  <c:v>2.2502655064619339</c:v>
                </c:pt>
                <c:pt idx="139">
                  <c:v>4.1657779622306386</c:v>
                </c:pt>
                <c:pt idx="140">
                  <c:v>1.9209295105213735</c:v>
                </c:pt>
                <c:pt idx="141">
                  <c:v>0.13756589652874426</c:v>
                </c:pt>
                <c:pt idx="142">
                  <c:v>0.16324667756101258</c:v>
                </c:pt>
                <c:pt idx="143">
                  <c:v>1.7902705173117919</c:v>
                </c:pt>
                <c:pt idx="144">
                  <c:v>2.0115770490306693</c:v>
                </c:pt>
                <c:pt idx="145">
                  <c:v>1.6985714407586296</c:v>
                </c:pt>
                <c:pt idx="146">
                  <c:v>2.3388785651477719</c:v>
                </c:pt>
                <c:pt idx="147">
                  <c:v>0.71468788446067022</c:v>
                </c:pt>
                <c:pt idx="148">
                  <c:v>0.78595078310986799</c:v>
                </c:pt>
                <c:pt idx="149">
                  <c:v>0.58398527049524174</c:v>
                </c:pt>
                <c:pt idx="150">
                  <c:v>8.2894399696696723</c:v>
                </c:pt>
                <c:pt idx="151">
                  <c:v>0.62788235252875801</c:v>
                </c:pt>
                <c:pt idx="152">
                  <c:v>4.2142028664318181</c:v>
                </c:pt>
                <c:pt idx="153">
                  <c:v>2.3025058325930035</c:v>
                </c:pt>
                <c:pt idx="154">
                  <c:v>1.8239435587429871</c:v>
                </c:pt>
                <c:pt idx="155">
                  <c:v>0.81486271405114463</c:v>
                </c:pt>
                <c:pt idx="156">
                  <c:v>3.2546137073067123</c:v>
                </c:pt>
                <c:pt idx="157">
                  <c:v>0.11418140771126518</c:v>
                </c:pt>
                <c:pt idx="158">
                  <c:v>4.7489948110113284E-2</c:v>
                </c:pt>
                <c:pt idx="159">
                  <c:v>1.0246203213697151</c:v>
                </c:pt>
                <c:pt idx="160">
                  <c:v>2.0639598961147625</c:v>
                </c:pt>
                <c:pt idx="161">
                  <c:v>3.1367803911707153</c:v>
                </c:pt>
                <c:pt idx="162">
                  <c:v>1.0993256309159123</c:v>
                </c:pt>
                <c:pt idx="163">
                  <c:v>3.4863151184273096</c:v>
                </c:pt>
                <c:pt idx="164">
                  <c:v>4.0776435842914189</c:v>
                </c:pt>
                <c:pt idx="165">
                  <c:v>10.750461280997293</c:v>
                </c:pt>
                <c:pt idx="166">
                  <c:v>2.5751169594866337</c:v>
                </c:pt>
                <c:pt idx="167">
                  <c:v>6.3803388759424443E-2</c:v>
                </c:pt>
                <c:pt idx="168">
                  <c:v>0.99928866624673618</c:v>
                </c:pt>
                <c:pt idx="169">
                  <c:v>0.20012558254797583</c:v>
                </c:pt>
                <c:pt idx="170">
                  <c:v>1.30968404352426</c:v>
                </c:pt>
                <c:pt idx="171">
                  <c:v>6.670810717389867</c:v>
                </c:pt>
                <c:pt idx="172">
                  <c:v>2.1804231594423857</c:v>
                </c:pt>
                <c:pt idx="173">
                  <c:v>4.7132510543817832</c:v>
                </c:pt>
                <c:pt idx="174">
                  <c:v>7.5220039488821042</c:v>
                </c:pt>
                <c:pt idx="175">
                  <c:v>6.1200657265811298</c:v>
                </c:pt>
                <c:pt idx="176">
                  <c:v>9.9492720279272753</c:v>
                </c:pt>
                <c:pt idx="177">
                  <c:v>0.28829645925516922</c:v>
                </c:pt>
                <c:pt idx="178">
                  <c:v>4.9682433700959434</c:v>
                </c:pt>
                <c:pt idx="179">
                  <c:v>12.025556496705081</c:v>
                </c:pt>
                <c:pt idx="180">
                  <c:v>2.1244602666462051</c:v>
                </c:pt>
                <c:pt idx="181">
                  <c:v>0.89454289897968531</c:v>
                </c:pt>
                <c:pt idx="182">
                  <c:v>2.8273000969870159</c:v>
                </c:pt>
                <c:pt idx="183">
                  <c:v>6.7530604372527074</c:v>
                </c:pt>
                <c:pt idx="184">
                  <c:v>5.2747085676090348</c:v>
                </c:pt>
                <c:pt idx="185">
                  <c:v>2.612970723756562</c:v>
                </c:pt>
                <c:pt idx="186">
                  <c:v>5.9456252815805408</c:v>
                </c:pt>
                <c:pt idx="187">
                  <c:v>4.6167501066317138</c:v>
                </c:pt>
                <c:pt idx="188">
                  <c:v>1.8775799539841056</c:v>
                </c:pt>
                <c:pt idx="189">
                  <c:v>2.9054862569000965</c:v>
                </c:pt>
                <c:pt idx="190">
                  <c:v>2.0120909342212556</c:v>
                </c:pt>
                <c:pt idx="191">
                  <c:v>0.50255361979497193</c:v>
                </c:pt>
                <c:pt idx="192">
                  <c:v>0.71455972724139083</c:v>
                </c:pt>
                <c:pt idx="193">
                  <c:v>4.7208054846734324</c:v>
                </c:pt>
                <c:pt idx="194">
                  <c:v>12.094804168564956</c:v>
                </c:pt>
                <c:pt idx="195">
                  <c:v>10.530394256101022</c:v>
                </c:pt>
                <c:pt idx="196">
                  <c:v>3.8157449572155904</c:v>
                </c:pt>
                <c:pt idx="197">
                  <c:v>6.3570087770722141</c:v>
                </c:pt>
                <c:pt idx="198">
                  <c:v>3.695044671873482</c:v>
                </c:pt>
                <c:pt idx="199">
                  <c:v>2.7913750340619345</c:v>
                </c:pt>
                <c:pt idx="200">
                  <c:v>8.3852087381305047</c:v>
                </c:pt>
                <c:pt idx="201">
                  <c:v>4.5958554816273711</c:v>
                </c:pt>
                <c:pt idx="202">
                  <c:v>14.976269079362677</c:v>
                </c:pt>
                <c:pt idx="203">
                  <c:v>4.2769332526582327</c:v>
                </c:pt>
                <c:pt idx="204">
                  <c:v>2.0437826348802353</c:v>
                </c:pt>
                <c:pt idx="205">
                  <c:v>13.903321273443808</c:v>
                </c:pt>
                <c:pt idx="206">
                  <c:v>0.26060283395501882</c:v>
                </c:pt>
                <c:pt idx="207">
                  <c:v>0.81063253393849377</c:v>
                </c:pt>
                <c:pt idx="208">
                  <c:v>4.4305466208309996</c:v>
                </c:pt>
                <c:pt idx="209">
                  <c:v>0.60991546567447275</c:v>
                </c:pt>
                <c:pt idx="210">
                  <c:v>1.3402247658513768</c:v>
                </c:pt>
                <c:pt idx="211">
                  <c:v>14.521285641691577</c:v>
                </c:pt>
                <c:pt idx="212">
                  <c:v>5.5048546190104561</c:v>
                </c:pt>
                <c:pt idx="213">
                  <c:v>8.9860081201337358</c:v>
                </c:pt>
                <c:pt idx="214">
                  <c:v>0.25129946912793216</c:v>
                </c:pt>
                <c:pt idx="215">
                  <c:v>0.15239818295421365</c:v>
                </c:pt>
                <c:pt idx="216">
                  <c:v>9.1423271749562107E-2</c:v>
                </c:pt>
                <c:pt idx="217">
                  <c:v>0.18575408641019936</c:v>
                </c:pt>
                <c:pt idx="218">
                  <c:v>0.4220334056991592</c:v>
                </c:pt>
                <c:pt idx="219">
                  <c:v>0.67138396118162302</c:v>
                </c:pt>
                <c:pt idx="220">
                  <c:v>2.7176874995677331</c:v>
                </c:pt>
                <c:pt idx="221">
                  <c:v>0.37757879467652927</c:v>
                </c:pt>
                <c:pt idx="222">
                  <c:v>4.9162511923519974</c:v>
                </c:pt>
                <c:pt idx="223">
                  <c:v>13.113417119553054</c:v>
                </c:pt>
                <c:pt idx="224">
                  <c:v>4.5415441900100424</c:v>
                </c:pt>
                <c:pt idx="225">
                  <c:v>1.0030942922068138</c:v>
                </c:pt>
                <c:pt idx="226">
                  <c:v>0.47145465105424578</c:v>
                </c:pt>
                <c:pt idx="227">
                  <c:v>6.0481854191631363</c:v>
                </c:pt>
                <c:pt idx="228">
                  <c:v>20.224172674087331</c:v>
                </c:pt>
                <c:pt idx="229">
                  <c:v>6.3112544039133027</c:v>
                </c:pt>
                <c:pt idx="230">
                  <c:v>15.141656767130497</c:v>
                </c:pt>
                <c:pt idx="231">
                  <c:v>16.592778903271846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A-4899-B62F-E6B7AA93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71968"/>
        <c:axId val="539872624"/>
      </c:scatterChart>
      <c:valAx>
        <c:axId val="53987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72624"/>
        <c:crosses val="autoZero"/>
        <c:crossBetween val="midCat"/>
      </c:valAx>
      <c:valAx>
        <c:axId val="5398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87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White vs New Hope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New Hope to White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Load'!$K$235:$K$466</c:f>
              <c:numCache>
                <c:formatCode>0.0</c:formatCode>
                <c:ptCount val="232"/>
                <c:pt idx="0">
                  <c:v>14.352865529403605</c:v>
                </c:pt>
                <c:pt idx="1">
                  <c:v>2.6535625387421828</c:v>
                </c:pt>
                <c:pt idx="2">
                  <c:v>1.9906742997180182</c:v>
                </c:pt>
                <c:pt idx="3">
                  <c:v>1.9447279328681963</c:v>
                </c:pt>
                <c:pt idx="4">
                  <c:v>2.7850988573579754</c:v>
                </c:pt>
                <c:pt idx="5">
                  <c:v>6.7189041332023729</c:v>
                </c:pt>
                <c:pt idx="6">
                  <c:v>2.0196305587466337</c:v>
                </c:pt>
                <c:pt idx="7">
                  <c:v>4.5250320497146381</c:v>
                </c:pt>
                <c:pt idx="8">
                  <c:v>1.2614698333917231</c:v>
                </c:pt>
                <c:pt idx="9">
                  <c:v>0.84572981154449711</c:v>
                </c:pt>
                <c:pt idx="10">
                  <c:v>2.6827928317679142</c:v>
                </c:pt>
                <c:pt idx="11">
                  <c:v>2.3977974747670348</c:v>
                </c:pt>
                <c:pt idx="12">
                  <c:v>1.3573208359386013</c:v>
                </c:pt>
                <c:pt idx="13">
                  <c:v>0.46037711515527036</c:v>
                </c:pt>
                <c:pt idx="14">
                  <c:v>0.55312239906816418</c:v>
                </c:pt>
                <c:pt idx="15">
                  <c:v>0.99839719616014033</c:v>
                </c:pt>
                <c:pt idx="16">
                  <c:v>0.89517772391302608</c:v>
                </c:pt>
                <c:pt idx="17">
                  <c:v>2.5009843239192522</c:v>
                </c:pt>
                <c:pt idx="18">
                  <c:v>5.6268314074533068</c:v>
                </c:pt>
                <c:pt idx="19">
                  <c:v>4.6600090174053381</c:v>
                </c:pt>
                <c:pt idx="20">
                  <c:v>0.91436010371116172</c:v>
                </c:pt>
                <c:pt idx="21">
                  <c:v>2.422978154279829</c:v>
                </c:pt>
                <c:pt idx="22">
                  <c:v>1.0586846755257113</c:v>
                </c:pt>
                <c:pt idx="23">
                  <c:v>1.2998345929879958</c:v>
                </c:pt>
                <c:pt idx="24">
                  <c:v>0.716416213127537</c:v>
                </c:pt>
                <c:pt idx="25">
                  <c:v>0.64014341726351909</c:v>
                </c:pt>
                <c:pt idx="26">
                  <c:v>0.51989729932891626</c:v>
                </c:pt>
                <c:pt idx="27">
                  <c:v>0.60408967770959376</c:v>
                </c:pt>
                <c:pt idx="28">
                  <c:v>3.1912172410842334</c:v>
                </c:pt>
                <c:pt idx="29">
                  <c:v>1.6510744064822376</c:v>
                </c:pt>
                <c:pt idx="30">
                  <c:v>1.6641171198211748</c:v>
                </c:pt>
                <c:pt idx="31">
                  <c:v>1.2482065879312976</c:v>
                </c:pt>
                <c:pt idx="32">
                  <c:v>0.5119868512788277</c:v>
                </c:pt>
                <c:pt idx="33">
                  <c:v>0.37342369201253778</c:v>
                </c:pt>
                <c:pt idx="34">
                  <c:v>0.65981905825646436</c:v>
                </c:pt>
                <c:pt idx="35">
                  <c:v>0.71358452849066922</c:v>
                </c:pt>
                <c:pt idx="36">
                  <c:v>1.2547194625960929</c:v>
                </c:pt>
                <c:pt idx="37">
                  <c:v>6.5347973845650875</c:v>
                </c:pt>
                <c:pt idx="38">
                  <c:v>3.6711847422111243</c:v>
                </c:pt>
                <c:pt idx="39">
                  <c:v>5.9722969331511671</c:v>
                </c:pt>
                <c:pt idx="40">
                  <c:v>1.9710351965913551</c:v>
                </c:pt>
                <c:pt idx="41">
                  <c:v>6.5136837175491822</c:v>
                </c:pt>
                <c:pt idx="42">
                  <c:v>10.70294582536869</c:v>
                </c:pt>
                <c:pt idx="43">
                  <c:v>15.380767052586581</c:v>
                </c:pt>
                <c:pt idx="44">
                  <c:v>3.2499518611328142</c:v>
                </c:pt>
                <c:pt idx="45">
                  <c:v>1.8801442093922802</c:v>
                </c:pt>
                <c:pt idx="46">
                  <c:v>2.1285134002674826</c:v>
                </c:pt>
                <c:pt idx="47">
                  <c:v>2.1692531211720953</c:v>
                </c:pt>
                <c:pt idx="48">
                  <c:v>1.3077663547934155</c:v>
                </c:pt>
                <c:pt idx="49">
                  <c:v>0.77003553189661345</c:v>
                </c:pt>
                <c:pt idx="50">
                  <c:v>0.87584005818319077</c:v>
                </c:pt>
                <c:pt idx="51">
                  <c:v>2.6156545024744391</c:v>
                </c:pt>
                <c:pt idx="52">
                  <c:v>1.0314639651454989</c:v>
                </c:pt>
                <c:pt idx="53">
                  <c:v>3.1904297870695304</c:v>
                </c:pt>
                <c:pt idx="54">
                  <c:v>2.182680787030792</c:v>
                </c:pt>
                <c:pt idx="55">
                  <c:v>1.4115947914785663</c:v>
                </c:pt>
                <c:pt idx="56">
                  <c:v>1.9335838836521371</c:v>
                </c:pt>
                <c:pt idx="57">
                  <c:v>0.91642753797829546</c:v>
                </c:pt>
                <c:pt idx="58">
                  <c:v>1.8427872859409573</c:v>
                </c:pt>
                <c:pt idx="59">
                  <c:v>3.4332806052035725</c:v>
                </c:pt>
                <c:pt idx="60">
                  <c:v>3.0735105048562428</c:v>
                </c:pt>
                <c:pt idx="61">
                  <c:v>1.2748974992504194</c:v>
                </c:pt>
                <c:pt idx="62">
                  <c:v>1.8617382592526406</c:v>
                </c:pt>
                <c:pt idx="63">
                  <c:v>2.0296784719742278</c:v>
                </c:pt>
                <c:pt idx="64">
                  <c:v>2.8385354867956401</c:v>
                </c:pt>
                <c:pt idx="65">
                  <c:v>2.2490655228321978</c:v>
                </c:pt>
                <c:pt idx="66">
                  <c:v>4.651179033053813</c:v>
                </c:pt>
                <c:pt idx="67">
                  <c:v>2.9618477406757564</c:v>
                </c:pt>
                <c:pt idx="68">
                  <c:v>0.95299889730455112</c:v>
                </c:pt>
                <c:pt idx="69">
                  <c:v>1.1630672698494744</c:v>
                </c:pt>
                <c:pt idx="70">
                  <c:v>0.90148050584669925</c:v>
                </c:pt>
                <c:pt idx="71">
                  <c:v>1.0709248607302362</c:v>
                </c:pt>
                <c:pt idx="72">
                  <c:v>0.44844445699195384</c:v>
                </c:pt>
                <c:pt idx="73">
                  <c:v>0.56451003405943878</c:v>
                </c:pt>
                <c:pt idx="74">
                  <c:v>0.8496941700361117</c:v>
                </c:pt>
                <c:pt idx="75">
                  <c:v>2.9801197186390302</c:v>
                </c:pt>
                <c:pt idx="76">
                  <c:v>1.6844869802734803</c:v>
                </c:pt>
                <c:pt idx="77">
                  <c:v>2.0896821304142139</c:v>
                </c:pt>
                <c:pt idx="78">
                  <c:v>1.2999259376537013</c:v>
                </c:pt>
                <c:pt idx="79">
                  <c:v>1.1880804841418067</c:v>
                </c:pt>
                <c:pt idx="80">
                  <c:v>0.75459828339239865</c:v>
                </c:pt>
                <c:pt idx="81">
                  <c:v>2.2841312175854105</c:v>
                </c:pt>
                <c:pt idx="82">
                  <c:v>1.2959981170283688</c:v>
                </c:pt>
                <c:pt idx="83">
                  <c:v>0.35071784397592493</c:v>
                </c:pt>
                <c:pt idx="84">
                  <c:v>1.5258060718322299</c:v>
                </c:pt>
                <c:pt idx="85">
                  <c:v>1.0691893120818339</c:v>
                </c:pt>
                <c:pt idx="86">
                  <c:v>13.505531096564873</c:v>
                </c:pt>
                <c:pt idx="87">
                  <c:v>2.7231671740097081</c:v>
                </c:pt>
                <c:pt idx="88">
                  <c:v>3.6520510795680301</c:v>
                </c:pt>
                <c:pt idx="89">
                  <c:v>2.2599877350029742</c:v>
                </c:pt>
                <c:pt idx="90">
                  <c:v>3.1591552634216322</c:v>
                </c:pt>
                <c:pt idx="91">
                  <c:v>4.5536320645470081</c:v>
                </c:pt>
                <c:pt idx="92">
                  <c:v>1.092664891168124</c:v>
                </c:pt>
                <c:pt idx="93">
                  <c:v>0.8209053762279569</c:v>
                </c:pt>
                <c:pt idx="94">
                  <c:v>0.56396196606520632</c:v>
                </c:pt>
                <c:pt idx="95">
                  <c:v>0.3913205478819799</c:v>
                </c:pt>
                <c:pt idx="96">
                  <c:v>0.37957788662333053</c:v>
                </c:pt>
                <c:pt idx="97">
                  <c:v>0.89420033598997817</c:v>
                </c:pt>
                <c:pt idx="98">
                  <c:v>0.35721701694086483</c:v>
                </c:pt>
                <c:pt idx="99">
                  <c:v>1.2315087830403504</c:v>
                </c:pt>
                <c:pt idx="100">
                  <c:v>1.2612871440603113</c:v>
                </c:pt>
                <c:pt idx="101">
                  <c:v>1.8002679189631179</c:v>
                </c:pt>
                <c:pt idx="102">
                  <c:v>4.2989540020937502</c:v>
                </c:pt>
                <c:pt idx="103">
                  <c:v>4.17654606040412</c:v>
                </c:pt>
                <c:pt idx="104">
                  <c:v>2.1983007248664168</c:v>
                </c:pt>
                <c:pt idx="105">
                  <c:v>0.88509022799695813</c:v>
                </c:pt>
                <c:pt idx="106">
                  <c:v>2.5060774414942286</c:v>
                </c:pt>
                <c:pt idx="107">
                  <c:v>1.9979818729744498</c:v>
                </c:pt>
                <c:pt idx="108">
                  <c:v>7.7557954414049393</c:v>
                </c:pt>
                <c:pt idx="109">
                  <c:v>0.47753164337474657</c:v>
                </c:pt>
                <c:pt idx="110">
                  <c:v>1.0599939490674888</c:v>
                </c:pt>
                <c:pt idx="111">
                  <c:v>3.2868916439440792</c:v>
                </c:pt>
                <c:pt idx="112">
                  <c:v>2.3002413717936552</c:v>
                </c:pt>
                <c:pt idx="113">
                  <c:v>1.8644620701890562</c:v>
                </c:pt>
                <c:pt idx="114">
                  <c:v>8.7950297927797756</c:v>
                </c:pt>
                <c:pt idx="115">
                  <c:v>2.5357735923150577</c:v>
                </c:pt>
                <c:pt idx="116">
                  <c:v>1.0229689112348954</c:v>
                </c:pt>
                <c:pt idx="117">
                  <c:v>2.288473134028608</c:v>
                </c:pt>
                <c:pt idx="118">
                  <c:v>0.61456691086600401</c:v>
                </c:pt>
                <c:pt idx="119">
                  <c:v>0.57492332594985573</c:v>
                </c:pt>
                <c:pt idx="120">
                  <c:v>0.97343878866723133</c:v>
                </c:pt>
                <c:pt idx="121">
                  <c:v>0.46930148899468915</c:v>
                </c:pt>
                <c:pt idx="122">
                  <c:v>4.3467303070798708</c:v>
                </c:pt>
                <c:pt idx="123">
                  <c:v>7.1082591958636625</c:v>
                </c:pt>
                <c:pt idx="124">
                  <c:v>4.1543553962820834</c:v>
                </c:pt>
                <c:pt idx="125">
                  <c:v>5.9739443994433543</c:v>
                </c:pt>
                <c:pt idx="126">
                  <c:v>2.6910138516814039</c:v>
                </c:pt>
                <c:pt idx="127">
                  <c:v>0.97891337896517572</c:v>
                </c:pt>
                <c:pt idx="128">
                  <c:v>3.1297422810644897</c:v>
                </c:pt>
                <c:pt idx="129">
                  <c:v>0.90953710536191645</c:v>
                </c:pt>
                <c:pt idx="130">
                  <c:v>0.54952950888375129</c:v>
                </c:pt>
                <c:pt idx="131">
                  <c:v>0.71385856248778545</c:v>
                </c:pt>
                <c:pt idx="132">
                  <c:v>0.72280638145806864</c:v>
                </c:pt>
                <c:pt idx="133">
                  <c:v>1.4338372175778329</c:v>
                </c:pt>
                <c:pt idx="134">
                  <c:v>0.71622743415174561</c:v>
                </c:pt>
                <c:pt idx="135">
                  <c:v>0.77639312062971</c:v>
                </c:pt>
                <c:pt idx="136">
                  <c:v>0.79451590230566294</c:v>
                </c:pt>
                <c:pt idx="137">
                  <c:v>1.7238891542874071</c:v>
                </c:pt>
                <c:pt idx="138">
                  <c:v>2.0001741449513806</c:v>
                </c:pt>
                <c:pt idx="139">
                  <c:v>1.7882088481819749</c:v>
                </c:pt>
                <c:pt idx="140">
                  <c:v>2.3893937655221347</c:v>
                </c:pt>
                <c:pt idx="141">
                  <c:v>0.69848221042737435</c:v>
                </c:pt>
                <c:pt idx="142">
                  <c:v>2.1064993358324799</c:v>
                </c:pt>
                <c:pt idx="143">
                  <c:v>0.51390508925864109</c:v>
                </c:pt>
                <c:pt idx="144">
                  <c:v>1.6728648939735611</c:v>
                </c:pt>
                <c:pt idx="145">
                  <c:v>0.65803783727520926</c:v>
                </c:pt>
                <c:pt idx="146">
                  <c:v>1.238050279033732</c:v>
                </c:pt>
                <c:pt idx="147">
                  <c:v>2.0306832632969885</c:v>
                </c:pt>
                <c:pt idx="148">
                  <c:v>0.98442146230721195</c:v>
                </c:pt>
                <c:pt idx="149">
                  <c:v>1.8626626252720317</c:v>
                </c:pt>
                <c:pt idx="150">
                  <c:v>4.3594241707907306</c:v>
                </c:pt>
                <c:pt idx="151">
                  <c:v>1.2106395717488532</c:v>
                </c:pt>
                <c:pt idx="152">
                  <c:v>1.6919772428613251</c:v>
                </c:pt>
                <c:pt idx="153">
                  <c:v>0.95748696521287724</c:v>
                </c:pt>
                <c:pt idx="154">
                  <c:v>1.1189721548912825</c:v>
                </c:pt>
                <c:pt idx="155">
                  <c:v>0.71943058709581553</c:v>
                </c:pt>
                <c:pt idx="156">
                  <c:v>2.7762780074730213</c:v>
                </c:pt>
                <c:pt idx="157">
                  <c:v>0.88284619404279507</c:v>
                </c:pt>
                <c:pt idx="158">
                  <c:v>0.42947216992493981</c:v>
                </c:pt>
                <c:pt idx="159">
                  <c:v>1.4479042960964679</c:v>
                </c:pt>
                <c:pt idx="160">
                  <c:v>2.7806229687384088</c:v>
                </c:pt>
                <c:pt idx="161">
                  <c:v>3.3405788187505365</c:v>
                </c:pt>
                <c:pt idx="162">
                  <c:v>2.2186705853187227</c:v>
                </c:pt>
                <c:pt idx="163">
                  <c:v>2.2806388065332746</c:v>
                </c:pt>
                <c:pt idx="164">
                  <c:v>3.8072456666015255</c:v>
                </c:pt>
                <c:pt idx="165">
                  <c:v>6.7325190031288322</c:v>
                </c:pt>
                <c:pt idx="166">
                  <c:v>7.3079386350956836</c:v>
                </c:pt>
                <c:pt idx="167">
                  <c:v>1.4036934778950487</c:v>
                </c:pt>
                <c:pt idx="168">
                  <c:v>1.0516876741326764</c:v>
                </c:pt>
                <c:pt idx="169">
                  <c:v>0.76344044703268277</c:v>
                </c:pt>
                <c:pt idx="170">
                  <c:v>0.70961073105026451</c:v>
                </c:pt>
                <c:pt idx="171">
                  <c:v>4.3379581743499607</c:v>
                </c:pt>
                <c:pt idx="172">
                  <c:v>4.0251026943089263</c:v>
                </c:pt>
                <c:pt idx="173">
                  <c:v>4.8087061713722843</c:v>
                </c:pt>
                <c:pt idx="174">
                  <c:v>9.257781869243388</c:v>
                </c:pt>
                <c:pt idx="175">
                  <c:v>4.6423581831688576</c:v>
                </c:pt>
                <c:pt idx="176">
                  <c:v>5.5725726760242944</c:v>
                </c:pt>
                <c:pt idx="177">
                  <c:v>0.75105715518521932</c:v>
                </c:pt>
                <c:pt idx="178">
                  <c:v>2.2563959322550562</c:v>
                </c:pt>
                <c:pt idx="179">
                  <c:v>2.5919048893910297</c:v>
                </c:pt>
                <c:pt idx="180">
                  <c:v>0.82250999752218112</c:v>
                </c:pt>
                <c:pt idx="181">
                  <c:v>0.70161837728326093</c:v>
                </c:pt>
                <c:pt idx="182">
                  <c:v>1.5082496270836507</c:v>
                </c:pt>
                <c:pt idx="183">
                  <c:v>3.6215419612224231</c:v>
                </c:pt>
                <c:pt idx="184">
                  <c:v>3.7094155296310296</c:v>
                </c:pt>
                <c:pt idx="185">
                  <c:v>2.8391683748365999</c:v>
                </c:pt>
                <c:pt idx="186">
                  <c:v>5.5495538202665298</c:v>
                </c:pt>
                <c:pt idx="187">
                  <c:v>3.5178018243807894</c:v>
                </c:pt>
                <c:pt idx="188">
                  <c:v>1.2452104828961608</c:v>
                </c:pt>
                <c:pt idx="189">
                  <c:v>1.1471626411390667</c:v>
                </c:pt>
                <c:pt idx="190">
                  <c:v>1.1617214584414146</c:v>
                </c:pt>
                <c:pt idx="191">
                  <c:v>0.59474511840792921</c:v>
                </c:pt>
                <c:pt idx="192">
                  <c:v>1.2562296944024227</c:v>
                </c:pt>
                <c:pt idx="193">
                  <c:v>3.615695902617277</c:v>
                </c:pt>
                <c:pt idx="194">
                  <c:v>5.1810295516402123</c:v>
                </c:pt>
                <c:pt idx="195">
                  <c:v>11.000912124899736</c:v>
                </c:pt>
                <c:pt idx="196">
                  <c:v>4.4794510615276408</c:v>
                </c:pt>
                <c:pt idx="197">
                  <c:v>6.6400075405613723</c:v>
                </c:pt>
                <c:pt idx="198">
                  <c:v>4.8963481158071396</c:v>
                </c:pt>
                <c:pt idx="199">
                  <c:v>3.2634221545021682</c:v>
                </c:pt>
                <c:pt idx="200">
                  <c:v>3.4099877154486902</c:v>
                </c:pt>
                <c:pt idx="201">
                  <c:v>1.8193573791875199</c:v>
                </c:pt>
                <c:pt idx="202">
                  <c:v>5.7063012666170136</c:v>
                </c:pt>
                <c:pt idx="203">
                  <c:v>2.040091763864643</c:v>
                </c:pt>
                <c:pt idx="204">
                  <c:v>2.1211205719897235</c:v>
                </c:pt>
                <c:pt idx="205">
                  <c:v>16.295596058915038</c:v>
                </c:pt>
                <c:pt idx="206">
                  <c:v>0.56926300149831044</c:v>
                </c:pt>
                <c:pt idx="207">
                  <c:v>0.98834928293254509</c:v>
                </c:pt>
                <c:pt idx="208">
                  <c:v>2.8503189486716387</c:v>
                </c:pt>
                <c:pt idx="209">
                  <c:v>1.331094042516183</c:v>
                </c:pt>
                <c:pt idx="210">
                  <c:v>1.4292699842925629</c:v>
                </c:pt>
                <c:pt idx="211">
                  <c:v>7.8924714198777446</c:v>
                </c:pt>
                <c:pt idx="212">
                  <c:v>2.6425098341918303</c:v>
                </c:pt>
                <c:pt idx="213">
                  <c:v>2.6633881799498953</c:v>
                </c:pt>
                <c:pt idx="214">
                  <c:v>0.79926582492234488</c:v>
                </c:pt>
                <c:pt idx="215">
                  <c:v>0.62744650873046681</c:v>
                </c:pt>
                <c:pt idx="216">
                  <c:v>0.51871743073022125</c:v>
                </c:pt>
                <c:pt idx="217">
                  <c:v>0.60324017231853311</c:v>
                </c:pt>
                <c:pt idx="218">
                  <c:v>0.45042663623776108</c:v>
                </c:pt>
                <c:pt idx="219">
                  <c:v>0.59306437655894995</c:v>
                </c:pt>
                <c:pt idx="220">
                  <c:v>1.9840061391215236</c:v>
                </c:pt>
                <c:pt idx="221">
                  <c:v>2.0310258057933828</c:v>
                </c:pt>
                <c:pt idx="222">
                  <c:v>3.2146928201705243</c:v>
                </c:pt>
                <c:pt idx="223">
                  <c:v>6.1451332199545705</c:v>
                </c:pt>
                <c:pt idx="224">
                  <c:v>4.9933561507862816</c:v>
                </c:pt>
                <c:pt idx="225">
                  <c:v>1.1992184437134858</c:v>
                </c:pt>
                <c:pt idx="226">
                  <c:v>1.5219848199835566</c:v>
                </c:pt>
                <c:pt idx="227">
                  <c:v>5.2926012756372076</c:v>
                </c:pt>
                <c:pt idx="228">
                  <c:v>4.1550252571639268</c:v>
                </c:pt>
                <c:pt idx="229">
                  <c:v>2.9663266741175112</c:v>
                </c:pt>
                <c:pt idx="230">
                  <c:v>9.8126367721377612</c:v>
                </c:pt>
                <c:pt idx="231">
                  <c:v>6.536624277879195</c:v>
                </c:pt>
              </c:numCache>
            </c:numRef>
          </c:xVal>
          <c:yVal>
            <c:numRef>
              <c:f>'Monthly Load'!$R$235:$R$466</c:f>
              <c:numCache>
                <c:formatCode>0.0</c:formatCode>
                <c:ptCount val="232"/>
                <c:pt idx="0">
                  <c:v>14.207498326650189</c:v>
                </c:pt>
                <c:pt idx="1">
                  <c:v>2.4385475520546032</c:v>
                </c:pt>
                <c:pt idx="2">
                  <c:v>0.37647296258668617</c:v>
                </c:pt>
                <c:pt idx="3">
                  <c:v>1.4795836720628863</c:v>
                </c:pt>
                <c:pt idx="4">
                  <c:v>4.7858104562231532</c:v>
                </c:pt>
                <c:pt idx="5">
                  <c:v>3.3380159112634518</c:v>
                </c:pt>
                <c:pt idx="6">
                  <c:v>0.79725931466597932</c:v>
                </c:pt>
                <c:pt idx="7">
                  <c:v>1.6218780879724244</c:v>
                </c:pt>
                <c:pt idx="8">
                  <c:v>6.0689684692623959E-2</c:v>
                </c:pt>
                <c:pt idx="9">
                  <c:v>3.3288588239352074E-2</c:v>
                </c:pt>
                <c:pt idx="10">
                  <c:v>0.98748032042432432</c:v>
                </c:pt>
                <c:pt idx="11">
                  <c:v>3.0299936597622059</c:v>
                </c:pt>
                <c:pt idx="12">
                  <c:v>5.8502872095191636</c:v>
                </c:pt>
                <c:pt idx="13">
                  <c:v>0.11478197613726761</c:v>
                </c:pt>
                <c:pt idx="14">
                  <c:v>0.65613868354548677</c:v>
                </c:pt>
                <c:pt idx="15">
                  <c:v>0.25846885525097119</c:v>
                </c:pt>
                <c:pt idx="16">
                  <c:v>0.29990546651210964</c:v>
                </c:pt>
                <c:pt idx="17">
                  <c:v>1.3693391646126838</c:v>
                </c:pt>
                <c:pt idx="18">
                  <c:v>8.0449343499569572</c:v>
                </c:pt>
                <c:pt idx="19">
                  <c:v>3.1419245255924251</c:v>
                </c:pt>
                <c:pt idx="20">
                  <c:v>0.14051921312940574</c:v>
                </c:pt>
                <c:pt idx="21">
                  <c:v>4.5344243318275526</c:v>
                </c:pt>
                <c:pt idx="22">
                  <c:v>1.177439099691882</c:v>
                </c:pt>
                <c:pt idx="23">
                  <c:v>2.8793630572679074</c:v>
                </c:pt>
                <c:pt idx="24">
                  <c:v>9.4355522820608814E-2</c:v>
                </c:pt>
                <c:pt idx="25">
                  <c:v>0.13559889113311338</c:v>
                </c:pt>
                <c:pt idx="26">
                  <c:v>1.8127495297580412E-2</c:v>
                </c:pt>
                <c:pt idx="27">
                  <c:v>0.35534744346185115</c:v>
                </c:pt>
                <c:pt idx="28">
                  <c:v>4.7362349987792207</c:v>
                </c:pt>
                <c:pt idx="29">
                  <c:v>0.86017884410119572</c:v>
                </c:pt>
                <c:pt idx="30">
                  <c:v>1.2446817854305321</c:v>
                </c:pt>
                <c:pt idx="31">
                  <c:v>3.0786863874510879</c:v>
                </c:pt>
                <c:pt idx="32">
                  <c:v>2.0202144365956055E-2</c:v>
                </c:pt>
                <c:pt idx="33">
                  <c:v>1.3043290778792158E-3</c:v>
                </c:pt>
                <c:pt idx="34">
                  <c:v>2.2139356080171295E-3</c:v>
                </c:pt>
                <c:pt idx="35">
                  <c:v>0.21614726925210978</c:v>
                </c:pt>
                <c:pt idx="36">
                  <c:v>0.4890496586379407</c:v>
                </c:pt>
                <c:pt idx="37">
                  <c:v>8.2698614977407345</c:v>
                </c:pt>
                <c:pt idx="38">
                  <c:v>6.1486780122066946</c:v>
                </c:pt>
                <c:pt idx="39">
                  <c:v>9.5249957270962433</c:v>
                </c:pt>
                <c:pt idx="40">
                  <c:v>1.4941333698782795</c:v>
                </c:pt>
                <c:pt idx="41">
                  <c:v>9.2453728864543265</c:v>
                </c:pt>
                <c:pt idx="42">
                  <c:v>12.289036977125765</c:v>
                </c:pt>
                <c:pt idx="43">
                  <c:v>11.995085787389108</c:v>
                </c:pt>
                <c:pt idx="44">
                  <c:v>1.734437761324473</c:v>
                </c:pt>
                <c:pt idx="45">
                  <c:v>4.6968078187110711</c:v>
                </c:pt>
                <c:pt idx="46">
                  <c:v>0.79349281617685863</c:v>
                </c:pt>
                <c:pt idx="47">
                  <c:v>2.5379017740140171</c:v>
                </c:pt>
                <c:pt idx="48">
                  <c:v>2.6248882702654872</c:v>
                </c:pt>
                <c:pt idx="49">
                  <c:v>0.6725637255135607</c:v>
                </c:pt>
                <c:pt idx="50">
                  <c:v>0.50088234131701281</c:v>
                </c:pt>
                <c:pt idx="51">
                  <c:v>3.8018934764406689</c:v>
                </c:pt>
                <c:pt idx="52">
                  <c:v>0.43361279236379313</c:v>
                </c:pt>
                <c:pt idx="53">
                  <c:v>3.0961644734225997</c:v>
                </c:pt>
                <c:pt idx="54">
                  <c:v>3.9346064406027299</c:v>
                </c:pt>
                <c:pt idx="55">
                  <c:v>0.75243241424668195</c:v>
                </c:pt>
                <c:pt idx="56">
                  <c:v>2.5606170095094734</c:v>
                </c:pt>
                <c:pt idx="57">
                  <c:v>7.9235312954362477E-3</c:v>
                </c:pt>
                <c:pt idx="58">
                  <c:v>0.44629003269640038</c:v>
                </c:pt>
                <c:pt idx="59">
                  <c:v>10.661015659902498</c:v>
                </c:pt>
                <c:pt idx="60">
                  <c:v>8.8326300659321824</c:v>
                </c:pt>
                <c:pt idx="61">
                  <c:v>0.58146808791888294</c:v>
                </c:pt>
                <c:pt idx="62">
                  <c:v>3.0363434730305352</c:v>
                </c:pt>
                <c:pt idx="63">
                  <c:v>1.4435510011810666</c:v>
                </c:pt>
                <c:pt idx="64">
                  <c:v>2.0859256718034787</c:v>
                </c:pt>
                <c:pt idx="65">
                  <c:v>2.1715428606025879</c:v>
                </c:pt>
                <c:pt idx="66">
                  <c:v>6.563752967385259</c:v>
                </c:pt>
                <c:pt idx="67">
                  <c:v>2.6245712664443306</c:v>
                </c:pt>
                <c:pt idx="68">
                  <c:v>0.32377966165340438</c:v>
                </c:pt>
                <c:pt idx="69">
                  <c:v>2.0924196956093088</c:v>
                </c:pt>
                <c:pt idx="70">
                  <c:v>1.2914885756505687</c:v>
                </c:pt>
                <c:pt idx="71">
                  <c:v>2.5243966509611169</c:v>
                </c:pt>
                <c:pt idx="72">
                  <c:v>2.6042465293517618E-3</c:v>
                </c:pt>
                <c:pt idx="73">
                  <c:v>0.60502396670783254</c:v>
                </c:pt>
                <c:pt idx="74">
                  <c:v>0.98723541075014876</c:v>
                </c:pt>
                <c:pt idx="75">
                  <c:v>3.0500842954930918</c:v>
                </c:pt>
                <c:pt idx="76">
                  <c:v>0.82493647169945439</c:v>
                </c:pt>
                <c:pt idx="77">
                  <c:v>0.71634140554588077</c:v>
                </c:pt>
                <c:pt idx="78">
                  <c:v>0.50945771736545065</c:v>
                </c:pt>
                <c:pt idx="79">
                  <c:v>1.7441505542749733</c:v>
                </c:pt>
                <c:pt idx="80">
                  <c:v>0.81284440664828705</c:v>
                </c:pt>
                <c:pt idx="81">
                  <c:v>26.395984336940838</c:v>
                </c:pt>
                <c:pt idx="82">
                  <c:v>0.86049427793428623</c:v>
                </c:pt>
                <c:pt idx="83">
                  <c:v>7.3503030195388105E-2</c:v>
                </c:pt>
                <c:pt idx="84">
                  <c:v>0.72046041780822989</c:v>
                </c:pt>
                <c:pt idx="85">
                  <c:v>1.4274403197123127</c:v>
                </c:pt>
                <c:pt idx="86">
                  <c:v>18.822236296684927</c:v>
                </c:pt>
                <c:pt idx="87">
                  <c:v>4.2545185551340383</c:v>
                </c:pt>
                <c:pt idx="88">
                  <c:v>3.9153858634770895</c:v>
                </c:pt>
                <c:pt idx="89">
                  <c:v>1.0271606159311701</c:v>
                </c:pt>
                <c:pt idx="90">
                  <c:v>4.4670976733270065</c:v>
                </c:pt>
                <c:pt idx="91">
                  <c:v>4.9624948579846722</c:v>
                </c:pt>
                <c:pt idx="92">
                  <c:v>5.3223014986491159E-2</c:v>
                </c:pt>
                <c:pt idx="93">
                  <c:v>0.11415339611833257</c:v>
                </c:pt>
                <c:pt idx="94">
                  <c:v>0.17069668864275978</c:v>
                </c:pt>
                <c:pt idx="95">
                  <c:v>1.4587287649518472E-3</c:v>
                </c:pt>
                <c:pt idx="96">
                  <c:v>2.1074112591670997E-3</c:v>
                </c:pt>
                <c:pt idx="97">
                  <c:v>0.50490339778328164</c:v>
                </c:pt>
                <c:pt idx="98">
                  <c:v>0.16623006329529103</c:v>
                </c:pt>
                <c:pt idx="99">
                  <c:v>1.4226143442209893</c:v>
                </c:pt>
                <c:pt idx="100">
                  <c:v>1.2125516284238347</c:v>
                </c:pt>
                <c:pt idx="101">
                  <c:v>1.8327081132949468</c:v>
                </c:pt>
                <c:pt idx="102">
                  <c:v>5.3906085430376844</c:v>
                </c:pt>
                <c:pt idx="103">
                  <c:v>3.2487280950565118</c:v>
                </c:pt>
                <c:pt idx="104">
                  <c:v>1.3177289421502261</c:v>
                </c:pt>
                <c:pt idx="105">
                  <c:v>8.8333819048736079E-2</c:v>
                </c:pt>
                <c:pt idx="106">
                  <c:v>2.5726995446841894</c:v>
                </c:pt>
                <c:pt idx="107">
                  <c:v>1.517097057454792</c:v>
                </c:pt>
                <c:pt idx="108">
                  <c:v>14.114022025552114</c:v>
                </c:pt>
                <c:pt idx="109">
                  <c:v>0.1963290853030884</c:v>
                </c:pt>
                <c:pt idx="110">
                  <c:v>1.0745033646726698</c:v>
                </c:pt>
                <c:pt idx="111">
                  <c:v>2.5561709059572144</c:v>
                </c:pt>
                <c:pt idx="112">
                  <c:v>2.3461432895312631</c:v>
                </c:pt>
                <c:pt idx="113">
                  <c:v>0.3518819420795653</c:v>
                </c:pt>
                <c:pt idx="114">
                  <c:v>9.9375868596593371</c:v>
                </c:pt>
                <c:pt idx="115">
                  <c:v>1.1005380209170967</c:v>
                </c:pt>
                <c:pt idx="116">
                  <c:v>3.6681666735452141</c:v>
                </c:pt>
                <c:pt idx="117">
                  <c:v>7.7527059471037054</c:v>
                </c:pt>
                <c:pt idx="118">
                  <c:v>7.4640629391363178E-2</c:v>
                </c:pt>
                <c:pt idx="119">
                  <c:v>0.17262875323175203</c:v>
                </c:pt>
                <c:pt idx="120">
                  <c:v>0.83316220300140964</c:v>
                </c:pt>
                <c:pt idx="121">
                  <c:v>0.12138549795586803</c:v>
                </c:pt>
                <c:pt idx="122">
                  <c:v>8.5743838568388089</c:v>
                </c:pt>
                <c:pt idx="123">
                  <c:v>11.599321684310349</c:v>
                </c:pt>
                <c:pt idx="124">
                  <c:v>6.0295647664635696</c:v>
                </c:pt>
                <c:pt idx="125">
                  <c:v>7.1323706196461263</c:v>
                </c:pt>
                <c:pt idx="126">
                  <c:v>4.0725561262906727</c:v>
                </c:pt>
                <c:pt idx="127">
                  <c:v>0.69525925149652879</c:v>
                </c:pt>
                <c:pt idx="128">
                  <c:v>3.367763929556213</c:v>
                </c:pt>
                <c:pt idx="129">
                  <c:v>0.74889192325973297</c:v>
                </c:pt>
                <c:pt idx="130">
                  <c:v>0.93405750667945975</c:v>
                </c:pt>
                <c:pt idx="131">
                  <c:v>5.4801230888094894</c:v>
                </c:pt>
                <c:pt idx="132">
                  <c:v>3.2189973416677793</c:v>
                </c:pt>
                <c:pt idx="133">
                  <c:v>0.5491249372419944</c:v>
                </c:pt>
                <c:pt idx="134">
                  <c:v>0.21175495017347415</c:v>
                </c:pt>
                <c:pt idx="135">
                  <c:v>0.56400861032134531</c:v>
                </c:pt>
                <c:pt idx="136">
                  <c:v>0.42084629360087278</c:v>
                </c:pt>
                <c:pt idx="137">
                  <c:v>0.74283226866787067</c:v>
                </c:pt>
                <c:pt idx="138">
                  <c:v>2.2502655064619339</c:v>
                </c:pt>
                <c:pt idx="139">
                  <c:v>4.1657779622306386</c:v>
                </c:pt>
                <c:pt idx="140">
                  <c:v>1.9209295105213735</c:v>
                </c:pt>
                <c:pt idx="141">
                  <c:v>0.13756589652874426</c:v>
                </c:pt>
                <c:pt idx="142">
                  <c:v>0.16324667756101258</c:v>
                </c:pt>
                <c:pt idx="143">
                  <c:v>1.7902705173117919</c:v>
                </c:pt>
                <c:pt idx="144">
                  <c:v>2.0115770490306693</c:v>
                </c:pt>
                <c:pt idx="145">
                  <c:v>1.6985714407586296</c:v>
                </c:pt>
                <c:pt idx="146">
                  <c:v>2.3388785651477719</c:v>
                </c:pt>
                <c:pt idx="147">
                  <c:v>0.71468788446067022</c:v>
                </c:pt>
                <c:pt idx="148">
                  <c:v>0.78595078310986799</c:v>
                </c:pt>
                <c:pt idx="149">
                  <c:v>0.58398527049524174</c:v>
                </c:pt>
                <c:pt idx="150">
                  <c:v>8.2894399696696723</c:v>
                </c:pt>
                <c:pt idx="151">
                  <c:v>0.62788235252875801</c:v>
                </c:pt>
                <c:pt idx="152">
                  <c:v>4.2142028664318181</c:v>
                </c:pt>
                <c:pt idx="153">
                  <c:v>2.3025058325930035</c:v>
                </c:pt>
                <c:pt idx="154">
                  <c:v>1.8239435587429871</c:v>
                </c:pt>
                <c:pt idx="155">
                  <c:v>0.81486271405114463</c:v>
                </c:pt>
                <c:pt idx="156">
                  <c:v>3.2546137073067123</c:v>
                </c:pt>
                <c:pt idx="157">
                  <c:v>0.11418140771126518</c:v>
                </c:pt>
                <c:pt idx="158">
                  <c:v>4.7489948110113284E-2</c:v>
                </c:pt>
                <c:pt idx="159">
                  <c:v>1.0246203213697151</c:v>
                </c:pt>
                <c:pt idx="160">
                  <c:v>2.0639598961147625</c:v>
                </c:pt>
                <c:pt idx="161">
                  <c:v>3.1367803911707153</c:v>
                </c:pt>
                <c:pt idx="162">
                  <c:v>1.0993256309159123</c:v>
                </c:pt>
                <c:pt idx="163">
                  <c:v>3.4863151184273096</c:v>
                </c:pt>
                <c:pt idx="164">
                  <c:v>4.0776435842914189</c:v>
                </c:pt>
                <c:pt idx="165">
                  <c:v>10.750461280997293</c:v>
                </c:pt>
                <c:pt idx="166">
                  <c:v>2.5751169594866337</c:v>
                </c:pt>
                <c:pt idx="167">
                  <c:v>6.3803388759424443E-2</c:v>
                </c:pt>
                <c:pt idx="168">
                  <c:v>0.99928866624673618</c:v>
                </c:pt>
                <c:pt idx="169">
                  <c:v>0.20012558254797583</c:v>
                </c:pt>
                <c:pt idx="170">
                  <c:v>1.30968404352426</c:v>
                </c:pt>
                <c:pt idx="171">
                  <c:v>6.670810717389867</c:v>
                </c:pt>
                <c:pt idx="172">
                  <c:v>2.1804231594423857</c:v>
                </c:pt>
                <c:pt idx="173">
                  <c:v>4.7132510543817832</c:v>
                </c:pt>
                <c:pt idx="174">
                  <c:v>7.5220039488821042</c:v>
                </c:pt>
                <c:pt idx="175">
                  <c:v>6.1200657265811298</c:v>
                </c:pt>
                <c:pt idx="176">
                  <c:v>9.9492720279272753</c:v>
                </c:pt>
                <c:pt idx="177">
                  <c:v>0.28829645925516922</c:v>
                </c:pt>
                <c:pt idx="178">
                  <c:v>4.9682433700959434</c:v>
                </c:pt>
                <c:pt idx="179">
                  <c:v>12.025556496705081</c:v>
                </c:pt>
                <c:pt idx="180">
                  <c:v>2.1244602666462051</c:v>
                </c:pt>
                <c:pt idx="181">
                  <c:v>0.89454289897968531</c:v>
                </c:pt>
                <c:pt idx="182">
                  <c:v>2.8273000969870159</c:v>
                </c:pt>
                <c:pt idx="183">
                  <c:v>6.7530604372527074</c:v>
                </c:pt>
                <c:pt idx="184">
                  <c:v>5.2747085676090348</c:v>
                </c:pt>
                <c:pt idx="185">
                  <c:v>2.612970723756562</c:v>
                </c:pt>
                <c:pt idx="186">
                  <c:v>5.9456252815805408</c:v>
                </c:pt>
                <c:pt idx="187">
                  <c:v>4.6167501066317138</c:v>
                </c:pt>
                <c:pt idx="188">
                  <c:v>1.8775799539841056</c:v>
                </c:pt>
                <c:pt idx="189">
                  <c:v>2.9054862569000965</c:v>
                </c:pt>
                <c:pt idx="190">
                  <c:v>2.0120909342212556</c:v>
                </c:pt>
                <c:pt idx="191">
                  <c:v>0.50255361979497193</c:v>
                </c:pt>
                <c:pt idx="192">
                  <c:v>0.71455972724139083</c:v>
                </c:pt>
                <c:pt idx="193">
                  <c:v>4.7208054846734324</c:v>
                </c:pt>
                <c:pt idx="194">
                  <c:v>12.094804168564956</c:v>
                </c:pt>
                <c:pt idx="195">
                  <c:v>10.530394256101022</c:v>
                </c:pt>
                <c:pt idx="196">
                  <c:v>3.8157449572155904</c:v>
                </c:pt>
                <c:pt idx="197">
                  <c:v>6.3570087770722141</c:v>
                </c:pt>
                <c:pt idx="198">
                  <c:v>3.695044671873482</c:v>
                </c:pt>
                <c:pt idx="199">
                  <c:v>2.7913750340619345</c:v>
                </c:pt>
                <c:pt idx="200">
                  <c:v>8.3852087381305047</c:v>
                </c:pt>
                <c:pt idx="201">
                  <c:v>4.5958554816273711</c:v>
                </c:pt>
                <c:pt idx="202">
                  <c:v>14.976269079362677</c:v>
                </c:pt>
                <c:pt idx="203">
                  <c:v>4.2769332526582327</c:v>
                </c:pt>
                <c:pt idx="204">
                  <c:v>2.0437826348802353</c:v>
                </c:pt>
                <c:pt idx="205">
                  <c:v>13.903321273443808</c:v>
                </c:pt>
                <c:pt idx="206">
                  <c:v>0.26060283395501882</c:v>
                </c:pt>
                <c:pt idx="207">
                  <c:v>0.81063253393849377</c:v>
                </c:pt>
                <c:pt idx="208">
                  <c:v>4.4305466208309996</c:v>
                </c:pt>
                <c:pt idx="209">
                  <c:v>0.60991546567447275</c:v>
                </c:pt>
                <c:pt idx="210">
                  <c:v>1.3402247658513768</c:v>
                </c:pt>
                <c:pt idx="211">
                  <c:v>14.521285641691577</c:v>
                </c:pt>
                <c:pt idx="212">
                  <c:v>5.5048546190104561</c:v>
                </c:pt>
                <c:pt idx="213">
                  <c:v>8.9860081201337358</c:v>
                </c:pt>
                <c:pt idx="214">
                  <c:v>0.25129946912793216</c:v>
                </c:pt>
                <c:pt idx="215">
                  <c:v>0.15239818295421365</c:v>
                </c:pt>
                <c:pt idx="216">
                  <c:v>9.1423271749562107E-2</c:v>
                </c:pt>
                <c:pt idx="217">
                  <c:v>0.18575408641019936</c:v>
                </c:pt>
                <c:pt idx="218">
                  <c:v>0.4220334056991592</c:v>
                </c:pt>
                <c:pt idx="219">
                  <c:v>0.67138396118162302</c:v>
                </c:pt>
                <c:pt idx="220">
                  <c:v>2.7176874995677331</c:v>
                </c:pt>
                <c:pt idx="221">
                  <c:v>0.37757879467652927</c:v>
                </c:pt>
                <c:pt idx="222">
                  <c:v>4.9162511923519974</c:v>
                </c:pt>
                <c:pt idx="223">
                  <c:v>13.113417119553054</c:v>
                </c:pt>
                <c:pt idx="224">
                  <c:v>4.5415441900100424</c:v>
                </c:pt>
                <c:pt idx="225">
                  <c:v>1.0030942922068138</c:v>
                </c:pt>
                <c:pt idx="226">
                  <c:v>0.47145465105424578</c:v>
                </c:pt>
                <c:pt idx="227">
                  <c:v>6.0481854191631363</c:v>
                </c:pt>
                <c:pt idx="228">
                  <c:v>20.224172674087331</c:v>
                </c:pt>
                <c:pt idx="229">
                  <c:v>6.3112544039133027</c:v>
                </c:pt>
                <c:pt idx="230">
                  <c:v>15.141656767130497</c:v>
                </c:pt>
                <c:pt idx="231">
                  <c:v>16.592778903271846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206-AE55-10E0441E5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21856"/>
        <c:axId val="536122184"/>
      </c:scatterChart>
      <c:valAx>
        <c:axId val="53612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22184"/>
        <c:crosses val="autoZero"/>
        <c:crossBetween val="midCat"/>
      </c:valAx>
      <c:valAx>
        <c:axId val="53612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12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solidFill>
            <a:schemeClr val="bg1">
              <a:lumMod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White vs Morgan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Morgan to White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905035888480563E-3"/>
                  <c:y val="-0.10441843940778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Load'!$J$235:$J$466</c:f>
              <c:numCache>
                <c:formatCode>0.0</c:formatCode>
                <c:ptCount val="232"/>
                <c:pt idx="0">
                  <c:v>7.7021822122802455</c:v>
                </c:pt>
                <c:pt idx="1">
                  <c:v>1.4368515915461122</c:v>
                </c:pt>
                <c:pt idx="2">
                  <c:v>0.79853506759670123</c:v>
                </c:pt>
                <c:pt idx="3">
                  <c:v>0.72984387898623226</c:v>
                </c:pt>
                <c:pt idx="4">
                  <c:v>1.6323291761556913</c:v>
                </c:pt>
                <c:pt idx="5">
                  <c:v>2.0944701883038941</c:v>
                </c:pt>
                <c:pt idx="6">
                  <c:v>1.0906553085226052</c:v>
                </c:pt>
                <c:pt idx="7">
                  <c:v>1.6744695152677884</c:v>
                </c:pt>
                <c:pt idx="8">
                  <c:v>0.71979596575863736</c:v>
                </c:pt>
                <c:pt idx="9">
                  <c:v>0.4407989084724106</c:v>
                </c:pt>
                <c:pt idx="10">
                  <c:v>1.2514219201641279</c:v>
                </c:pt>
                <c:pt idx="11">
                  <c:v>0.94724418336510996</c:v>
                </c:pt>
                <c:pt idx="12">
                  <c:v>0.86649549888152677</c:v>
                </c:pt>
                <c:pt idx="13">
                  <c:v>0.62845130005322647</c:v>
                </c:pt>
                <c:pt idx="14">
                  <c:v>0.57011250688937054</c:v>
                </c:pt>
                <c:pt idx="15">
                  <c:v>0.60926892025508994</c:v>
                </c:pt>
                <c:pt idx="16">
                  <c:v>0.69421945936112217</c:v>
                </c:pt>
                <c:pt idx="17">
                  <c:v>1.1923414953096647</c:v>
                </c:pt>
                <c:pt idx="18">
                  <c:v>3.0682673210447509</c:v>
                </c:pt>
                <c:pt idx="19">
                  <c:v>1.849090067874632</c:v>
                </c:pt>
                <c:pt idx="20">
                  <c:v>0.7170556257874745</c:v>
                </c:pt>
                <c:pt idx="21">
                  <c:v>1.5111757012084155</c:v>
                </c:pt>
                <c:pt idx="22">
                  <c:v>0.62479751342500989</c:v>
                </c:pt>
                <c:pt idx="23">
                  <c:v>0.76820863858250465</c:v>
                </c:pt>
                <c:pt idx="24">
                  <c:v>0.57200029664728236</c:v>
                </c:pt>
                <c:pt idx="25">
                  <c:v>0.64425392722026265</c:v>
                </c:pt>
                <c:pt idx="26">
                  <c:v>0.60683001768075573</c:v>
                </c:pt>
                <c:pt idx="27">
                  <c:v>0.66791219563796389</c:v>
                </c:pt>
                <c:pt idx="28">
                  <c:v>1.5123936300844867</c:v>
                </c:pt>
                <c:pt idx="29">
                  <c:v>0.93951250987504487</c:v>
                </c:pt>
                <c:pt idx="30">
                  <c:v>0.75542038538374756</c:v>
                </c:pt>
                <c:pt idx="31">
                  <c:v>0.65383598265276011</c:v>
                </c:pt>
                <c:pt idx="32">
                  <c:v>0.45023785726196996</c:v>
                </c:pt>
                <c:pt idx="33">
                  <c:v>0.47600618745746609</c:v>
                </c:pt>
                <c:pt idx="34">
                  <c:v>0.54139983363596988</c:v>
                </c:pt>
                <c:pt idx="35">
                  <c:v>0.39274552466698448</c:v>
                </c:pt>
                <c:pt idx="36">
                  <c:v>0.43888280186813056</c:v>
                </c:pt>
                <c:pt idx="37">
                  <c:v>1.5534987296519225</c:v>
                </c:pt>
                <c:pt idx="38">
                  <c:v>1.2790719504731565</c:v>
                </c:pt>
                <c:pt idx="39">
                  <c:v>2.7591569722976392</c:v>
                </c:pt>
                <c:pt idx="40">
                  <c:v>1.0606942581712309</c:v>
                </c:pt>
                <c:pt idx="41">
                  <c:v>3.7025287942987366</c:v>
                </c:pt>
                <c:pt idx="42">
                  <c:v>5.2156890671132521</c:v>
                </c:pt>
                <c:pt idx="43">
                  <c:v>5.4861058154675479</c:v>
                </c:pt>
                <c:pt idx="44">
                  <c:v>1.7127124819764534</c:v>
                </c:pt>
                <c:pt idx="45">
                  <c:v>1.3000264167859783</c:v>
                </c:pt>
                <c:pt idx="46">
                  <c:v>1.5253645726146541</c:v>
                </c:pt>
                <c:pt idx="47">
                  <c:v>0.94030198877149918</c:v>
                </c:pt>
                <c:pt idx="48">
                  <c:v>0.84299251639552464</c:v>
                </c:pt>
                <c:pt idx="49">
                  <c:v>0.65229225780233846</c:v>
                </c:pt>
                <c:pt idx="50">
                  <c:v>0.62797326296936806</c:v>
                </c:pt>
                <c:pt idx="51">
                  <c:v>0.83717386119008974</c:v>
                </c:pt>
                <c:pt idx="52">
                  <c:v>0.374878508055006</c:v>
                </c:pt>
                <c:pt idx="53">
                  <c:v>1.1941897623756006</c:v>
                </c:pt>
                <c:pt idx="54">
                  <c:v>1.0244304258861818</c:v>
                </c:pt>
                <c:pt idx="55">
                  <c:v>0.68762741931938143</c:v>
                </c:pt>
                <c:pt idx="56">
                  <c:v>0.88229812604856328</c:v>
                </c:pt>
                <c:pt idx="57">
                  <c:v>0.49667748530660077</c:v>
                </c:pt>
                <c:pt idx="58">
                  <c:v>0.57525216674639501</c:v>
                </c:pt>
                <c:pt idx="59">
                  <c:v>1.1317056012906184</c:v>
                </c:pt>
                <c:pt idx="60">
                  <c:v>1.2077134976240886</c:v>
                </c:pt>
                <c:pt idx="61">
                  <c:v>0.64571544187154917</c:v>
                </c:pt>
                <c:pt idx="62">
                  <c:v>1.0132711525591711</c:v>
                </c:pt>
                <c:pt idx="63">
                  <c:v>0.76574233260845892</c:v>
                </c:pt>
                <c:pt idx="64">
                  <c:v>1.4019579292466446</c:v>
                </c:pt>
                <c:pt idx="65">
                  <c:v>1.0783661886757376</c:v>
                </c:pt>
                <c:pt idx="66">
                  <c:v>2.1668781598637556</c:v>
                </c:pt>
                <c:pt idx="67">
                  <c:v>1.0423431148310134</c:v>
                </c:pt>
                <c:pt idx="68">
                  <c:v>0.52157804117789586</c:v>
                </c:pt>
                <c:pt idx="69">
                  <c:v>0.38388204727136949</c:v>
                </c:pt>
                <c:pt idx="70">
                  <c:v>0.54688964804486517</c:v>
                </c:pt>
                <c:pt idx="71">
                  <c:v>0.53664991101928861</c:v>
                </c:pt>
                <c:pt idx="72">
                  <c:v>0.32835271154239315</c:v>
                </c:pt>
                <c:pt idx="73">
                  <c:v>0.37264969821179394</c:v>
                </c:pt>
                <c:pt idx="74">
                  <c:v>0.51074151900304388</c:v>
                </c:pt>
                <c:pt idx="75">
                  <c:v>0.82091451069452726</c:v>
                </c:pt>
                <c:pt idx="76">
                  <c:v>0.65183553447381171</c:v>
                </c:pt>
                <c:pt idx="77">
                  <c:v>0.67525565429878098</c:v>
                </c:pt>
                <c:pt idx="78">
                  <c:v>0.5601254901055791</c:v>
                </c:pt>
                <c:pt idx="79">
                  <c:v>0.47468473462692812</c:v>
                </c:pt>
                <c:pt idx="80">
                  <c:v>0.33148979184493577</c:v>
                </c:pt>
                <c:pt idx="81">
                  <c:v>0.42267612679645733</c:v>
                </c:pt>
                <c:pt idx="82">
                  <c:v>0.58403038912068528</c:v>
                </c:pt>
                <c:pt idx="83">
                  <c:v>0.4559925712014109</c:v>
                </c:pt>
                <c:pt idx="84">
                  <c:v>0.51646152196951656</c:v>
                </c:pt>
                <c:pt idx="85">
                  <c:v>0.49297802634553156</c:v>
                </c:pt>
                <c:pt idx="86">
                  <c:v>2.3414350756868236</c:v>
                </c:pt>
                <c:pt idx="87">
                  <c:v>1.2237444864553875</c:v>
                </c:pt>
                <c:pt idx="88">
                  <c:v>1.6556220659105707</c:v>
                </c:pt>
                <c:pt idx="89">
                  <c:v>0.94062495741095753</c:v>
                </c:pt>
                <c:pt idx="90">
                  <c:v>1.4702837391942916</c:v>
                </c:pt>
                <c:pt idx="91">
                  <c:v>1.805293345491076</c:v>
                </c:pt>
                <c:pt idx="92">
                  <c:v>0.5237703131548257</c:v>
                </c:pt>
                <c:pt idx="93">
                  <c:v>0.40705466654973693</c:v>
                </c:pt>
                <c:pt idx="94">
                  <c:v>0.31708473806319276</c:v>
                </c:pt>
                <c:pt idx="95">
                  <c:v>0.25367327113049637</c:v>
                </c:pt>
                <c:pt idx="96">
                  <c:v>0.26235558160579581</c:v>
                </c:pt>
                <c:pt idx="97">
                  <c:v>0.41232068652765386</c:v>
                </c:pt>
                <c:pt idx="98">
                  <c:v>0.26016574548661781</c:v>
                </c:pt>
                <c:pt idx="99">
                  <c:v>0.52099343531738118</c:v>
                </c:pt>
                <c:pt idx="100">
                  <c:v>0.40684914105189973</c:v>
                </c:pt>
                <c:pt idx="101">
                  <c:v>0.56272408835409515</c:v>
                </c:pt>
                <c:pt idx="102">
                  <c:v>1.3167333561434971</c:v>
                </c:pt>
                <c:pt idx="103">
                  <c:v>1.2272521216184766</c:v>
                </c:pt>
                <c:pt idx="104">
                  <c:v>0.68892146875020832</c:v>
                </c:pt>
                <c:pt idx="105">
                  <c:v>0.36733557004327239</c:v>
                </c:pt>
                <c:pt idx="106">
                  <c:v>0.84329395379235284</c:v>
                </c:pt>
                <c:pt idx="107">
                  <c:v>0.7980874787347445</c:v>
                </c:pt>
                <c:pt idx="108">
                  <c:v>2.5143471785627591</c:v>
                </c:pt>
                <c:pt idx="109">
                  <c:v>0.51701080789262532</c:v>
                </c:pt>
                <c:pt idx="110">
                  <c:v>0.64165973871422877</c:v>
                </c:pt>
                <c:pt idx="111">
                  <c:v>1.353179877759956</c:v>
                </c:pt>
                <c:pt idx="112">
                  <c:v>0.91107169574576774</c:v>
                </c:pt>
                <c:pt idx="113">
                  <c:v>0.40448592405772121</c:v>
                </c:pt>
                <c:pt idx="114">
                  <c:v>2.5863328647830022</c:v>
                </c:pt>
                <c:pt idx="115">
                  <c:v>1.120592000296458</c:v>
                </c:pt>
                <c:pt idx="116">
                  <c:v>0.51454450191857926</c:v>
                </c:pt>
                <c:pt idx="117">
                  <c:v>0.72426941852044979</c:v>
                </c:pt>
                <c:pt idx="118">
                  <c:v>0.21774741410855833</c:v>
                </c:pt>
                <c:pt idx="119">
                  <c:v>0.29018373401294917</c:v>
                </c:pt>
                <c:pt idx="120">
                  <c:v>0.35262024888034982</c:v>
                </c:pt>
                <c:pt idx="121">
                  <c:v>0.39963291246117227</c:v>
                </c:pt>
                <c:pt idx="122">
                  <c:v>1.5765876163200596</c:v>
                </c:pt>
                <c:pt idx="123">
                  <c:v>2.9608459941751866</c:v>
                </c:pt>
                <c:pt idx="124">
                  <c:v>1.9742322598910431</c:v>
                </c:pt>
                <c:pt idx="125">
                  <c:v>2.793659157458368</c:v>
                </c:pt>
                <c:pt idx="126">
                  <c:v>1.2073937912941204</c:v>
                </c:pt>
                <c:pt idx="127">
                  <c:v>0.5718115176714913</c:v>
                </c:pt>
                <c:pt idx="128">
                  <c:v>0.70382891819333193</c:v>
                </c:pt>
                <c:pt idx="129">
                  <c:v>0.36459827489430002</c:v>
                </c:pt>
                <c:pt idx="130">
                  <c:v>0.34963997692060106</c:v>
                </c:pt>
                <c:pt idx="131">
                  <c:v>0.36272053304961582</c:v>
                </c:pt>
                <c:pt idx="132">
                  <c:v>0.72708222525973909</c:v>
                </c:pt>
                <c:pt idx="133">
                  <c:v>0.42546518392266247</c:v>
                </c:pt>
                <c:pt idx="134">
                  <c:v>0.35250698149487469</c:v>
                </c:pt>
                <c:pt idx="135">
                  <c:v>0.33855073450396422</c:v>
                </c:pt>
                <c:pt idx="136">
                  <c:v>0.33940937436159507</c:v>
                </c:pt>
                <c:pt idx="137">
                  <c:v>0.42293232683503085</c:v>
                </c:pt>
                <c:pt idx="138">
                  <c:v>0.45626660519852696</c:v>
                </c:pt>
                <c:pt idx="139">
                  <c:v>0.74482744898411002</c:v>
                </c:pt>
                <c:pt idx="140">
                  <c:v>0.88175005805433071</c:v>
                </c:pt>
                <c:pt idx="141">
                  <c:v>0.40719625078158039</c:v>
                </c:pt>
                <c:pt idx="142">
                  <c:v>0.43905727017962748</c:v>
                </c:pt>
                <c:pt idx="143">
                  <c:v>0.31540399621421306</c:v>
                </c:pt>
                <c:pt idx="144">
                  <c:v>0.61428678722450702</c:v>
                </c:pt>
                <c:pt idx="145">
                  <c:v>0.48202580092745301</c:v>
                </c:pt>
                <c:pt idx="146">
                  <c:v>0.60598051228969541</c:v>
                </c:pt>
                <c:pt idx="147">
                  <c:v>0.4469494492965751</c:v>
                </c:pt>
                <c:pt idx="148">
                  <c:v>0.40365207775221035</c:v>
                </c:pt>
                <c:pt idx="149">
                  <c:v>0.46644681070059196</c:v>
                </c:pt>
                <c:pt idx="150">
                  <c:v>0.97629178705943087</c:v>
                </c:pt>
                <c:pt idx="151">
                  <c:v>0.41097183029740397</c:v>
                </c:pt>
                <c:pt idx="152">
                  <c:v>0.48103014407126415</c:v>
                </c:pt>
                <c:pt idx="153">
                  <c:v>0.32941931275561315</c:v>
                </c:pt>
                <c:pt idx="154">
                  <c:v>0.49055739270433812</c:v>
                </c:pt>
                <c:pt idx="155">
                  <c:v>0.29449520223424452</c:v>
                </c:pt>
                <c:pt idx="156">
                  <c:v>1.3980310220679693</c:v>
                </c:pt>
                <c:pt idx="157">
                  <c:v>0.42694496750709021</c:v>
                </c:pt>
                <c:pt idx="158">
                  <c:v>0.28383862905083218</c:v>
                </c:pt>
                <c:pt idx="159">
                  <c:v>0.44433699185740033</c:v>
                </c:pt>
                <c:pt idx="160">
                  <c:v>0.85726968764528055</c:v>
                </c:pt>
                <c:pt idx="161">
                  <c:v>1.3509158349742578</c:v>
                </c:pt>
                <c:pt idx="162">
                  <c:v>0.94578266871382344</c:v>
                </c:pt>
                <c:pt idx="163">
                  <c:v>1.1678811337321495</c:v>
                </c:pt>
                <c:pt idx="164">
                  <c:v>1.6926166555212632</c:v>
                </c:pt>
                <c:pt idx="165">
                  <c:v>3.0419844158991109</c:v>
                </c:pt>
                <c:pt idx="166">
                  <c:v>2.29037614789747</c:v>
                </c:pt>
                <c:pt idx="167">
                  <c:v>0.48839252412712025</c:v>
                </c:pt>
                <c:pt idx="168">
                  <c:v>0.34534281936359951</c:v>
                </c:pt>
                <c:pt idx="169">
                  <c:v>0.43621645107618912</c:v>
                </c:pt>
                <c:pt idx="170">
                  <c:v>0.44589594081877293</c:v>
                </c:pt>
                <c:pt idx="171">
                  <c:v>1.2328789530259305</c:v>
                </c:pt>
                <c:pt idx="172">
                  <c:v>1.8281721394280921</c:v>
                </c:pt>
                <c:pt idx="173">
                  <c:v>1.9895618521821059</c:v>
                </c:pt>
                <c:pt idx="174">
                  <c:v>2.8284875735680468</c:v>
                </c:pt>
                <c:pt idx="175">
                  <c:v>2.1012043900437551</c:v>
                </c:pt>
                <c:pt idx="176">
                  <c:v>2.1473304014027983</c:v>
                </c:pt>
                <c:pt idx="177">
                  <c:v>0.51933096240154253</c:v>
                </c:pt>
                <c:pt idx="178">
                  <c:v>0.43617077874333665</c:v>
                </c:pt>
                <c:pt idx="179">
                  <c:v>0.60232672566147871</c:v>
                </c:pt>
                <c:pt idx="180">
                  <c:v>0.39511439633094436</c:v>
                </c:pt>
                <c:pt idx="181">
                  <c:v>0.46786737774311438</c:v>
                </c:pt>
                <c:pt idx="182">
                  <c:v>0.7828664126060334</c:v>
                </c:pt>
                <c:pt idx="183">
                  <c:v>0.77149704654789975</c:v>
                </c:pt>
                <c:pt idx="184">
                  <c:v>1.2381769436368439</c:v>
                </c:pt>
                <c:pt idx="185">
                  <c:v>1.177475150966109</c:v>
                </c:pt>
                <c:pt idx="186">
                  <c:v>2.166695470532344</c:v>
                </c:pt>
                <c:pt idx="187">
                  <c:v>2.1668050841311879</c:v>
                </c:pt>
                <c:pt idx="188">
                  <c:v>0.58935578313131054</c:v>
                </c:pt>
                <c:pt idx="189">
                  <c:v>0.46608585227963972</c:v>
                </c:pt>
                <c:pt idx="190">
                  <c:v>0.40180691550496095</c:v>
                </c:pt>
                <c:pt idx="191">
                  <c:v>0.2945591435002381</c:v>
                </c:pt>
                <c:pt idx="192">
                  <c:v>0.49654534002354705</c:v>
                </c:pt>
                <c:pt idx="193">
                  <c:v>1.3962945599729111</c:v>
                </c:pt>
                <c:pt idx="194">
                  <c:v>2.65602579989404</c:v>
                </c:pt>
                <c:pt idx="195">
                  <c:v>4.9530731532101946</c:v>
                </c:pt>
                <c:pt idx="196">
                  <c:v>1.9798956291647802</c:v>
                </c:pt>
                <c:pt idx="197">
                  <c:v>3.2834848028948742</c:v>
                </c:pt>
                <c:pt idx="198">
                  <c:v>2.0208180394008037</c:v>
                </c:pt>
                <c:pt idx="199">
                  <c:v>1.3447670340484879</c:v>
                </c:pt>
                <c:pt idx="200">
                  <c:v>1.6284927001960632</c:v>
                </c:pt>
                <c:pt idx="201">
                  <c:v>1.1843992941138783</c:v>
                </c:pt>
                <c:pt idx="202">
                  <c:v>1.4590483453125282</c:v>
                </c:pt>
                <c:pt idx="203">
                  <c:v>2.7602531082861059</c:v>
                </c:pt>
                <c:pt idx="204">
                  <c:v>0.84780638027819999</c:v>
                </c:pt>
                <c:pt idx="205">
                  <c:v>2.5131657875529694</c:v>
                </c:pt>
                <c:pt idx="206">
                  <c:v>0.55227289367710386</c:v>
                </c:pt>
                <c:pt idx="207">
                  <c:v>0.68956088141014626</c:v>
                </c:pt>
                <c:pt idx="208">
                  <c:v>1.193509402106897</c:v>
                </c:pt>
                <c:pt idx="209">
                  <c:v>0.63682564851271872</c:v>
                </c:pt>
                <c:pt idx="210">
                  <c:v>0.70819519321405011</c:v>
                </c:pt>
                <c:pt idx="211">
                  <c:v>2.7514535721564832</c:v>
                </c:pt>
                <c:pt idx="212">
                  <c:v>1.5210713733265011</c:v>
                </c:pt>
                <c:pt idx="213">
                  <c:v>1.3133353345792567</c:v>
                </c:pt>
                <c:pt idx="214">
                  <c:v>0.60049983234737092</c:v>
                </c:pt>
                <c:pt idx="215">
                  <c:v>0.42479836786301323</c:v>
                </c:pt>
                <c:pt idx="216">
                  <c:v>0.31454352946326808</c:v>
                </c:pt>
                <c:pt idx="217">
                  <c:v>0.35239858582490446</c:v>
                </c:pt>
                <c:pt idx="218">
                  <c:v>0.41681453959814113</c:v>
                </c:pt>
                <c:pt idx="219">
                  <c:v>0.45031093299453423</c:v>
                </c:pt>
                <c:pt idx="220">
                  <c:v>0.6659939576581505</c:v>
                </c:pt>
                <c:pt idx="221">
                  <c:v>0.56239279520076724</c:v>
                </c:pt>
                <c:pt idx="222">
                  <c:v>1.1635483517555234</c:v>
                </c:pt>
                <c:pt idx="223">
                  <c:v>2.1093218860027778</c:v>
                </c:pt>
                <c:pt idx="224">
                  <c:v>1.3706267089096895</c:v>
                </c:pt>
                <c:pt idx="225">
                  <c:v>0.78211129670286827</c:v>
                </c:pt>
                <c:pt idx="226">
                  <c:v>0.52714093131935535</c:v>
                </c:pt>
                <c:pt idx="227">
                  <c:v>2.1313450849043494</c:v>
                </c:pt>
                <c:pt idx="228">
                  <c:v>5.4481612413335228</c:v>
                </c:pt>
                <c:pt idx="229">
                  <c:v>2.0342457052594982</c:v>
                </c:pt>
                <c:pt idx="230">
                  <c:v>4.5403231467537264</c:v>
                </c:pt>
                <c:pt idx="231">
                  <c:v>4.5138880004985822</c:v>
                </c:pt>
              </c:numCache>
            </c:numRef>
          </c:xVal>
          <c:yVal>
            <c:numRef>
              <c:f>'Monthly Load'!$R$235:$R$466</c:f>
              <c:numCache>
                <c:formatCode>0.0</c:formatCode>
                <c:ptCount val="232"/>
                <c:pt idx="0">
                  <c:v>14.207498326650189</c:v>
                </c:pt>
                <c:pt idx="1">
                  <c:v>2.4385475520546032</c:v>
                </c:pt>
                <c:pt idx="2">
                  <c:v>0.37647296258668617</c:v>
                </c:pt>
                <c:pt idx="3">
                  <c:v>1.4795836720628863</c:v>
                </c:pt>
                <c:pt idx="4">
                  <c:v>4.7858104562231532</c:v>
                </c:pt>
                <c:pt idx="5">
                  <c:v>3.3380159112634518</c:v>
                </c:pt>
                <c:pt idx="6">
                  <c:v>0.79725931466597932</c:v>
                </c:pt>
                <c:pt idx="7">
                  <c:v>1.6218780879724244</c:v>
                </c:pt>
                <c:pt idx="8">
                  <c:v>6.0689684692623959E-2</c:v>
                </c:pt>
                <c:pt idx="9">
                  <c:v>3.3288588239352074E-2</c:v>
                </c:pt>
                <c:pt idx="10">
                  <c:v>0.98748032042432432</c:v>
                </c:pt>
                <c:pt idx="11">
                  <c:v>3.0299936597622059</c:v>
                </c:pt>
                <c:pt idx="12">
                  <c:v>5.8502872095191636</c:v>
                </c:pt>
                <c:pt idx="13">
                  <c:v>0.11478197613726761</c:v>
                </c:pt>
                <c:pt idx="14">
                  <c:v>0.65613868354548677</c:v>
                </c:pt>
                <c:pt idx="15">
                  <c:v>0.25846885525097119</c:v>
                </c:pt>
                <c:pt idx="16">
                  <c:v>0.29990546651210964</c:v>
                </c:pt>
                <c:pt idx="17">
                  <c:v>1.3693391646126838</c:v>
                </c:pt>
                <c:pt idx="18">
                  <c:v>8.0449343499569572</c:v>
                </c:pt>
                <c:pt idx="19">
                  <c:v>3.1419245255924251</c:v>
                </c:pt>
                <c:pt idx="20">
                  <c:v>0.14051921312940574</c:v>
                </c:pt>
                <c:pt idx="21">
                  <c:v>4.5344243318275526</c:v>
                </c:pt>
                <c:pt idx="22">
                  <c:v>1.177439099691882</c:v>
                </c:pt>
                <c:pt idx="23">
                  <c:v>2.8793630572679074</c:v>
                </c:pt>
                <c:pt idx="24">
                  <c:v>9.4355522820608814E-2</c:v>
                </c:pt>
                <c:pt idx="25">
                  <c:v>0.13559889113311338</c:v>
                </c:pt>
                <c:pt idx="26">
                  <c:v>1.8127495297580412E-2</c:v>
                </c:pt>
                <c:pt idx="27">
                  <c:v>0.35534744346185115</c:v>
                </c:pt>
                <c:pt idx="28">
                  <c:v>4.7362349987792207</c:v>
                </c:pt>
                <c:pt idx="29">
                  <c:v>0.86017884410119572</c:v>
                </c:pt>
                <c:pt idx="30">
                  <c:v>1.2446817854305321</c:v>
                </c:pt>
                <c:pt idx="31">
                  <c:v>3.0786863874510879</c:v>
                </c:pt>
                <c:pt idx="32">
                  <c:v>2.0202144365956055E-2</c:v>
                </c:pt>
                <c:pt idx="33">
                  <c:v>1.3043290778792158E-3</c:v>
                </c:pt>
                <c:pt idx="34">
                  <c:v>2.2139356080171295E-3</c:v>
                </c:pt>
                <c:pt idx="35">
                  <c:v>0.21614726925210978</c:v>
                </c:pt>
                <c:pt idx="36">
                  <c:v>0.4890496586379407</c:v>
                </c:pt>
                <c:pt idx="37">
                  <c:v>8.2698614977407345</c:v>
                </c:pt>
                <c:pt idx="38">
                  <c:v>6.1486780122066946</c:v>
                </c:pt>
                <c:pt idx="39">
                  <c:v>9.5249957270962433</c:v>
                </c:pt>
                <c:pt idx="40">
                  <c:v>1.4941333698782795</c:v>
                </c:pt>
                <c:pt idx="41">
                  <c:v>9.2453728864543265</c:v>
                </c:pt>
                <c:pt idx="42">
                  <c:v>12.289036977125765</c:v>
                </c:pt>
                <c:pt idx="43">
                  <c:v>11.995085787389108</c:v>
                </c:pt>
                <c:pt idx="44">
                  <c:v>1.734437761324473</c:v>
                </c:pt>
                <c:pt idx="45">
                  <c:v>4.6968078187110711</c:v>
                </c:pt>
                <c:pt idx="46">
                  <c:v>0.79349281617685863</c:v>
                </c:pt>
                <c:pt idx="47">
                  <c:v>2.5379017740140171</c:v>
                </c:pt>
                <c:pt idx="48">
                  <c:v>2.6248882702654872</c:v>
                </c:pt>
                <c:pt idx="49">
                  <c:v>0.6725637255135607</c:v>
                </c:pt>
                <c:pt idx="50">
                  <c:v>0.50088234131701281</c:v>
                </c:pt>
                <c:pt idx="51">
                  <c:v>3.8018934764406689</c:v>
                </c:pt>
                <c:pt idx="52">
                  <c:v>0.43361279236379313</c:v>
                </c:pt>
                <c:pt idx="53">
                  <c:v>3.0961644734225997</c:v>
                </c:pt>
                <c:pt idx="54">
                  <c:v>3.9346064406027299</c:v>
                </c:pt>
                <c:pt idx="55">
                  <c:v>0.75243241424668195</c:v>
                </c:pt>
                <c:pt idx="56">
                  <c:v>2.5606170095094734</c:v>
                </c:pt>
                <c:pt idx="57">
                  <c:v>7.9235312954362477E-3</c:v>
                </c:pt>
                <c:pt idx="58">
                  <c:v>0.44629003269640038</c:v>
                </c:pt>
                <c:pt idx="59">
                  <c:v>10.661015659902498</c:v>
                </c:pt>
                <c:pt idx="60">
                  <c:v>8.8326300659321824</c:v>
                </c:pt>
                <c:pt idx="61">
                  <c:v>0.58146808791888294</c:v>
                </c:pt>
                <c:pt idx="62">
                  <c:v>3.0363434730305352</c:v>
                </c:pt>
                <c:pt idx="63">
                  <c:v>1.4435510011810666</c:v>
                </c:pt>
                <c:pt idx="64">
                  <c:v>2.0859256718034787</c:v>
                </c:pt>
                <c:pt idx="65">
                  <c:v>2.1715428606025879</c:v>
                </c:pt>
                <c:pt idx="66">
                  <c:v>6.563752967385259</c:v>
                </c:pt>
                <c:pt idx="67">
                  <c:v>2.6245712664443306</c:v>
                </c:pt>
                <c:pt idx="68">
                  <c:v>0.32377966165340438</c:v>
                </c:pt>
                <c:pt idx="69">
                  <c:v>2.0924196956093088</c:v>
                </c:pt>
                <c:pt idx="70">
                  <c:v>1.2914885756505687</c:v>
                </c:pt>
                <c:pt idx="71">
                  <c:v>2.5243966509611169</c:v>
                </c:pt>
                <c:pt idx="72">
                  <c:v>2.6042465293517618E-3</c:v>
                </c:pt>
                <c:pt idx="73">
                  <c:v>0.60502396670783254</c:v>
                </c:pt>
                <c:pt idx="74">
                  <c:v>0.98723541075014876</c:v>
                </c:pt>
                <c:pt idx="75">
                  <c:v>3.0500842954930918</c:v>
                </c:pt>
                <c:pt idx="76">
                  <c:v>0.82493647169945439</c:v>
                </c:pt>
                <c:pt idx="77">
                  <c:v>0.71634140554588077</c:v>
                </c:pt>
                <c:pt idx="78">
                  <c:v>0.50945771736545065</c:v>
                </c:pt>
                <c:pt idx="79">
                  <c:v>1.7441505542749733</c:v>
                </c:pt>
                <c:pt idx="80">
                  <c:v>0.81284440664828705</c:v>
                </c:pt>
                <c:pt idx="81">
                  <c:v>26.395984336940838</c:v>
                </c:pt>
                <c:pt idx="82">
                  <c:v>0.86049427793428623</c:v>
                </c:pt>
                <c:pt idx="83">
                  <c:v>7.3503030195388105E-2</c:v>
                </c:pt>
                <c:pt idx="84">
                  <c:v>0.72046041780822989</c:v>
                </c:pt>
                <c:pt idx="85">
                  <c:v>1.4274403197123127</c:v>
                </c:pt>
                <c:pt idx="86">
                  <c:v>18.822236296684927</c:v>
                </c:pt>
                <c:pt idx="87">
                  <c:v>4.2545185551340383</c:v>
                </c:pt>
                <c:pt idx="88">
                  <c:v>3.9153858634770895</c:v>
                </c:pt>
                <c:pt idx="89">
                  <c:v>1.0271606159311701</c:v>
                </c:pt>
                <c:pt idx="90">
                  <c:v>4.4670976733270065</c:v>
                </c:pt>
                <c:pt idx="91">
                  <c:v>4.9624948579846722</c:v>
                </c:pt>
                <c:pt idx="92">
                  <c:v>5.3223014986491159E-2</c:v>
                </c:pt>
                <c:pt idx="93">
                  <c:v>0.11415339611833257</c:v>
                </c:pt>
                <c:pt idx="94">
                  <c:v>0.17069668864275978</c:v>
                </c:pt>
                <c:pt idx="95">
                  <c:v>1.4587287649518472E-3</c:v>
                </c:pt>
                <c:pt idx="96">
                  <c:v>2.1074112591670997E-3</c:v>
                </c:pt>
                <c:pt idx="97">
                  <c:v>0.50490339778328164</c:v>
                </c:pt>
                <c:pt idx="98">
                  <c:v>0.16623006329529103</c:v>
                </c:pt>
                <c:pt idx="99">
                  <c:v>1.4226143442209893</c:v>
                </c:pt>
                <c:pt idx="100">
                  <c:v>1.2125516284238347</c:v>
                </c:pt>
                <c:pt idx="101">
                  <c:v>1.8327081132949468</c:v>
                </c:pt>
                <c:pt idx="102">
                  <c:v>5.3906085430376844</c:v>
                </c:pt>
                <c:pt idx="103">
                  <c:v>3.2487280950565118</c:v>
                </c:pt>
                <c:pt idx="104">
                  <c:v>1.3177289421502261</c:v>
                </c:pt>
                <c:pt idx="105">
                  <c:v>8.8333819048736079E-2</c:v>
                </c:pt>
                <c:pt idx="106">
                  <c:v>2.5726995446841894</c:v>
                </c:pt>
                <c:pt idx="107">
                  <c:v>1.517097057454792</c:v>
                </c:pt>
                <c:pt idx="108">
                  <c:v>14.114022025552114</c:v>
                </c:pt>
                <c:pt idx="109">
                  <c:v>0.1963290853030884</c:v>
                </c:pt>
                <c:pt idx="110">
                  <c:v>1.0745033646726698</c:v>
                </c:pt>
                <c:pt idx="111">
                  <c:v>2.5561709059572144</c:v>
                </c:pt>
                <c:pt idx="112">
                  <c:v>2.3461432895312631</c:v>
                </c:pt>
                <c:pt idx="113">
                  <c:v>0.3518819420795653</c:v>
                </c:pt>
                <c:pt idx="114">
                  <c:v>9.9375868596593371</c:v>
                </c:pt>
                <c:pt idx="115">
                  <c:v>1.1005380209170967</c:v>
                </c:pt>
                <c:pt idx="116">
                  <c:v>3.6681666735452141</c:v>
                </c:pt>
                <c:pt idx="117">
                  <c:v>7.7527059471037054</c:v>
                </c:pt>
                <c:pt idx="118">
                  <c:v>7.4640629391363178E-2</c:v>
                </c:pt>
                <c:pt idx="119">
                  <c:v>0.17262875323175203</c:v>
                </c:pt>
                <c:pt idx="120">
                  <c:v>0.83316220300140964</c:v>
                </c:pt>
                <c:pt idx="121">
                  <c:v>0.12138549795586803</c:v>
                </c:pt>
                <c:pt idx="122">
                  <c:v>8.5743838568388089</c:v>
                </c:pt>
                <c:pt idx="123">
                  <c:v>11.599321684310349</c:v>
                </c:pt>
                <c:pt idx="124">
                  <c:v>6.0295647664635696</c:v>
                </c:pt>
                <c:pt idx="125">
                  <c:v>7.1323706196461263</c:v>
                </c:pt>
                <c:pt idx="126">
                  <c:v>4.0725561262906727</c:v>
                </c:pt>
                <c:pt idx="127">
                  <c:v>0.69525925149652879</c:v>
                </c:pt>
                <c:pt idx="128">
                  <c:v>3.367763929556213</c:v>
                </c:pt>
                <c:pt idx="129">
                  <c:v>0.74889192325973297</c:v>
                </c:pt>
                <c:pt idx="130">
                  <c:v>0.93405750667945975</c:v>
                </c:pt>
                <c:pt idx="131">
                  <c:v>5.4801230888094894</c:v>
                </c:pt>
                <c:pt idx="132">
                  <c:v>3.2189973416677793</c:v>
                </c:pt>
                <c:pt idx="133">
                  <c:v>0.5491249372419944</c:v>
                </c:pt>
                <c:pt idx="134">
                  <c:v>0.21175495017347415</c:v>
                </c:pt>
                <c:pt idx="135">
                  <c:v>0.56400861032134531</c:v>
                </c:pt>
                <c:pt idx="136">
                  <c:v>0.42084629360087278</c:v>
                </c:pt>
                <c:pt idx="137">
                  <c:v>0.74283226866787067</c:v>
                </c:pt>
                <c:pt idx="138">
                  <c:v>2.2502655064619339</c:v>
                </c:pt>
                <c:pt idx="139">
                  <c:v>4.1657779622306386</c:v>
                </c:pt>
                <c:pt idx="140">
                  <c:v>1.9209295105213735</c:v>
                </c:pt>
                <c:pt idx="141">
                  <c:v>0.13756589652874426</c:v>
                </c:pt>
                <c:pt idx="142">
                  <c:v>0.16324667756101258</c:v>
                </c:pt>
                <c:pt idx="143">
                  <c:v>1.7902705173117919</c:v>
                </c:pt>
                <c:pt idx="144">
                  <c:v>2.0115770490306693</c:v>
                </c:pt>
                <c:pt idx="145">
                  <c:v>1.6985714407586296</c:v>
                </c:pt>
                <c:pt idx="146">
                  <c:v>2.3388785651477719</c:v>
                </c:pt>
                <c:pt idx="147">
                  <c:v>0.71468788446067022</c:v>
                </c:pt>
                <c:pt idx="148">
                  <c:v>0.78595078310986799</c:v>
                </c:pt>
                <c:pt idx="149">
                  <c:v>0.58398527049524174</c:v>
                </c:pt>
                <c:pt idx="150">
                  <c:v>8.2894399696696723</c:v>
                </c:pt>
                <c:pt idx="151">
                  <c:v>0.62788235252875801</c:v>
                </c:pt>
                <c:pt idx="152">
                  <c:v>4.2142028664318181</c:v>
                </c:pt>
                <c:pt idx="153">
                  <c:v>2.3025058325930035</c:v>
                </c:pt>
                <c:pt idx="154">
                  <c:v>1.8239435587429871</c:v>
                </c:pt>
                <c:pt idx="155">
                  <c:v>0.81486271405114463</c:v>
                </c:pt>
                <c:pt idx="156">
                  <c:v>3.2546137073067123</c:v>
                </c:pt>
                <c:pt idx="157">
                  <c:v>0.11418140771126518</c:v>
                </c:pt>
                <c:pt idx="158">
                  <c:v>4.7489948110113284E-2</c:v>
                </c:pt>
                <c:pt idx="159">
                  <c:v>1.0246203213697151</c:v>
                </c:pt>
                <c:pt idx="160">
                  <c:v>2.0639598961147625</c:v>
                </c:pt>
                <c:pt idx="161">
                  <c:v>3.1367803911707153</c:v>
                </c:pt>
                <c:pt idx="162">
                  <c:v>1.0993256309159123</c:v>
                </c:pt>
                <c:pt idx="163">
                  <c:v>3.4863151184273096</c:v>
                </c:pt>
                <c:pt idx="164">
                  <c:v>4.0776435842914189</c:v>
                </c:pt>
                <c:pt idx="165">
                  <c:v>10.750461280997293</c:v>
                </c:pt>
                <c:pt idx="166">
                  <c:v>2.5751169594866337</c:v>
                </c:pt>
                <c:pt idx="167">
                  <c:v>6.3803388759424443E-2</c:v>
                </c:pt>
                <c:pt idx="168">
                  <c:v>0.99928866624673618</c:v>
                </c:pt>
                <c:pt idx="169">
                  <c:v>0.20012558254797583</c:v>
                </c:pt>
                <c:pt idx="170">
                  <c:v>1.30968404352426</c:v>
                </c:pt>
                <c:pt idx="171">
                  <c:v>6.670810717389867</c:v>
                </c:pt>
                <c:pt idx="172">
                  <c:v>2.1804231594423857</c:v>
                </c:pt>
                <c:pt idx="173">
                  <c:v>4.7132510543817832</c:v>
                </c:pt>
                <c:pt idx="174">
                  <c:v>7.5220039488821042</c:v>
                </c:pt>
                <c:pt idx="175">
                  <c:v>6.1200657265811298</c:v>
                </c:pt>
                <c:pt idx="176">
                  <c:v>9.9492720279272753</c:v>
                </c:pt>
                <c:pt idx="177">
                  <c:v>0.28829645925516922</c:v>
                </c:pt>
                <c:pt idx="178">
                  <c:v>4.9682433700959434</c:v>
                </c:pt>
                <c:pt idx="179">
                  <c:v>12.025556496705081</c:v>
                </c:pt>
                <c:pt idx="180">
                  <c:v>2.1244602666462051</c:v>
                </c:pt>
                <c:pt idx="181">
                  <c:v>0.89454289897968531</c:v>
                </c:pt>
                <c:pt idx="182">
                  <c:v>2.8273000969870159</c:v>
                </c:pt>
                <c:pt idx="183">
                  <c:v>6.7530604372527074</c:v>
                </c:pt>
                <c:pt idx="184">
                  <c:v>5.2747085676090348</c:v>
                </c:pt>
                <c:pt idx="185">
                  <c:v>2.612970723756562</c:v>
                </c:pt>
                <c:pt idx="186">
                  <c:v>5.9456252815805408</c:v>
                </c:pt>
                <c:pt idx="187">
                  <c:v>4.6167501066317138</c:v>
                </c:pt>
                <c:pt idx="188">
                  <c:v>1.8775799539841056</c:v>
                </c:pt>
                <c:pt idx="189">
                  <c:v>2.9054862569000965</c:v>
                </c:pt>
                <c:pt idx="190">
                  <c:v>2.0120909342212556</c:v>
                </c:pt>
                <c:pt idx="191">
                  <c:v>0.50255361979497193</c:v>
                </c:pt>
                <c:pt idx="192">
                  <c:v>0.71455972724139083</c:v>
                </c:pt>
                <c:pt idx="193">
                  <c:v>4.7208054846734324</c:v>
                </c:pt>
                <c:pt idx="194">
                  <c:v>12.094804168564956</c:v>
                </c:pt>
                <c:pt idx="195">
                  <c:v>10.530394256101022</c:v>
                </c:pt>
                <c:pt idx="196">
                  <c:v>3.8157449572155904</c:v>
                </c:pt>
                <c:pt idx="197">
                  <c:v>6.3570087770722141</c:v>
                </c:pt>
                <c:pt idx="198">
                  <c:v>3.695044671873482</c:v>
                </c:pt>
                <c:pt idx="199">
                  <c:v>2.7913750340619345</c:v>
                </c:pt>
                <c:pt idx="200">
                  <c:v>8.3852087381305047</c:v>
                </c:pt>
                <c:pt idx="201">
                  <c:v>4.5958554816273711</c:v>
                </c:pt>
                <c:pt idx="202">
                  <c:v>14.976269079362677</c:v>
                </c:pt>
                <c:pt idx="203">
                  <c:v>4.2769332526582327</c:v>
                </c:pt>
                <c:pt idx="204">
                  <c:v>2.0437826348802353</c:v>
                </c:pt>
                <c:pt idx="205">
                  <c:v>13.903321273443808</c:v>
                </c:pt>
                <c:pt idx="206">
                  <c:v>0.26060283395501882</c:v>
                </c:pt>
                <c:pt idx="207">
                  <c:v>0.81063253393849377</c:v>
                </c:pt>
                <c:pt idx="208">
                  <c:v>4.4305466208309996</c:v>
                </c:pt>
                <c:pt idx="209">
                  <c:v>0.60991546567447275</c:v>
                </c:pt>
                <c:pt idx="210">
                  <c:v>1.3402247658513768</c:v>
                </c:pt>
                <c:pt idx="211">
                  <c:v>14.521285641691577</c:v>
                </c:pt>
                <c:pt idx="212">
                  <c:v>5.5048546190104561</c:v>
                </c:pt>
                <c:pt idx="213">
                  <c:v>8.9860081201337358</c:v>
                </c:pt>
                <c:pt idx="214">
                  <c:v>0.25129946912793216</c:v>
                </c:pt>
                <c:pt idx="215">
                  <c:v>0.15239818295421365</c:v>
                </c:pt>
                <c:pt idx="216">
                  <c:v>9.1423271749562107E-2</c:v>
                </c:pt>
                <c:pt idx="217">
                  <c:v>0.18575408641019936</c:v>
                </c:pt>
                <c:pt idx="218">
                  <c:v>0.4220334056991592</c:v>
                </c:pt>
                <c:pt idx="219">
                  <c:v>0.67138396118162302</c:v>
                </c:pt>
                <c:pt idx="220">
                  <c:v>2.7176874995677331</c:v>
                </c:pt>
                <c:pt idx="221">
                  <c:v>0.37757879467652927</c:v>
                </c:pt>
                <c:pt idx="222">
                  <c:v>4.9162511923519974</c:v>
                </c:pt>
                <c:pt idx="223">
                  <c:v>13.113417119553054</c:v>
                </c:pt>
                <c:pt idx="224">
                  <c:v>4.5415441900100424</c:v>
                </c:pt>
                <c:pt idx="225">
                  <c:v>1.0030942922068138</c:v>
                </c:pt>
                <c:pt idx="226">
                  <c:v>0.47145465105424578</c:v>
                </c:pt>
                <c:pt idx="227">
                  <c:v>6.0481854191631363</c:v>
                </c:pt>
                <c:pt idx="228">
                  <c:v>20.224172674087331</c:v>
                </c:pt>
                <c:pt idx="229">
                  <c:v>6.3112544039133027</c:v>
                </c:pt>
                <c:pt idx="230">
                  <c:v>15.141656767130497</c:v>
                </c:pt>
                <c:pt idx="231">
                  <c:v>16.592778903271846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3-4415-AEE4-F6E0D35D0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130392"/>
        <c:axId val="388130720"/>
      </c:scatterChart>
      <c:valAx>
        <c:axId val="38813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30720"/>
        <c:crosses val="autoZero"/>
        <c:crossBetween val="midCat"/>
      </c:valAx>
      <c:valAx>
        <c:axId val="3881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30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White vs Haw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Haw to White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040970517089072"/>
                  <c:y val="-0.151716864988289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Load'!$I$235:$I$466</c:f>
              <c:numCache>
                <c:formatCode>0.0</c:formatCode>
                <c:ptCount val="232"/>
                <c:pt idx="0">
                  <c:v>86.270104146812429</c:v>
                </c:pt>
                <c:pt idx="1">
                  <c:v>26.711920592233295</c:v>
                </c:pt>
                <c:pt idx="2">
                  <c:v>16.688061459940521</c:v>
                </c:pt>
                <c:pt idx="3">
                  <c:v>21.091483311379346</c:v>
                </c:pt>
                <c:pt idx="4">
                  <c:v>37.475975998958887</c:v>
                </c:pt>
                <c:pt idx="5">
                  <c:v>61.343077221359231</c:v>
                </c:pt>
                <c:pt idx="6">
                  <c:v>36.937955917954042</c:v>
                </c:pt>
                <c:pt idx="7">
                  <c:v>50.969379568740244</c:v>
                </c:pt>
                <c:pt idx="8">
                  <c:v>16.980059907978816</c:v>
                </c:pt>
                <c:pt idx="9">
                  <c:v>16.842860220089296</c:v>
                </c:pt>
                <c:pt idx="10">
                  <c:v>21.527197366794166</c:v>
                </c:pt>
                <c:pt idx="11">
                  <c:v>15.922288679110165</c:v>
                </c:pt>
                <c:pt idx="12">
                  <c:v>42.605527046311913</c:v>
                </c:pt>
                <c:pt idx="13">
                  <c:v>6.9869534798068775</c:v>
                </c:pt>
                <c:pt idx="14">
                  <c:v>7.5974098807161345</c:v>
                </c:pt>
                <c:pt idx="15">
                  <c:v>9.6405160185490644</c:v>
                </c:pt>
                <c:pt idx="16">
                  <c:v>15.751474154241052</c:v>
                </c:pt>
                <c:pt idx="17">
                  <c:v>28.26223530782346</c:v>
                </c:pt>
                <c:pt idx="18">
                  <c:v>61.369913654180245</c:v>
                </c:pt>
                <c:pt idx="19">
                  <c:v>46.522690793978953</c:v>
                </c:pt>
                <c:pt idx="20">
                  <c:v>13.681604029356425</c:v>
                </c:pt>
                <c:pt idx="21">
                  <c:v>14.47462796878891</c:v>
                </c:pt>
                <c:pt idx="22">
                  <c:v>12.017304220203847</c:v>
                </c:pt>
                <c:pt idx="23">
                  <c:v>7.7122301255078334</c:v>
                </c:pt>
                <c:pt idx="24">
                  <c:v>6.5260891931011722</c:v>
                </c:pt>
                <c:pt idx="25">
                  <c:v>3.6666662260808951</c:v>
                </c:pt>
                <c:pt idx="26">
                  <c:v>3.0770029159083774</c:v>
                </c:pt>
                <c:pt idx="27">
                  <c:v>6.1803800816280985</c:v>
                </c:pt>
                <c:pt idx="28">
                  <c:v>28.937076648817087</c:v>
                </c:pt>
                <c:pt idx="29">
                  <c:v>15.207157815921473</c:v>
                </c:pt>
                <c:pt idx="30">
                  <c:v>22.62790058854436</c:v>
                </c:pt>
                <c:pt idx="31">
                  <c:v>10.746243196913058</c:v>
                </c:pt>
                <c:pt idx="32">
                  <c:v>4.8412672823867755</c:v>
                </c:pt>
                <c:pt idx="33">
                  <c:v>3.0842709064763385</c:v>
                </c:pt>
                <c:pt idx="34">
                  <c:v>4.365909642055815</c:v>
                </c:pt>
                <c:pt idx="35">
                  <c:v>3.2111303782080114</c:v>
                </c:pt>
                <c:pt idx="36">
                  <c:v>20.227667256025192</c:v>
                </c:pt>
                <c:pt idx="37">
                  <c:v>64.228088244102551</c:v>
                </c:pt>
                <c:pt idx="38">
                  <c:v>62.259306215931943</c:v>
                </c:pt>
                <c:pt idx="39">
                  <c:v>82.934562333913632</c:v>
                </c:pt>
                <c:pt idx="40">
                  <c:v>33.329841622590308</c:v>
                </c:pt>
                <c:pt idx="41">
                  <c:v>74.308461451118063</c:v>
                </c:pt>
                <c:pt idx="42">
                  <c:v>142.61642656585795</c:v>
                </c:pt>
                <c:pt idx="43">
                  <c:v>151.87268602400624</c:v>
                </c:pt>
                <c:pt idx="44">
                  <c:v>90.950056749563444</c:v>
                </c:pt>
                <c:pt idx="45">
                  <c:v>98.485991670259835</c:v>
                </c:pt>
                <c:pt idx="46">
                  <c:v>61.988317041005878</c:v>
                </c:pt>
                <c:pt idx="47">
                  <c:v>68.594363264821226</c:v>
                </c:pt>
                <c:pt idx="48">
                  <c:v>70.781733078024885</c:v>
                </c:pt>
                <c:pt idx="49">
                  <c:v>17.590242274890969</c:v>
                </c:pt>
                <c:pt idx="50">
                  <c:v>17.129804263291888</c:v>
                </c:pt>
                <c:pt idx="51">
                  <c:v>44.332306606807052</c:v>
                </c:pt>
                <c:pt idx="52">
                  <c:v>18.235135614771167</c:v>
                </c:pt>
                <c:pt idx="53">
                  <c:v>43.647977569870569</c:v>
                </c:pt>
                <c:pt idx="54">
                  <c:v>26.120007158462229</c:v>
                </c:pt>
                <c:pt idx="55">
                  <c:v>27.343690748473826</c:v>
                </c:pt>
                <c:pt idx="56">
                  <c:v>15.018889935283644</c:v>
                </c:pt>
                <c:pt idx="57">
                  <c:v>15.235407241227373</c:v>
                </c:pt>
                <c:pt idx="58">
                  <c:v>15.707628714702453</c:v>
                </c:pt>
                <c:pt idx="59">
                  <c:v>22.004929968433455</c:v>
                </c:pt>
                <c:pt idx="60">
                  <c:v>57.704069530090734</c:v>
                </c:pt>
                <c:pt idx="61">
                  <c:v>17.11525001322283</c:v>
                </c:pt>
                <c:pt idx="62">
                  <c:v>34.827833243715226</c:v>
                </c:pt>
                <c:pt idx="63">
                  <c:v>45.887906263770162</c:v>
                </c:pt>
                <c:pt idx="64">
                  <c:v>33.486954447603615</c:v>
                </c:pt>
                <c:pt idx="65">
                  <c:v>29.862137127653757</c:v>
                </c:pt>
                <c:pt idx="66">
                  <c:v>64.672936766087929</c:v>
                </c:pt>
                <c:pt idx="67">
                  <c:v>29.962055142697512</c:v>
                </c:pt>
                <c:pt idx="68">
                  <c:v>14.388611741916316</c:v>
                </c:pt>
                <c:pt idx="69">
                  <c:v>12.0639204479355</c:v>
                </c:pt>
                <c:pt idx="70">
                  <c:v>12.168936365274829</c:v>
                </c:pt>
                <c:pt idx="71">
                  <c:v>7.7213645920783742</c:v>
                </c:pt>
                <c:pt idx="72">
                  <c:v>2.9123876490184659</c:v>
                </c:pt>
                <c:pt idx="73">
                  <c:v>6.0202528826465107</c:v>
                </c:pt>
                <c:pt idx="74">
                  <c:v>9.0896132948575339</c:v>
                </c:pt>
                <c:pt idx="75">
                  <c:v>46.731930974888186</c:v>
                </c:pt>
                <c:pt idx="76">
                  <c:v>21.665127812009331</c:v>
                </c:pt>
                <c:pt idx="77">
                  <c:v>14.187751346649089</c:v>
                </c:pt>
                <c:pt idx="78">
                  <c:v>9.9940198748290054</c:v>
                </c:pt>
                <c:pt idx="79">
                  <c:v>17.719738562639332</c:v>
                </c:pt>
                <c:pt idx="80">
                  <c:v>8.9874016587553722</c:v>
                </c:pt>
                <c:pt idx="81">
                  <c:v>26.03734023599883</c:v>
                </c:pt>
                <c:pt idx="82">
                  <c:v>36.570750361818348</c:v>
                </c:pt>
                <c:pt idx="83">
                  <c:v>5.1143878328459511</c:v>
                </c:pt>
                <c:pt idx="84">
                  <c:v>16.75507799634638</c:v>
                </c:pt>
                <c:pt idx="85">
                  <c:v>9.4094140143143701</c:v>
                </c:pt>
                <c:pt idx="86">
                  <c:v>73.674770882024774</c:v>
                </c:pt>
                <c:pt idx="87">
                  <c:v>29.932733505006055</c:v>
                </c:pt>
                <c:pt idx="88">
                  <c:v>47.412448734393521</c:v>
                </c:pt>
                <c:pt idx="89">
                  <c:v>38.643393449768965</c:v>
                </c:pt>
                <c:pt idx="90">
                  <c:v>47.818932496782587</c:v>
                </c:pt>
                <c:pt idx="91">
                  <c:v>58.774446322826726</c:v>
                </c:pt>
                <c:pt idx="92">
                  <c:v>8.171693794006055</c:v>
                </c:pt>
                <c:pt idx="93">
                  <c:v>6.9999244223370463</c:v>
                </c:pt>
                <c:pt idx="94">
                  <c:v>5.0787634132208419</c:v>
                </c:pt>
                <c:pt idx="95">
                  <c:v>3.6343302144211806</c:v>
                </c:pt>
                <c:pt idx="96">
                  <c:v>2.3553008914586857</c:v>
                </c:pt>
                <c:pt idx="97">
                  <c:v>10.755286318817893</c:v>
                </c:pt>
                <c:pt idx="98">
                  <c:v>3.7012005993619206</c:v>
                </c:pt>
                <c:pt idx="99">
                  <c:v>8.2803939461954918</c:v>
                </c:pt>
                <c:pt idx="100">
                  <c:v>9.9245979288928847</c:v>
                </c:pt>
                <c:pt idx="101">
                  <c:v>15.953125378325884</c:v>
                </c:pt>
                <c:pt idx="102">
                  <c:v>29.484231196392507</c:v>
                </c:pt>
                <c:pt idx="103">
                  <c:v>60.258249072545368</c:v>
                </c:pt>
                <c:pt idx="104">
                  <c:v>15.484747730381242</c:v>
                </c:pt>
                <c:pt idx="105">
                  <c:v>6.8670240233800497</c:v>
                </c:pt>
                <c:pt idx="106">
                  <c:v>7.915928730030898</c:v>
                </c:pt>
                <c:pt idx="107">
                  <c:v>32.299199759436142</c:v>
                </c:pt>
                <c:pt idx="108">
                  <c:v>38.569432543896461</c:v>
                </c:pt>
                <c:pt idx="109">
                  <c:v>8.0209750955921226</c:v>
                </c:pt>
                <c:pt idx="110">
                  <c:v>8.2628557703800478</c:v>
                </c:pt>
                <c:pt idx="111">
                  <c:v>43.258093338111436</c:v>
                </c:pt>
                <c:pt idx="112">
                  <c:v>36.624643714584472</c:v>
                </c:pt>
                <c:pt idx="113">
                  <c:v>14.112913966960448</c:v>
                </c:pt>
                <c:pt idx="114">
                  <c:v>77.821087947724706</c:v>
                </c:pt>
                <c:pt idx="115">
                  <c:v>33.397832502097032</c:v>
                </c:pt>
                <c:pt idx="116">
                  <c:v>17.429475663249438</c:v>
                </c:pt>
                <c:pt idx="117">
                  <c:v>49.508230296116537</c:v>
                </c:pt>
                <c:pt idx="118">
                  <c:v>4.3088192259899341</c:v>
                </c:pt>
                <c:pt idx="119">
                  <c:v>4.3670971227099811</c:v>
                </c:pt>
                <c:pt idx="120">
                  <c:v>5.200388835607594</c:v>
                </c:pt>
                <c:pt idx="121">
                  <c:v>5.0054136466593953</c:v>
                </c:pt>
                <c:pt idx="122">
                  <c:v>88.799742422414241</c:v>
                </c:pt>
                <c:pt idx="123">
                  <c:v>100.96873968413294</c:v>
                </c:pt>
                <c:pt idx="124">
                  <c:v>71.25249303684862</c:v>
                </c:pt>
                <c:pt idx="125">
                  <c:v>104.33342044539172</c:v>
                </c:pt>
                <c:pt idx="126">
                  <c:v>54.475218286735846</c:v>
                </c:pt>
                <c:pt idx="127">
                  <c:v>23.140526852483131</c:v>
                </c:pt>
                <c:pt idx="128">
                  <c:v>32.637449056543282</c:v>
                </c:pt>
                <c:pt idx="129">
                  <c:v>15.13252269942118</c:v>
                </c:pt>
                <c:pt idx="130">
                  <c:v>11.977112567293464</c:v>
                </c:pt>
                <c:pt idx="131">
                  <c:v>9.1161976373999973</c:v>
                </c:pt>
                <c:pt idx="132">
                  <c:v>9.7050327559367862</c:v>
                </c:pt>
                <c:pt idx="133">
                  <c:v>23.405243693697418</c:v>
                </c:pt>
                <c:pt idx="134">
                  <c:v>7.4813108106045565</c:v>
                </c:pt>
                <c:pt idx="135">
                  <c:v>10.974148137848051</c:v>
                </c:pt>
                <c:pt idx="136">
                  <c:v>11.123953389604926</c:v>
                </c:pt>
                <c:pt idx="137">
                  <c:v>14.96039672613729</c:v>
                </c:pt>
                <c:pt idx="138">
                  <c:v>44.082022222774221</c:v>
                </c:pt>
                <c:pt idx="139">
                  <c:v>37.992712772854397</c:v>
                </c:pt>
                <c:pt idx="140">
                  <c:v>14.120058424742409</c:v>
                </c:pt>
                <c:pt idx="141">
                  <c:v>11.037340377583048</c:v>
                </c:pt>
                <c:pt idx="142">
                  <c:v>7.5527423391861896</c:v>
                </c:pt>
                <c:pt idx="143">
                  <c:v>3.6437387149888374</c:v>
                </c:pt>
                <c:pt idx="144">
                  <c:v>9.3637203677063265</c:v>
                </c:pt>
                <c:pt idx="145">
                  <c:v>7.9119095647398572</c:v>
                </c:pt>
                <c:pt idx="146">
                  <c:v>38.132409214939862</c:v>
                </c:pt>
                <c:pt idx="147">
                  <c:v>32.426442878763773</c:v>
                </c:pt>
                <c:pt idx="148">
                  <c:v>20.41187899853109</c:v>
                </c:pt>
                <c:pt idx="149">
                  <c:v>17.041859299052621</c:v>
                </c:pt>
                <c:pt idx="150">
                  <c:v>49.436646526425356</c:v>
                </c:pt>
                <c:pt idx="151">
                  <c:v>15.591255610593754</c:v>
                </c:pt>
                <c:pt idx="152">
                  <c:v>20.708749162073687</c:v>
                </c:pt>
                <c:pt idx="153">
                  <c:v>7.7002944225223295</c:v>
                </c:pt>
                <c:pt idx="154">
                  <c:v>11.80428845977883</c:v>
                </c:pt>
                <c:pt idx="155">
                  <c:v>15.507675241473306</c:v>
                </c:pt>
                <c:pt idx="156">
                  <c:v>25.417201300524798</c:v>
                </c:pt>
                <c:pt idx="157">
                  <c:v>9.2175902163330061</c:v>
                </c:pt>
                <c:pt idx="158">
                  <c:v>4.8365173597700934</c:v>
                </c:pt>
                <c:pt idx="159">
                  <c:v>10.59324088185649</c:v>
                </c:pt>
                <c:pt idx="160">
                  <c:v>48.62002521501902</c:v>
                </c:pt>
                <c:pt idx="161">
                  <c:v>46.11600694327457</c:v>
                </c:pt>
                <c:pt idx="162">
                  <c:v>33.177296030862266</c:v>
                </c:pt>
                <c:pt idx="163">
                  <c:v>32.784300830775685</c:v>
                </c:pt>
                <c:pt idx="164">
                  <c:v>38.492642128260094</c:v>
                </c:pt>
                <c:pt idx="165">
                  <c:v>42.732952854971003</c:v>
                </c:pt>
                <c:pt idx="166">
                  <c:v>67.740290640475592</c:v>
                </c:pt>
                <c:pt idx="167">
                  <c:v>37.228431954897196</c:v>
                </c:pt>
                <c:pt idx="168">
                  <c:v>9.5833647060393687</c:v>
                </c:pt>
                <c:pt idx="169">
                  <c:v>5.7218298597869337</c:v>
                </c:pt>
                <c:pt idx="170">
                  <c:v>10.04964877624359</c:v>
                </c:pt>
                <c:pt idx="171">
                  <c:v>50.537349748175622</c:v>
                </c:pt>
                <c:pt idx="172">
                  <c:v>72.173247267159255</c:v>
                </c:pt>
                <c:pt idx="173">
                  <c:v>47.932330374636827</c:v>
                </c:pt>
                <c:pt idx="174">
                  <c:v>92.048933077999536</c:v>
                </c:pt>
                <c:pt idx="175">
                  <c:v>61.082269301873893</c:v>
                </c:pt>
                <c:pt idx="176">
                  <c:v>36.632864734497979</c:v>
                </c:pt>
                <c:pt idx="177">
                  <c:v>8.2949481962645546</c:v>
                </c:pt>
                <c:pt idx="178">
                  <c:v>5.9474511840793003</c:v>
                </c:pt>
                <c:pt idx="179">
                  <c:v>8.6256767825619391</c:v>
                </c:pt>
                <c:pt idx="180">
                  <c:v>4.5844974270888645</c:v>
                </c:pt>
                <c:pt idx="181">
                  <c:v>5.5543037428832118</c:v>
                </c:pt>
                <c:pt idx="182">
                  <c:v>9.9382691805267953</c:v>
                </c:pt>
                <c:pt idx="183">
                  <c:v>17.772931606301793</c:v>
                </c:pt>
                <c:pt idx="184">
                  <c:v>25.666024169906319</c:v>
                </c:pt>
                <c:pt idx="185">
                  <c:v>23.100478741190294</c:v>
                </c:pt>
                <c:pt idx="186">
                  <c:v>54.773915343592563</c:v>
                </c:pt>
                <c:pt idx="187">
                  <c:v>38.814845212424984</c:v>
                </c:pt>
                <c:pt idx="188">
                  <c:v>18.49820825200274</c:v>
                </c:pt>
                <c:pt idx="189">
                  <c:v>9.3530543555741321</c:v>
                </c:pt>
                <c:pt idx="190">
                  <c:v>7.9387648964572533</c:v>
                </c:pt>
                <c:pt idx="191">
                  <c:v>5.6575232151303272</c:v>
                </c:pt>
                <c:pt idx="192">
                  <c:v>11.024220238765567</c:v>
                </c:pt>
                <c:pt idx="193">
                  <c:v>49.514289492274983</c:v>
                </c:pt>
                <c:pt idx="194">
                  <c:v>74.345880140962436</c:v>
                </c:pt>
                <c:pt idx="195">
                  <c:v>147.86509105729084</c:v>
                </c:pt>
                <c:pt idx="196">
                  <c:v>46.913706859641941</c:v>
                </c:pt>
                <c:pt idx="197">
                  <c:v>82.606099515301224</c:v>
                </c:pt>
                <c:pt idx="198">
                  <c:v>31.199684018340115</c:v>
                </c:pt>
                <c:pt idx="199">
                  <c:v>20.422109601090106</c:v>
                </c:pt>
                <c:pt idx="200">
                  <c:v>50.470668142210641</c:v>
                </c:pt>
                <c:pt idx="201">
                  <c:v>17.338405031541136</c:v>
                </c:pt>
                <c:pt idx="202">
                  <c:v>17.674279367339935</c:v>
                </c:pt>
                <c:pt idx="203">
                  <c:v>17.747355099904272</c:v>
                </c:pt>
                <c:pt idx="204">
                  <c:v>17.134523737686678</c:v>
                </c:pt>
                <c:pt idx="205">
                  <c:v>57.218298597869328</c:v>
                </c:pt>
                <c:pt idx="206">
                  <c:v>5.9153892064167</c:v>
                </c:pt>
                <c:pt idx="207">
                  <c:v>8.579091003052179</c:v>
                </c:pt>
                <c:pt idx="208">
                  <c:v>36.941609704582241</c:v>
                </c:pt>
                <c:pt idx="209">
                  <c:v>11.855656785000175</c:v>
                </c:pt>
                <c:pt idx="210">
                  <c:v>11.976199120636412</c:v>
                </c:pt>
                <c:pt idx="211">
                  <c:v>92.681982059559971</c:v>
                </c:pt>
                <c:pt idx="212">
                  <c:v>51.402383732405866</c:v>
                </c:pt>
                <c:pt idx="213">
                  <c:v>59.465377374222413</c:v>
                </c:pt>
                <c:pt idx="214">
                  <c:v>9.6350353386067287</c:v>
                </c:pt>
                <c:pt idx="215">
                  <c:v>5.5035161087509996</c:v>
                </c:pt>
                <c:pt idx="216">
                  <c:v>7.1130974183238562</c:v>
                </c:pt>
                <c:pt idx="217">
                  <c:v>4.1168127386771598</c:v>
                </c:pt>
                <c:pt idx="218">
                  <c:v>3.9790832517265415</c:v>
                </c:pt>
                <c:pt idx="219">
                  <c:v>5.1902039053814404</c:v>
                </c:pt>
                <c:pt idx="220">
                  <c:v>16.256610155591961</c:v>
                </c:pt>
                <c:pt idx="221">
                  <c:v>28.882171980109174</c:v>
                </c:pt>
                <c:pt idx="222">
                  <c:v>43.953226244129603</c:v>
                </c:pt>
                <c:pt idx="223">
                  <c:v>60.531034692563672</c:v>
                </c:pt>
                <c:pt idx="224">
                  <c:v>29.779274466620954</c:v>
                </c:pt>
                <c:pt idx="225">
                  <c:v>8.9830475630234101</c:v>
                </c:pt>
                <c:pt idx="226">
                  <c:v>8.2548174397979768</c:v>
                </c:pt>
                <c:pt idx="227">
                  <c:v>49.926253934606393</c:v>
                </c:pt>
                <c:pt idx="228">
                  <c:v>108.88488155171709</c:v>
                </c:pt>
                <c:pt idx="229">
                  <c:v>72.673816035224846</c:v>
                </c:pt>
                <c:pt idx="230">
                  <c:v>168.13977036793258</c:v>
                </c:pt>
                <c:pt idx="231">
                  <c:v>148.31085302593328</c:v>
                </c:pt>
              </c:numCache>
            </c:numRef>
          </c:xVal>
          <c:yVal>
            <c:numRef>
              <c:f>'Monthly Load'!$R$235:$R$466</c:f>
              <c:numCache>
                <c:formatCode>0.0</c:formatCode>
                <c:ptCount val="232"/>
                <c:pt idx="0">
                  <c:v>14.207498326650189</c:v>
                </c:pt>
                <c:pt idx="1">
                  <c:v>2.4385475520546032</c:v>
                </c:pt>
                <c:pt idx="2">
                  <c:v>0.37647296258668617</c:v>
                </c:pt>
                <c:pt idx="3">
                  <c:v>1.4795836720628863</c:v>
                </c:pt>
                <c:pt idx="4">
                  <c:v>4.7858104562231532</c:v>
                </c:pt>
                <c:pt idx="5">
                  <c:v>3.3380159112634518</c:v>
                </c:pt>
                <c:pt idx="6">
                  <c:v>0.79725931466597932</c:v>
                </c:pt>
                <c:pt idx="7">
                  <c:v>1.6218780879724244</c:v>
                </c:pt>
                <c:pt idx="8">
                  <c:v>6.0689684692623959E-2</c:v>
                </c:pt>
                <c:pt idx="9">
                  <c:v>3.3288588239352074E-2</c:v>
                </c:pt>
                <c:pt idx="10">
                  <c:v>0.98748032042432432</c:v>
                </c:pt>
                <c:pt idx="11">
                  <c:v>3.0299936597622059</c:v>
                </c:pt>
                <c:pt idx="12">
                  <c:v>5.8502872095191636</c:v>
                </c:pt>
                <c:pt idx="13">
                  <c:v>0.11478197613726761</c:v>
                </c:pt>
                <c:pt idx="14">
                  <c:v>0.65613868354548677</c:v>
                </c:pt>
                <c:pt idx="15">
                  <c:v>0.25846885525097119</c:v>
                </c:pt>
                <c:pt idx="16">
                  <c:v>0.29990546651210964</c:v>
                </c:pt>
                <c:pt idx="17">
                  <c:v>1.3693391646126838</c:v>
                </c:pt>
                <c:pt idx="18">
                  <c:v>8.0449343499569572</c:v>
                </c:pt>
                <c:pt idx="19">
                  <c:v>3.1419245255924251</c:v>
                </c:pt>
                <c:pt idx="20">
                  <c:v>0.14051921312940574</c:v>
                </c:pt>
                <c:pt idx="21">
                  <c:v>4.5344243318275526</c:v>
                </c:pt>
                <c:pt idx="22">
                  <c:v>1.177439099691882</c:v>
                </c:pt>
                <c:pt idx="23">
                  <c:v>2.8793630572679074</c:v>
                </c:pt>
                <c:pt idx="24">
                  <c:v>9.4355522820608814E-2</c:v>
                </c:pt>
                <c:pt idx="25">
                  <c:v>0.13559889113311338</c:v>
                </c:pt>
                <c:pt idx="26">
                  <c:v>1.8127495297580412E-2</c:v>
                </c:pt>
                <c:pt idx="27">
                  <c:v>0.35534744346185115</c:v>
                </c:pt>
                <c:pt idx="28">
                  <c:v>4.7362349987792207</c:v>
                </c:pt>
                <c:pt idx="29">
                  <c:v>0.86017884410119572</c:v>
                </c:pt>
                <c:pt idx="30">
                  <c:v>1.2446817854305321</c:v>
                </c:pt>
                <c:pt idx="31">
                  <c:v>3.0786863874510879</c:v>
                </c:pt>
                <c:pt idx="32">
                  <c:v>2.0202144365956055E-2</c:v>
                </c:pt>
                <c:pt idx="33">
                  <c:v>1.3043290778792158E-3</c:v>
                </c:pt>
                <c:pt idx="34">
                  <c:v>2.2139356080171295E-3</c:v>
                </c:pt>
                <c:pt idx="35">
                  <c:v>0.21614726925210978</c:v>
                </c:pt>
                <c:pt idx="36">
                  <c:v>0.4890496586379407</c:v>
                </c:pt>
                <c:pt idx="37">
                  <c:v>8.2698614977407345</c:v>
                </c:pt>
                <c:pt idx="38">
                  <c:v>6.1486780122066946</c:v>
                </c:pt>
                <c:pt idx="39">
                  <c:v>9.5249957270962433</c:v>
                </c:pt>
                <c:pt idx="40">
                  <c:v>1.4941333698782795</c:v>
                </c:pt>
                <c:pt idx="41">
                  <c:v>9.2453728864543265</c:v>
                </c:pt>
                <c:pt idx="42">
                  <c:v>12.289036977125765</c:v>
                </c:pt>
                <c:pt idx="43">
                  <c:v>11.995085787389108</c:v>
                </c:pt>
                <c:pt idx="44">
                  <c:v>1.734437761324473</c:v>
                </c:pt>
                <c:pt idx="45">
                  <c:v>4.6968078187110711</c:v>
                </c:pt>
                <c:pt idx="46">
                  <c:v>0.79349281617685863</c:v>
                </c:pt>
                <c:pt idx="47">
                  <c:v>2.5379017740140171</c:v>
                </c:pt>
                <c:pt idx="48">
                  <c:v>2.6248882702654872</c:v>
                </c:pt>
                <c:pt idx="49">
                  <c:v>0.6725637255135607</c:v>
                </c:pt>
                <c:pt idx="50">
                  <c:v>0.50088234131701281</c:v>
                </c:pt>
                <c:pt idx="51">
                  <c:v>3.8018934764406689</c:v>
                </c:pt>
                <c:pt idx="52">
                  <c:v>0.43361279236379313</c:v>
                </c:pt>
                <c:pt idx="53">
                  <c:v>3.0961644734225997</c:v>
                </c:pt>
                <c:pt idx="54">
                  <c:v>3.9346064406027299</c:v>
                </c:pt>
                <c:pt idx="55">
                  <c:v>0.75243241424668195</c:v>
                </c:pt>
                <c:pt idx="56">
                  <c:v>2.5606170095094734</c:v>
                </c:pt>
                <c:pt idx="57">
                  <c:v>7.9235312954362477E-3</c:v>
                </c:pt>
                <c:pt idx="58">
                  <c:v>0.44629003269640038</c:v>
                </c:pt>
                <c:pt idx="59">
                  <c:v>10.661015659902498</c:v>
                </c:pt>
                <c:pt idx="60">
                  <c:v>8.8326300659321824</c:v>
                </c:pt>
                <c:pt idx="61">
                  <c:v>0.58146808791888294</c:v>
                </c:pt>
                <c:pt idx="62">
                  <c:v>3.0363434730305352</c:v>
                </c:pt>
                <c:pt idx="63">
                  <c:v>1.4435510011810666</c:v>
                </c:pt>
                <c:pt idx="64">
                  <c:v>2.0859256718034787</c:v>
                </c:pt>
                <c:pt idx="65">
                  <c:v>2.1715428606025879</c:v>
                </c:pt>
                <c:pt idx="66">
                  <c:v>6.563752967385259</c:v>
                </c:pt>
                <c:pt idx="67">
                  <c:v>2.6245712664443306</c:v>
                </c:pt>
                <c:pt idx="68">
                  <c:v>0.32377966165340438</c:v>
                </c:pt>
                <c:pt idx="69">
                  <c:v>2.0924196956093088</c:v>
                </c:pt>
                <c:pt idx="70">
                  <c:v>1.2914885756505687</c:v>
                </c:pt>
                <c:pt idx="71">
                  <c:v>2.5243966509611169</c:v>
                </c:pt>
                <c:pt idx="72">
                  <c:v>2.6042465293517618E-3</c:v>
                </c:pt>
                <c:pt idx="73">
                  <c:v>0.60502396670783254</c:v>
                </c:pt>
                <c:pt idx="74">
                  <c:v>0.98723541075014876</c:v>
                </c:pt>
                <c:pt idx="75">
                  <c:v>3.0500842954930918</c:v>
                </c:pt>
                <c:pt idx="76">
                  <c:v>0.82493647169945439</c:v>
                </c:pt>
                <c:pt idx="77">
                  <c:v>0.71634140554588077</c:v>
                </c:pt>
                <c:pt idx="78">
                  <c:v>0.50945771736545065</c:v>
                </c:pt>
                <c:pt idx="79">
                  <c:v>1.7441505542749733</c:v>
                </c:pt>
                <c:pt idx="80">
                  <c:v>0.81284440664828705</c:v>
                </c:pt>
                <c:pt idx="81">
                  <c:v>26.395984336940838</c:v>
                </c:pt>
                <c:pt idx="82">
                  <c:v>0.86049427793428623</c:v>
                </c:pt>
                <c:pt idx="83">
                  <c:v>7.3503030195388105E-2</c:v>
                </c:pt>
                <c:pt idx="84">
                  <c:v>0.72046041780822989</c:v>
                </c:pt>
                <c:pt idx="85">
                  <c:v>1.4274403197123127</c:v>
                </c:pt>
                <c:pt idx="86">
                  <c:v>18.822236296684927</c:v>
                </c:pt>
                <c:pt idx="87">
                  <c:v>4.2545185551340383</c:v>
                </c:pt>
                <c:pt idx="88">
                  <c:v>3.9153858634770895</c:v>
                </c:pt>
                <c:pt idx="89">
                  <c:v>1.0271606159311701</c:v>
                </c:pt>
                <c:pt idx="90">
                  <c:v>4.4670976733270065</c:v>
                </c:pt>
                <c:pt idx="91">
                  <c:v>4.9624948579846722</c:v>
                </c:pt>
                <c:pt idx="92">
                  <c:v>5.3223014986491159E-2</c:v>
                </c:pt>
                <c:pt idx="93">
                  <c:v>0.11415339611833257</c:v>
                </c:pt>
                <c:pt idx="94">
                  <c:v>0.17069668864275978</c:v>
                </c:pt>
                <c:pt idx="95">
                  <c:v>1.4587287649518472E-3</c:v>
                </c:pt>
                <c:pt idx="96">
                  <c:v>2.1074112591670997E-3</c:v>
                </c:pt>
                <c:pt idx="97">
                  <c:v>0.50490339778328164</c:v>
                </c:pt>
                <c:pt idx="98">
                  <c:v>0.16623006329529103</c:v>
                </c:pt>
                <c:pt idx="99">
                  <c:v>1.4226143442209893</c:v>
                </c:pt>
                <c:pt idx="100">
                  <c:v>1.2125516284238347</c:v>
                </c:pt>
                <c:pt idx="101">
                  <c:v>1.8327081132949468</c:v>
                </c:pt>
                <c:pt idx="102">
                  <c:v>5.3906085430376844</c:v>
                </c:pt>
                <c:pt idx="103">
                  <c:v>3.2487280950565118</c:v>
                </c:pt>
                <c:pt idx="104">
                  <c:v>1.3177289421502261</c:v>
                </c:pt>
                <c:pt idx="105">
                  <c:v>8.8333819048736079E-2</c:v>
                </c:pt>
                <c:pt idx="106">
                  <c:v>2.5726995446841894</c:v>
                </c:pt>
                <c:pt idx="107">
                  <c:v>1.517097057454792</c:v>
                </c:pt>
                <c:pt idx="108">
                  <c:v>14.114022025552114</c:v>
                </c:pt>
                <c:pt idx="109">
                  <c:v>0.1963290853030884</c:v>
                </c:pt>
                <c:pt idx="110">
                  <c:v>1.0745033646726698</c:v>
                </c:pt>
                <c:pt idx="111">
                  <c:v>2.5561709059572144</c:v>
                </c:pt>
                <c:pt idx="112">
                  <c:v>2.3461432895312631</c:v>
                </c:pt>
                <c:pt idx="113">
                  <c:v>0.3518819420795653</c:v>
                </c:pt>
                <c:pt idx="114">
                  <c:v>9.9375868596593371</c:v>
                </c:pt>
                <c:pt idx="115">
                  <c:v>1.1005380209170967</c:v>
                </c:pt>
                <c:pt idx="116">
                  <c:v>3.6681666735452141</c:v>
                </c:pt>
                <c:pt idx="117">
                  <c:v>7.7527059471037054</c:v>
                </c:pt>
                <c:pt idx="118">
                  <c:v>7.4640629391363178E-2</c:v>
                </c:pt>
                <c:pt idx="119">
                  <c:v>0.17262875323175203</c:v>
                </c:pt>
                <c:pt idx="120">
                  <c:v>0.83316220300140964</c:v>
                </c:pt>
                <c:pt idx="121">
                  <c:v>0.12138549795586803</c:v>
                </c:pt>
                <c:pt idx="122">
                  <c:v>8.5743838568388089</c:v>
                </c:pt>
                <c:pt idx="123">
                  <c:v>11.599321684310349</c:v>
                </c:pt>
                <c:pt idx="124">
                  <c:v>6.0295647664635696</c:v>
                </c:pt>
                <c:pt idx="125">
                  <c:v>7.1323706196461263</c:v>
                </c:pt>
                <c:pt idx="126">
                  <c:v>4.0725561262906727</c:v>
                </c:pt>
                <c:pt idx="127">
                  <c:v>0.69525925149652879</c:v>
                </c:pt>
                <c:pt idx="128">
                  <c:v>3.367763929556213</c:v>
                </c:pt>
                <c:pt idx="129">
                  <c:v>0.74889192325973297</c:v>
                </c:pt>
                <c:pt idx="130">
                  <c:v>0.93405750667945975</c:v>
                </c:pt>
                <c:pt idx="131">
                  <c:v>5.4801230888094894</c:v>
                </c:pt>
                <c:pt idx="132">
                  <c:v>3.2189973416677793</c:v>
                </c:pt>
                <c:pt idx="133">
                  <c:v>0.5491249372419944</c:v>
                </c:pt>
                <c:pt idx="134">
                  <c:v>0.21175495017347415</c:v>
                </c:pt>
                <c:pt idx="135">
                  <c:v>0.56400861032134531</c:v>
                </c:pt>
                <c:pt idx="136">
                  <c:v>0.42084629360087278</c:v>
                </c:pt>
                <c:pt idx="137">
                  <c:v>0.74283226866787067</c:v>
                </c:pt>
                <c:pt idx="138">
                  <c:v>2.2502655064619339</c:v>
                </c:pt>
                <c:pt idx="139">
                  <c:v>4.1657779622306386</c:v>
                </c:pt>
                <c:pt idx="140">
                  <c:v>1.9209295105213735</c:v>
                </c:pt>
                <c:pt idx="141">
                  <c:v>0.13756589652874426</c:v>
                </c:pt>
                <c:pt idx="142">
                  <c:v>0.16324667756101258</c:v>
                </c:pt>
                <c:pt idx="143">
                  <c:v>1.7902705173117919</c:v>
                </c:pt>
                <c:pt idx="144">
                  <c:v>2.0115770490306693</c:v>
                </c:pt>
                <c:pt idx="145">
                  <c:v>1.6985714407586296</c:v>
                </c:pt>
                <c:pt idx="146">
                  <c:v>2.3388785651477719</c:v>
                </c:pt>
                <c:pt idx="147">
                  <c:v>0.71468788446067022</c:v>
                </c:pt>
                <c:pt idx="148">
                  <c:v>0.78595078310986799</c:v>
                </c:pt>
                <c:pt idx="149">
                  <c:v>0.58398527049524174</c:v>
                </c:pt>
                <c:pt idx="150">
                  <c:v>8.2894399696696723</c:v>
                </c:pt>
                <c:pt idx="151">
                  <c:v>0.62788235252875801</c:v>
                </c:pt>
                <c:pt idx="152">
                  <c:v>4.2142028664318181</c:v>
                </c:pt>
                <c:pt idx="153">
                  <c:v>2.3025058325930035</c:v>
                </c:pt>
                <c:pt idx="154">
                  <c:v>1.8239435587429871</c:v>
                </c:pt>
                <c:pt idx="155">
                  <c:v>0.81486271405114463</c:v>
                </c:pt>
                <c:pt idx="156">
                  <c:v>3.2546137073067123</c:v>
                </c:pt>
                <c:pt idx="157">
                  <c:v>0.11418140771126518</c:v>
                </c:pt>
                <c:pt idx="158">
                  <c:v>4.7489948110113284E-2</c:v>
                </c:pt>
                <c:pt idx="159">
                  <c:v>1.0246203213697151</c:v>
                </c:pt>
                <c:pt idx="160">
                  <c:v>2.0639598961147625</c:v>
                </c:pt>
                <c:pt idx="161">
                  <c:v>3.1367803911707153</c:v>
                </c:pt>
                <c:pt idx="162">
                  <c:v>1.0993256309159123</c:v>
                </c:pt>
                <c:pt idx="163">
                  <c:v>3.4863151184273096</c:v>
                </c:pt>
                <c:pt idx="164">
                  <c:v>4.0776435842914189</c:v>
                </c:pt>
                <c:pt idx="165">
                  <c:v>10.750461280997293</c:v>
                </c:pt>
                <c:pt idx="166">
                  <c:v>2.5751169594866337</c:v>
                </c:pt>
                <c:pt idx="167">
                  <c:v>6.3803388759424443E-2</c:v>
                </c:pt>
                <c:pt idx="168">
                  <c:v>0.99928866624673618</c:v>
                </c:pt>
                <c:pt idx="169">
                  <c:v>0.20012558254797583</c:v>
                </c:pt>
                <c:pt idx="170">
                  <c:v>1.30968404352426</c:v>
                </c:pt>
                <c:pt idx="171">
                  <c:v>6.670810717389867</c:v>
                </c:pt>
                <c:pt idx="172">
                  <c:v>2.1804231594423857</c:v>
                </c:pt>
                <c:pt idx="173">
                  <c:v>4.7132510543817832</c:v>
                </c:pt>
                <c:pt idx="174">
                  <c:v>7.5220039488821042</c:v>
                </c:pt>
                <c:pt idx="175">
                  <c:v>6.1200657265811298</c:v>
                </c:pt>
                <c:pt idx="176">
                  <c:v>9.9492720279272753</c:v>
                </c:pt>
                <c:pt idx="177">
                  <c:v>0.28829645925516922</c:v>
                </c:pt>
                <c:pt idx="178">
                  <c:v>4.9682433700959434</c:v>
                </c:pt>
                <c:pt idx="179">
                  <c:v>12.025556496705081</c:v>
                </c:pt>
                <c:pt idx="180">
                  <c:v>2.1244602666462051</c:v>
                </c:pt>
                <c:pt idx="181">
                  <c:v>0.89454289897968531</c:v>
                </c:pt>
                <c:pt idx="182">
                  <c:v>2.8273000969870159</c:v>
                </c:pt>
                <c:pt idx="183">
                  <c:v>6.7530604372527074</c:v>
                </c:pt>
                <c:pt idx="184">
                  <c:v>5.2747085676090348</c:v>
                </c:pt>
                <c:pt idx="185">
                  <c:v>2.612970723756562</c:v>
                </c:pt>
                <c:pt idx="186">
                  <c:v>5.9456252815805408</c:v>
                </c:pt>
                <c:pt idx="187">
                  <c:v>4.6167501066317138</c:v>
                </c:pt>
                <c:pt idx="188">
                  <c:v>1.8775799539841056</c:v>
                </c:pt>
                <c:pt idx="189">
                  <c:v>2.9054862569000965</c:v>
                </c:pt>
                <c:pt idx="190">
                  <c:v>2.0120909342212556</c:v>
                </c:pt>
                <c:pt idx="191">
                  <c:v>0.50255361979497193</c:v>
                </c:pt>
                <c:pt idx="192">
                  <c:v>0.71455972724139083</c:v>
                </c:pt>
                <c:pt idx="193">
                  <c:v>4.7208054846734324</c:v>
                </c:pt>
                <c:pt idx="194">
                  <c:v>12.094804168564956</c:v>
                </c:pt>
                <c:pt idx="195">
                  <c:v>10.530394256101022</c:v>
                </c:pt>
                <c:pt idx="196">
                  <c:v>3.8157449572155904</c:v>
                </c:pt>
                <c:pt idx="197">
                  <c:v>6.3570087770722141</c:v>
                </c:pt>
                <c:pt idx="198">
                  <c:v>3.695044671873482</c:v>
                </c:pt>
                <c:pt idx="199">
                  <c:v>2.7913750340619345</c:v>
                </c:pt>
                <c:pt idx="200">
                  <c:v>8.3852087381305047</c:v>
                </c:pt>
                <c:pt idx="201">
                  <c:v>4.5958554816273711</c:v>
                </c:pt>
                <c:pt idx="202">
                  <c:v>14.976269079362677</c:v>
                </c:pt>
                <c:pt idx="203">
                  <c:v>4.2769332526582327</c:v>
                </c:pt>
                <c:pt idx="204">
                  <c:v>2.0437826348802353</c:v>
                </c:pt>
                <c:pt idx="205">
                  <c:v>13.903321273443808</c:v>
                </c:pt>
                <c:pt idx="206">
                  <c:v>0.26060283395501882</c:v>
                </c:pt>
                <c:pt idx="207">
                  <c:v>0.81063253393849377</c:v>
                </c:pt>
                <c:pt idx="208">
                  <c:v>4.4305466208309996</c:v>
                </c:pt>
                <c:pt idx="209">
                  <c:v>0.60991546567447275</c:v>
                </c:pt>
                <c:pt idx="210">
                  <c:v>1.3402247658513768</c:v>
                </c:pt>
                <c:pt idx="211">
                  <c:v>14.521285641691577</c:v>
                </c:pt>
                <c:pt idx="212">
                  <c:v>5.5048546190104561</c:v>
                </c:pt>
                <c:pt idx="213">
                  <c:v>8.9860081201337358</c:v>
                </c:pt>
                <c:pt idx="214">
                  <c:v>0.25129946912793216</c:v>
                </c:pt>
                <c:pt idx="215">
                  <c:v>0.15239818295421365</c:v>
                </c:pt>
                <c:pt idx="216">
                  <c:v>9.1423271749562107E-2</c:v>
                </c:pt>
                <c:pt idx="217">
                  <c:v>0.18575408641019936</c:v>
                </c:pt>
                <c:pt idx="218">
                  <c:v>0.4220334056991592</c:v>
                </c:pt>
                <c:pt idx="219">
                  <c:v>0.67138396118162302</c:v>
                </c:pt>
                <c:pt idx="220">
                  <c:v>2.7176874995677331</c:v>
                </c:pt>
                <c:pt idx="221">
                  <c:v>0.37757879467652927</c:v>
                </c:pt>
                <c:pt idx="222">
                  <c:v>4.9162511923519974</c:v>
                </c:pt>
                <c:pt idx="223">
                  <c:v>13.113417119553054</c:v>
                </c:pt>
                <c:pt idx="224">
                  <c:v>4.5415441900100424</c:v>
                </c:pt>
                <c:pt idx="225">
                  <c:v>1.0030942922068138</c:v>
                </c:pt>
                <c:pt idx="226">
                  <c:v>0.47145465105424578</c:v>
                </c:pt>
                <c:pt idx="227">
                  <c:v>6.0481854191631363</c:v>
                </c:pt>
                <c:pt idx="228">
                  <c:v>20.224172674087331</c:v>
                </c:pt>
                <c:pt idx="229">
                  <c:v>6.3112544039133027</c:v>
                </c:pt>
                <c:pt idx="230">
                  <c:v>15.141656767130497</c:v>
                </c:pt>
                <c:pt idx="231">
                  <c:v>16.592778903271846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6-48D7-8411-E5BE51E7A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748408"/>
        <c:axId val="647747752"/>
      </c:scatterChart>
      <c:valAx>
        <c:axId val="64774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7752"/>
        <c:crosses val="autoZero"/>
        <c:crossBetween val="midCat"/>
      </c:valAx>
      <c:valAx>
        <c:axId val="64774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 vs New Hope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557590184947811E-3"/>
                  <c:y val="-0.18757592800899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Load'!$K$119:$K$238</c:f>
              <c:numCache>
                <c:formatCode>0.0</c:formatCode>
                <c:ptCount val="120"/>
                <c:pt idx="0">
                  <c:v>3.8300818330278736</c:v>
                </c:pt>
                <c:pt idx="1">
                  <c:v>6.1720611924299238</c:v>
                </c:pt>
                <c:pt idx="2">
                  <c:v>3.7789288202328444</c:v>
                </c:pt>
                <c:pt idx="3">
                  <c:v>3.1922524806288943</c:v>
                </c:pt>
                <c:pt idx="4">
                  <c:v>4.3772363806032857</c:v>
                </c:pt>
                <c:pt idx="5">
                  <c:v>0.78437664441236299</c:v>
                </c:pt>
                <c:pt idx="6">
                  <c:v>0.63027819336733482</c:v>
                </c:pt>
                <c:pt idx="7">
                  <c:v>0.65768159307895779</c:v>
                </c:pt>
                <c:pt idx="8">
                  <c:v>0.34518235723417684</c:v>
                </c:pt>
                <c:pt idx="9">
                  <c:v>2.6836149337592636</c:v>
                </c:pt>
                <c:pt idx="10">
                  <c:v>0.73661556353719404</c:v>
                </c:pt>
                <c:pt idx="11">
                  <c:v>1.2043794173258424</c:v>
                </c:pt>
                <c:pt idx="12">
                  <c:v>14.401399995115071</c:v>
                </c:pt>
                <c:pt idx="13">
                  <c:v>2.8488770078772907</c:v>
                </c:pt>
                <c:pt idx="14">
                  <c:v>5.8743754515149709</c:v>
                </c:pt>
                <c:pt idx="15">
                  <c:v>2.3115985585630274</c:v>
                </c:pt>
                <c:pt idx="16">
                  <c:v>1.686222528921884</c:v>
                </c:pt>
                <c:pt idx="17">
                  <c:v>0.91652192746619077</c:v>
                </c:pt>
                <c:pt idx="18">
                  <c:v>1.6569922358961524</c:v>
                </c:pt>
                <c:pt idx="19">
                  <c:v>0.80931373814993979</c:v>
                </c:pt>
                <c:pt idx="20">
                  <c:v>1.3884693669441468</c:v>
                </c:pt>
                <c:pt idx="21">
                  <c:v>0.8211885446916436</c:v>
                </c:pt>
                <c:pt idx="22">
                  <c:v>0.52102997318366318</c:v>
                </c:pt>
                <c:pt idx="23">
                  <c:v>0.5597601114427575</c:v>
                </c:pt>
                <c:pt idx="24">
                  <c:v>5.1381374459293561</c:v>
                </c:pt>
                <c:pt idx="25">
                  <c:v>4.0327095000909488</c:v>
                </c:pt>
                <c:pt idx="26">
                  <c:v>5.6176969408827668</c:v>
                </c:pt>
                <c:pt idx="27">
                  <c:v>3.0336781409642994</c:v>
                </c:pt>
                <c:pt idx="28">
                  <c:v>1.2578160467635067</c:v>
                </c:pt>
                <c:pt idx="29">
                  <c:v>3.9237710118197251</c:v>
                </c:pt>
                <c:pt idx="30">
                  <c:v>1.3080556129014838</c:v>
                </c:pt>
                <c:pt idx="31">
                  <c:v>1.206663033968477</c:v>
                </c:pt>
                <c:pt idx="32">
                  <c:v>0.62108283035298972</c:v>
                </c:pt>
                <c:pt idx="33">
                  <c:v>0.99118096756941321</c:v>
                </c:pt>
                <c:pt idx="34">
                  <c:v>5.282979637516239</c:v>
                </c:pt>
                <c:pt idx="35">
                  <c:v>3.0938438274422646</c:v>
                </c:pt>
                <c:pt idx="36">
                  <c:v>7.546896280581044</c:v>
                </c:pt>
                <c:pt idx="37">
                  <c:v>3.3747612975812982</c:v>
                </c:pt>
                <c:pt idx="38">
                  <c:v>11.29933514775932</c:v>
                </c:pt>
                <c:pt idx="39">
                  <c:v>7.5218982903996654</c:v>
                </c:pt>
                <c:pt idx="40">
                  <c:v>2.3119334890039487</c:v>
                </c:pt>
                <c:pt idx="41">
                  <c:v>0.90887637894664763</c:v>
                </c:pt>
                <c:pt idx="42">
                  <c:v>0.36437387149888362</c:v>
                </c:pt>
                <c:pt idx="43">
                  <c:v>0.75596845337798024</c:v>
                </c:pt>
                <c:pt idx="44">
                  <c:v>0.84148228458919572</c:v>
                </c:pt>
                <c:pt idx="45">
                  <c:v>0.48695841287554492</c:v>
                </c:pt>
                <c:pt idx="46">
                  <c:v>1.0939741647099019</c:v>
                </c:pt>
                <c:pt idx="47">
                  <c:v>2.3840957749112217</c:v>
                </c:pt>
                <c:pt idx="48">
                  <c:v>3.0070663950221244</c:v>
                </c:pt>
                <c:pt idx="49">
                  <c:v>5.4874002998729736</c:v>
                </c:pt>
                <c:pt idx="50">
                  <c:v>7.4318020017922271</c:v>
                </c:pt>
                <c:pt idx="51">
                  <c:v>2.1662387472038183</c:v>
                </c:pt>
                <c:pt idx="52">
                  <c:v>0.83306335123334707</c:v>
                </c:pt>
                <c:pt idx="53">
                  <c:v>0.5124405297851643</c:v>
                </c:pt>
                <c:pt idx="54">
                  <c:v>0.92714835690991981</c:v>
                </c:pt>
                <c:pt idx="55">
                  <c:v>0.86868777085845683</c:v>
                </c:pt>
                <c:pt idx="56">
                  <c:v>0.50951445566040132</c:v>
                </c:pt>
                <c:pt idx="57">
                  <c:v>1.372179568226682</c:v>
                </c:pt>
                <c:pt idx="58">
                  <c:v>1.1534395420841246</c:v>
                </c:pt>
                <c:pt idx="59">
                  <c:v>0.60908623092367931</c:v>
                </c:pt>
                <c:pt idx="60">
                  <c:v>3.4167472207108909</c:v>
                </c:pt>
                <c:pt idx="61">
                  <c:v>7.2025921370614254</c:v>
                </c:pt>
                <c:pt idx="62">
                  <c:v>4.2246907888752476</c:v>
                </c:pt>
                <c:pt idx="63">
                  <c:v>0.64562409720584346</c:v>
                </c:pt>
                <c:pt idx="64">
                  <c:v>1.0602375348427031</c:v>
                </c:pt>
                <c:pt idx="65">
                  <c:v>4.3711771844448295</c:v>
                </c:pt>
                <c:pt idx="66">
                  <c:v>4.4064666736290201</c:v>
                </c:pt>
                <c:pt idx="67">
                  <c:v>1.4167557650909213</c:v>
                </c:pt>
                <c:pt idx="68">
                  <c:v>0.32847541787665724</c:v>
                </c:pt>
                <c:pt idx="69">
                  <c:v>2.7808056580698222</c:v>
                </c:pt>
                <c:pt idx="70">
                  <c:v>4.6430189095841321</c:v>
                </c:pt>
                <c:pt idx="71">
                  <c:v>1.922805213098898</c:v>
                </c:pt>
                <c:pt idx="72">
                  <c:v>5.7601946193832108</c:v>
                </c:pt>
                <c:pt idx="73">
                  <c:v>4.6966907252875201</c:v>
                </c:pt>
                <c:pt idx="74">
                  <c:v>4.5626660519852678</c:v>
                </c:pt>
                <c:pt idx="75">
                  <c:v>2.6485690303502873</c:v>
                </c:pt>
                <c:pt idx="76">
                  <c:v>2.4717866539884161</c:v>
                </c:pt>
                <c:pt idx="77">
                  <c:v>1.3497696769069545</c:v>
                </c:pt>
                <c:pt idx="78">
                  <c:v>0.69586366334381955</c:v>
                </c:pt>
                <c:pt idx="79">
                  <c:v>1.0751267153526853</c:v>
                </c:pt>
                <c:pt idx="80">
                  <c:v>8.9995657234051318</c:v>
                </c:pt>
                <c:pt idx="81">
                  <c:v>2.6946676383096166</c:v>
                </c:pt>
                <c:pt idx="82">
                  <c:v>1.5800800273721964</c:v>
                </c:pt>
                <c:pt idx="83">
                  <c:v>3.6757093479857303</c:v>
                </c:pt>
                <c:pt idx="84">
                  <c:v>3.8775810591946902</c:v>
                </c:pt>
                <c:pt idx="85">
                  <c:v>5.263899476748775</c:v>
                </c:pt>
                <c:pt idx="86">
                  <c:v>3.2226398060868937</c:v>
                </c:pt>
                <c:pt idx="87">
                  <c:v>5.3377255404956827</c:v>
                </c:pt>
                <c:pt idx="88">
                  <c:v>11.633656624241125</c:v>
                </c:pt>
                <c:pt idx="89">
                  <c:v>1.5007928575399012</c:v>
                </c:pt>
                <c:pt idx="90">
                  <c:v>1.5254559172803599</c:v>
                </c:pt>
                <c:pt idx="91">
                  <c:v>0.41013754901729454</c:v>
                </c:pt>
                <c:pt idx="92">
                  <c:v>0.57294419152623866</c:v>
                </c:pt>
                <c:pt idx="93">
                  <c:v>0.49782842809448885</c:v>
                </c:pt>
                <c:pt idx="94">
                  <c:v>1.4517103238341926</c:v>
                </c:pt>
                <c:pt idx="95">
                  <c:v>1.3765641121805408</c:v>
                </c:pt>
                <c:pt idx="96">
                  <c:v>6.7065253560912641</c:v>
                </c:pt>
                <c:pt idx="97">
                  <c:v>13.106654604930664</c:v>
                </c:pt>
                <c:pt idx="98">
                  <c:v>13.960205259757924</c:v>
                </c:pt>
                <c:pt idx="99">
                  <c:v>2.4824435316540474</c:v>
                </c:pt>
                <c:pt idx="100">
                  <c:v>1.4204095517191382</c:v>
                </c:pt>
                <c:pt idx="101">
                  <c:v>0.96749225092980962</c:v>
                </c:pt>
                <c:pt idx="102">
                  <c:v>0.57455794728703369</c:v>
                </c:pt>
                <c:pt idx="103">
                  <c:v>0.65402780645074143</c:v>
                </c:pt>
                <c:pt idx="104">
                  <c:v>0.83345917811807047</c:v>
                </c:pt>
                <c:pt idx="105">
                  <c:v>0.52139535184648489</c:v>
                </c:pt>
                <c:pt idx="106">
                  <c:v>0.53613229124695794</c:v>
                </c:pt>
                <c:pt idx="107">
                  <c:v>1.2633880713715375</c:v>
                </c:pt>
                <c:pt idx="108">
                  <c:v>5.8972116179413216</c:v>
                </c:pt>
                <c:pt idx="109">
                  <c:v>2.1662387472038183</c:v>
                </c:pt>
                <c:pt idx="110">
                  <c:v>3.2381683992568129</c:v>
                </c:pt>
                <c:pt idx="111">
                  <c:v>2.5909914427339786</c:v>
                </c:pt>
                <c:pt idx="112">
                  <c:v>1.0139257893300608</c:v>
                </c:pt>
                <c:pt idx="113">
                  <c:v>0.67167559586502701</c:v>
                </c:pt>
                <c:pt idx="114">
                  <c:v>0.43845439538597197</c:v>
                </c:pt>
                <c:pt idx="115">
                  <c:v>0.92660028891568758</c:v>
                </c:pt>
                <c:pt idx="116">
                  <c:v>14.352865529403605</c:v>
                </c:pt>
                <c:pt idx="117">
                  <c:v>2.6535625387421828</c:v>
                </c:pt>
                <c:pt idx="118">
                  <c:v>1.9906742997180182</c:v>
                </c:pt>
                <c:pt idx="119">
                  <c:v>1.9447279328681963</c:v>
                </c:pt>
              </c:numCache>
            </c:numRef>
          </c:xVal>
          <c:yVal>
            <c:numRef>
              <c:f>'Monthly Load'!$T$119:$T$238</c:f>
              <c:numCache>
                <c:formatCode>0.0</c:formatCode>
                <c:ptCount val="120"/>
                <c:pt idx="0">
                  <c:v>21.370458740192142</c:v>
                </c:pt>
                <c:pt idx="1">
                  <c:v>22.731539731840073</c:v>
                </c:pt>
                <c:pt idx="2">
                  <c:v>20.68182512716859</c:v>
                </c:pt>
                <c:pt idx="3">
                  <c:v>15.681566552143611</c:v>
                </c:pt>
                <c:pt idx="4">
                  <c:v>24.883385567262305</c:v>
                </c:pt>
                <c:pt idx="5">
                  <c:v>11.391059123501615</c:v>
                </c:pt>
                <c:pt idx="6">
                  <c:v>9.9780962507831159</c:v>
                </c:pt>
                <c:pt idx="7">
                  <c:v>10.913187891373013</c:v>
                </c:pt>
                <c:pt idx="8">
                  <c:v>6.4467700495579372</c:v>
                </c:pt>
                <c:pt idx="9">
                  <c:v>16.536100401191195</c:v>
                </c:pt>
                <c:pt idx="10">
                  <c:v>8.3325816942815241</c:v>
                </c:pt>
                <c:pt idx="11">
                  <c:v>12.756377844959413</c:v>
                </c:pt>
                <c:pt idx="12">
                  <c:v>26.493174355187346</c:v>
                </c:pt>
                <c:pt idx="13">
                  <c:v>6.3236854522794141</c:v>
                </c:pt>
                <c:pt idx="14">
                  <c:v>24.621568252914106</c:v>
                </c:pt>
                <c:pt idx="15">
                  <c:v>9.5270174624988009</c:v>
                </c:pt>
                <c:pt idx="16">
                  <c:v>11.544706424312865</c:v>
                </c:pt>
                <c:pt idx="17">
                  <c:v>11.344637858216423</c:v>
                </c:pt>
                <c:pt idx="18">
                  <c:v>8.3773497635328695</c:v>
                </c:pt>
                <c:pt idx="19">
                  <c:v>14.262818655715229</c:v>
                </c:pt>
                <c:pt idx="20">
                  <c:v>12.575189628973543</c:v>
                </c:pt>
                <c:pt idx="21">
                  <c:v>18.875742201239554</c:v>
                </c:pt>
                <c:pt idx="22">
                  <c:v>7.529766191558009</c:v>
                </c:pt>
                <c:pt idx="23">
                  <c:v>10.59672565493087</c:v>
                </c:pt>
                <c:pt idx="24">
                  <c:v>15.291642416799595</c:v>
                </c:pt>
                <c:pt idx="25">
                  <c:v>10.479729894125983</c:v>
                </c:pt>
                <c:pt idx="26">
                  <c:v>18.577741035796382</c:v>
                </c:pt>
                <c:pt idx="27">
                  <c:v>10.922103395050458</c:v>
                </c:pt>
                <c:pt idx="28">
                  <c:v>9.4788064737943003</c:v>
                </c:pt>
                <c:pt idx="29">
                  <c:v>15.190142650345173</c:v>
                </c:pt>
                <c:pt idx="30">
                  <c:v>10.839756774158346</c:v>
                </c:pt>
                <c:pt idx="31">
                  <c:v>15.479360029803079</c:v>
                </c:pt>
                <c:pt idx="32">
                  <c:v>6.8840116040182968</c:v>
                </c:pt>
                <c:pt idx="33">
                  <c:v>13.289338587155727</c:v>
                </c:pt>
                <c:pt idx="34">
                  <c:v>30.214504853883561</c:v>
                </c:pt>
                <c:pt idx="35">
                  <c:v>15.189863300888941</c:v>
                </c:pt>
                <c:pt idx="36">
                  <c:v>26.72598076291807</c:v>
                </c:pt>
                <c:pt idx="37">
                  <c:v>13.764181878102537</c:v>
                </c:pt>
                <c:pt idx="38">
                  <c:v>30.328807405972181</c:v>
                </c:pt>
                <c:pt idx="39">
                  <c:v>25.735354815899338</c:v>
                </c:pt>
                <c:pt idx="40">
                  <c:v>7.6270638592046449</c:v>
                </c:pt>
                <c:pt idx="41">
                  <c:v>7.635370258114647</c:v>
                </c:pt>
                <c:pt idx="42">
                  <c:v>6.1375607557545342</c:v>
                </c:pt>
                <c:pt idx="43">
                  <c:v>6.4361939766064564</c:v>
                </c:pt>
                <c:pt idx="44">
                  <c:v>6.9047402057461236</c:v>
                </c:pt>
                <c:pt idx="45">
                  <c:v>5.3009595495547801</c:v>
                </c:pt>
                <c:pt idx="46">
                  <c:v>5.1748696398761123</c:v>
                </c:pt>
                <c:pt idx="47">
                  <c:v>9.050284695309454</c:v>
                </c:pt>
                <c:pt idx="67">
                  <c:v>6.3294754464775673</c:v>
                </c:pt>
                <c:pt idx="68">
                  <c:v>7.1750398582028323</c:v>
                </c:pt>
                <c:pt idx="69">
                  <c:v>21.14358406711235</c:v>
                </c:pt>
                <c:pt idx="70">
                  <c:v>24.117119382016668</c:v>
                </c:pt>
                <c:pt idx="71">
                  <c:v>11.830693332892183</c:v>
                </c:pt>
                <c:pt idx="72">
                  <c:v>22.138022159896014</c:v>
                </c:pt>
                <c:pt idx="73">
                  <c:v>14.979476446724883</c:v>
                </c:pt>
                <c:pt idx="74">
                  <c:v>17.139293775729303</c:v>
                </c:pt>
                <c:pt idx="75">
                  <c:v>14.947994080353594</c:v>
                </c:pt>
                <c:pt idx="76">
                  <c:v>9.7551466971024094</c:v>
                </c:pt>
                <c:pt idx="77">
                  <c:v>5.2907237096801092</c:v>
                </c:pt>
                <c:pt idx="78">
                  <c:v>5.5563847942622617</c:v>
                </c:pt>
                <c:pt idx="79">
                  <c:v>8.4363024028616085</c:v>
                </c:pt>
                <c:pt idx="80">
                  <c:v>50.353704717888959</c:v>
                </c:pt>
                <c:pt idx="81">
                  <c:v>15.251696061232318</c:v>
                </c:pt>
                <c:pt idx="82">
                  <c:v>17.38672285762723</c:v>
                </c:pt>
                <c:pt idx="83">
                  <c:v>27.750716008550281</c:v>
                </c:pt>
                <c:pt idx="84">
                  <c:v>23.530764347275863</c:v>
                </c:pt>
                <c:pt idx="85">
                  <c:v>19.769347521323489</c:v>
                </c:pt>
                <c:pt idx="86">
                  <c:v>16.09831762286073</c:v>
                </c:pt>
                <c:pt idx="87">
                  <c:v>19.602827719094662</c:v>
                </c:pt>
                <c:pt idx="88">
                  <c:v>7.9505869160991907</c:v>
                </c:pt>
                <c:pt idx="89">
                  <c:v>4.8529090427594621</c:v>
                </c:pt>
                <c:pt idx="90">
                  <c:v>8.3702953029425373</c:v>
                </c:pt>
                <c:pt idx="91">
                  <c:v>3.834275462393089</c:v>
                </c:pt>
                <c:pt idx="92">
                  <c:v>4.5832098080734607</c:v>
                </c:pt>
                <c:pt idx="93">
                  <c:v>5.6005974270014391</c:v>
                </c:pt>
                <c:pt idx="94">
                  <c:v>13.770313303924059</c:v>
                </c:pt>
                <c:pt idx="95">
                  <c:v>15.039943710372732</c:v>
                </c:pt>
                <c:pt idx="96">
                  <c:v>40.754547747035332</c:v>
                </c:pt>
                <c:pt idx="97">
                  <c:v>30.340152368561142</c:v>
                </c:pt>
                <c:pt idx="98">
                  <c:v>34.738609112988286</c:v>
                </c:pt>
                <c:pt idx="99">
                  <c:v>12.198931966014264</c:v>
                </c:pt>
                <c:pt idx="100">
                  <c:v>6.4909219737202948</c:v>
                </c:pt>
                <c:pt idx="101">
                  <c:v>4.4156684543107234</c:v>
                </c:pt>
                <c:pt idx="102">
                  <c:v>4.8081207292165722</c:v>
                </c:pt>
                <c:pt idx="103">
                  <c:v>4.2842762227521316</c:v>
                </c:pt>
                <c:pt idx="104">
                  <c:v>5.0546828218706947</c:v>
                </c:pt>
                <c:pt idx="105">
                  <c:v>6.8013295084633976</c:v>
                </c:pt>
                <c:pt idx="106">
                  <c:v>7.1008858933092869</c:v>
                </c:pt>
                <c:pt idx="107">
                  <c:v>12.35314144609775</c:v>
                </c:pt>
                <c:pt idx="108">
                  <c:v>28.839328966469171</c:v>
                </c:pt>
                <c:pt idx="109">
                  <c:v>12.993080129476889</c:v>
                </c:pt>
                <c:pt idx="110">
                  <c:v>18.220291301457692</c:v>
                </c:pt>
                <c:pt idx="111">
                  <c:v>11.950677138187324</c:v>
                </c:pt>
                <c:pt idx="112">
                  <c:v>3.3385159049479993</c:v>
                </c:pt>
                <c:pt idx="113">
                  <c:v>2.6879296837767672</c:v>
                </c:pt>
                <c:pt idx="114">
                  <c:v>2.5329167179967516</c:v>
                </c:pt>
                <c:pt idx="115">
                  <c:v>2.9447103299106852</c:v>
                </c:pt>
                <c:pt idx="116">
                  <c:v>61.130811678531927</c:v>
                </c:pt>
                <c:pt idx="117">
                  <c:v>11.949164238793188</c:v>
                </c:pt>
                <c:pt idx="118">
                  <c:v>10.530066958601559</c:v>
                </c:pt>
                <c:pt idx="119">
                  <c:v>17.401036091007093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F-4D36-A0B7-3C1685C6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0704"/>
        <c:axId val="565266768"/>
      </c:scatterChart>
      <c:valAx>
        <c:axId val="56527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6768"/>
        <c:crosses val="autoZero"/>
        <c:crossBetween val="midCat"/>
      </c:valAx>
      <c:valAx>
        <c:axId val="5652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 vs Morgan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791478972105232"/>
                  <c:y val="-0.20271341082364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Load'!$J$119:$J$238</c:f>
              <c:numCache>
                <c:formatCode>0.0</c:formatCode>
                <c:ptCount val="120"/>
                <c:pt idx="0">
                  <c:v>1.8579505004480572</c:v>
                </c:pt>
                <c:pt idx="1">
                  <c:v>3.187667848359677</c:v>
                </c:pt>
                <c:pt idx="2">
                  <c:v>1.8954018133872739</c:v>
                </c:pt>
                <c:pt idx="3">
                  <c:v>2.0652419951555343</c:v>
                </c:pt>
                <c:pt idx="4">
                  <c:v>2.582313699491964</c:v>
                </c:pt>
                <c:pt idx="5">
                  <c:v>0.6409046228110642</c:v>
                </c:pt>
                <c:pt idx="6">
                  <c:v>0.44758886195651282</c:v>
                </c:pt>
                <c:pt idx="7">
                  <c:v>0.47042502838286571</c:v>
                </c:pt>
                <c:pt idx="8">
                  <c:v>0.34263384106099604</c:v>
                </c:pt>
                <c:pt idx="9">
                  <c:v>1.3546413924112408</c:v>
                </c:pt>
                <c:pt idx="10">
                  <c:v>0.59087819422640064</c:v>
                </c:pt>
                <c:pt idx="11">
                  <c:v>0.71066149918809607</c:v>
                </c:pt>
                <c:pt idx="12">
                  <c:v>3.4446073437510405</c:v>
                </c:pt>
                <c:pt idx="13">
                  <c:v>0.48846559985968419</c:v>
                </c:pt>
                <c:pt idx="14">
                  <c:v>2.743080311133486</c:v>
                </c:pt>
                <c:pt idx="15">
                  <c:v>0.84667370642345252</c:v>
                </c:pt>
                <c:pt idx="16">
                  <c:v>0.74719936547026089</c:v>
                </c:pt>
                <c:pt idx="17">
                  <c:v>0.52952502709426619</c:v>
                </c:pt>
                <c:pt idx="18">
                  <c:v>0.70061358596050083</c:v>
                </c:pt>
                <c:pt idx="19">
                  <c:v>0.49326119480921854</c:v>
                </c:pt>
                <c:pt idx="20">
                  <c:v>0.6427924125689759</c:v>
                </c:pt>
                <c:pt idx="21">
                  <c:v>0.49600153478038089</c:v>
                </c:pt>
                <c:pt idx="22">
                  <c:v>0.46817185996213201</c:v>
                </c:pt>
                <c:pt idx="23">
                  <c:v>0.49508808812332666</c:v>
                </c:pt>
                <c:pt idx="24">
                  <c:v>1.3473338191548105</c:v>
                </c:pt>
                <c:pt idx="25">
                  <c:v>1.2781638585034005</c:v>
                </c:pt>
                <c:pt idx="26">
                  <c:v>1.9511220594675744</c:v>
                </c:pt>
                <c:pt idx="27">
                  <c:v>1.0892546903151223</c:v>
                </c:pt>
                <c:pt idx="28">
                  <c:v>0.5307125077484367</c:v>
                </c:pt>
                <c:pt idx="29">
                  <c:v>2.4041002567007075</c:v>
                </c:pt>
                <c:pt idx="30">
                  <c:v>0.47590570832519041</c:v>
                </c:pt>
                <c:pt idx="31">
                  <c:v>0.56085624743122253</c:v>
                </c:pt>
                <c:pt idx="32">
                  <c:v>0.45684512141466121</c:v>
                </c:pt>
                <c:pt idx="33">
                  <c:v>0.66772950630655314</c:v>
                </c:pt>
                <c:pt idx="34">
                  <c:v>2.806199475135926</c:v>
                </c:pt>
                <c:pt idx="35">
                  <c:v>1.3062287195873745</c:v>
                </c:pt>
                <c:pt idx="36">
                  <c:v>4.0602703906055089</c:v>
                </c:pt>
                <c:pt idx="37">
                  <c:v>1.9073418661187673</c:v>
                </c:pt>
                <c:pt idx="38">
                  <c:v>6.3904728127505406</c:v>
                </c:pt>
                <c:pt idx="39">
                  <c:v>3.475420944315665</c:v>
                </c:pt>
                <c:pt idx="40">
                  <c:v>0.83397679789040058</c:v>
                </c:pt>
                <c:pt idx="41">
                  <c:v>0.41248206210373362</c:v>
                </c:pt>
                <c:pt idx="42">
                  <c:v>0.39095516921915807</c:v>
                </c:pt>
                <c:pt idx="43">
                  <c:v>0.48686706820983927</c:v>
                </c:pt>
                <c:pt idx="44">
                  <c:v>0.50875933975723642</c:v>
                </c:pt>
                <c:pt idx="45">
                  <c:v>0.4448485219853508</c:v>
                </c:pt>
                <c:pt idx="46">
                  <c:v>0.68149210260616855</c:v>
                </c:pt>
                <c:pt idx="47">
                  <c:v>0.96916690313440845</c:v>
                </c:pt>
                <c:pt idx="48">
                  <c:v>1.0860880752373345</c:v>
                </c:pt>
                <c:pt idx="49">
                  <c:v>1.8153121154205654</c:v>
                </c:pt>
                <c:pt idx="50">
                  <c:v>3.2710524789107605</c:v>
                </c:pt>
                <c:pt idx="51">
                  <c:v>0.88631729133960069</c:v>
                </c:pt>
                <c:pt idx="52">
                  <c:v>0.45215609524178341</c:v>
                </c:pt>
                <c:pt idx="53">
                  <c:v>0.37944574134027637</c:v>
                </c:pt>
                <c:pt idx="54">
                  <c:v>0.3927820625332662</c:v>
                </c:pt>
                <c:pt idx="55">
                  <c:v>0.42201235555899802</c:v>
                </c:pt>
                <c:pt idx="56">
                  <c:v>0.43230385456180759</c:v>
                </c:pt>
                <c:pt idx="57">
                  <c:v>0.80109271823645301</c:v>
                </c:pt>
                <c:pt idx="58">
                  <c:v>0.8051423317493932</c:v>
                </c:pt>
                <c:pt idx="59">
                  <c:v>0.45489643521294565</c:v>
                </c:pt>
                <c:pt idx="60">
                  <c:v>0.95820554324976037</c:v>
                </c:pt>
                <c:pt idx="61">
                  <c:v>2.1348879530099274</c:v>
                </c:pt>
                <c:pt idx="62">
                  <c:v>2.0068423055478757</c:v>
                </c:pt>
                <c:pt idx="63">
                  <c:v>0.5729441915262381</c:v>
                </c:pt>
                <c:pt idx="64">
                  <c:v>0.51153012795030062</c:v>
                </c:pt>
                <c:pt idx="65">
                  <c:v>1.5791361324932416</c:v>
                </c:pt>
                <c:pt idx="66">
                  <c:v>0.78282378509537109</c:v>
                </c:pt>
                <c:pt idx="67">
                  <c:v>1.192961334112665</c:v>
                </c:pt>
                <c:pt idx="68">
                  <c:v>0.39737974404043896</c:v>
                </c:pt>
                <c:pt idx="69">
                  <c:v>0.80109271823645289</c:v>
                </c:pt>
                <c:pt idx="70">
                  <c:v>2.1851166447829358</c:v>
                </c:pt>
                <c:pt idx="71">
                  <c:v>0.97556102973378767</c:v>
                </c:pt>
                <c:pt idx="72">
                  <c:v>2.3767882016547901</c:v>
                </c:pt>
                <c:pt idx="73">
                  <c:v>1.4226774192814799</c:v>
                </c:pt>
                <c:pt idx="74">
                  <c:v>1.5272828105944691</c:v>
                </c:pt>
                <c:pt idx="75">
                  <c:v>1.0222381539092522</c:v>
                </c:pt>
                <c:pt idx="76">
                  <c:v>0.59556722039927845</c:v>
                </c:pt>
                <c:pt idx="77">
                  <c:v>0.5691686120104148</c:v>
                </c:pt>
                <c:pt idx="78">
                  <c:v>0.45580988186999999</c:v>
                </c:pt>
                <c:pt idx="79">
                  <c:v>0.48504017489573148</c:v>
                </c:pt>
                <c:pt idx="80">
                  <c:v>3.2507739631241592</c:v>
                </c:pt>
                <c:pt idx="81">
                  <c:v>0.80840029149288606</c:v>
                </c:pt>
                <c:pt idx="82">
                  <c:v>0.50781544487828034</c:v>
                </c:pt>
                <c:pt idx="83">
                  <c:v>1.1746924009715836</c:v>
                </c:pt>
                <c:pt idx="84">
                  <c:v>1.7812209812555106</c:v>
                </c:pt>
                <c:pt idx="85">
                  <c:v>2.641557239820902</c:v>
                </c:pt>
                <c:pt idx="86">
                  <c:v>1.4934852842834661</c:v>
                </c:pt>
                <c:pt idx="87">
                  <c:v>2.2426942323992476</c:v>
                </c:pt>
                <c:pt idx="88">
                  <c:v>0.87416845080078154</c:v>
                </c:pt>
                <c:pt idx="89">
                  <c:v>0.60314882765282762</c:v>
                </c:pt>
                <c:pt idx="90">
                  <c:v>0.62571096008206384</c:v>
                </c:pt>
                <c:pt idx="91">
                  <c:v>0.41196444233140272</c:v>
                </c:pt>
                <c:pt idx="92">
                  <c:v>0.53424450148904579</c:v>
                </c:pt>
                <c:pt idx="93">
                  <c:v>0.52614527446316628</c:v>
                </c:pt>
                <c:pt idx="94">
                  <c:v>0.7994789624756572</c:v>
                </c:pt>
                <c:pt idx="95">
                  <c:v>0.81662131140637273</c:v>
                </c:pt>
                <c:pt idx="96">
                  <c:v>5.220347645064229</c:v>
                </c:pt>
                <c:pt idx="97">
                  <c:v>5.8342816678892762</c:v>
                </c:pt>
                <c:pt idx="98">
                  <c:v>6.1237463888907389</c:v>
                </c:pt>
                <c:pt idx="99">
                  <c:v>1.2704825070746568</c:v>
                </c:pt>
                <c:pt idx="100">
                  <c:v>0.72253630572979965</c:v>
                </c:pt>
                <c:pt idx="101">
                  <c:v>0.49082533705707398</c:v>
                </c:pt>
                <c:pt idx="102">
                  <c:v>0.4348006087577555</c:v>
                </c:pt>
                <c:pt idx="103">
                  <c:v>0.45672332852705405</c:v>
                </c:pt>
                <c:pt idx="104">
                  <c:v>0.46345238556735241</c:v>
                </c:pt>
                <c:pt idx="105">
                  <c:v>0.366292109478697</c:v>
                </c:pt>
                <c:pt idx="106">
                  <c:v>0.40870648258790981</c:v>
                </c:pt>
                <c:pt idx="107">
                  <c:v>0.50696289466502997</c:v>
                </c:pt>
                <c:pt idx="108">
                  <c:v>2.3566923751995987</c:v>
                </c:pt>
                <c:pt idx="109">
                  <c:v>1.1043570083784167</c:v>
                </c:pt>
                <c:pt idx="110">
                  <c:v>1.3381993525842688</c:v>
                </c:pt>
                <c:pt idx="111">
                  <c:v>1.3573208359386018</c:v>
                </c:pt>
                <c:pt idx="112">
                  <c:v>0.60378824031276535</c:v>
                </c:pt>
                <c:pt idx="113">
                  <c:v>0.48988144217811802</c:v>
                </c:pt>
                <c:pt idx="114">
                  <c:v>0.43480060875775534</c:v>
                </c:pt>
                <c:pt idx="115">
                  <c:v>0.47955949495340666</c:v>
                </c:pt>
                <c:pt idx="116">
                  <c:v>7.7021822122802455</c:v>
                </c:pt>
                <c:pt idx="117">
                  <c:v>1.4368515915461122</c:v>
                </c:pt>
                <c:pt idx="118">
                  <c:v>0.79853506759670123</c:v>
                </c:pt>
                <c:pt idx="119">
                  <c:v>0.72984387898623226</c:v>
                </c:pt>
              </c:numCache>
            </c:numRef>
          </c:xVal>
          <c:yVal>
            <c:numRef>
              <c:f>'Monthly Load'!$T$119:$T$238</c:f>
              <c:numCache>
                <c:formatCode>0.0</c:formatCode>
                <c:ptCount val="120"/>
                <c:pt idx="0">
                  <c:v>21.370458740192142</c:v>
                </c:pt>
                <c:pt idx="1">
                  <c:v>22.731539731840073</c:v>
                </c:pt>
                <c:pt idx="2">
                  <c:v>20.68182512716859</c:v>
                </c:pt>
                <c:pt idx="3">
                  <c:v>15.681566552143611</c:v>
                </c:pt>
                <c:pt idx="4">
                  <c:v>24.883385567262305</c:v>
                </c:pt>
                <c:pt idx="5">
                  <c:v>11.391059123501615</c:v>
                </c:pt>
                <c:pt idx="6">
                  <c:v>9.9780962507831159</c:v>
                </c:pt>
                <c:pt idx="7">
                  <c:v>10.913187891373013</c:v>
                </c:pt>
                <c:pt idx="8">
                  <c:v>6.4467700495579372</c:v>
                </c:pt>
                <c:pt idx="9">
                  <c:v>16.536100401191195</c:v>
                </c:pt>
                <c:pt idx="10">
                  <c:v>8.3325816942815241</c:v>
                </c:pt>
                <c:pt idx="11">
                  <c:v>12.756377844959413</c:v>
                </c:pt>
                <c:pt idx="12">
                  <c:v>26.493174355187346</c:v>
                </c:pt>
                <c:pt idx="13">
                  <c:v>6.3236854522794141</c:v>
                </c:pt>
                <c:pt idx="14">
                  <c:v>24.621568252914106</c:v>
                </c:pt>
                <c:pt idx="15">
                  <c:v>9.5270174624988009</c:v>
                </c:pt>
                <c:pt idx="16">
                  <c:v>11.544706424312865</c:v>
                </c:pt>
                <c:pt idx="17">
                  <c:v>11.344637858216423</c:v>
                </c:pt>
                <c:pt idx="18">
                  <c:v>8.3773497635328695</c:v>
                </c:pt>
                <c:pt idx="19">
                  <c:v>14.262818655715229</c:v>
                </c:pt>
                <c:pt idx="20">
                  <c:v>12.575189628973543</c:v>
                </c:pt>
                <c:pt idx="21">
                  <c:v>18.875742201239554</c:v>
                </c:pt>
                <c:pt idx="22">
                  <c:v>7.529766191558009</c:v>
                </c:pt>
                <c:pt idx="23">
                  <c:v>10.59672565493087</c:v>
                </c:pt>
                <c:pt idx="24">
                  <c:v>15.291642416799595</c:v>
                </c:pt>
                <c:pt idx="25">
                  <c:v>10.479729894125983</c:v>
                </c:pt>
                <c:pt idx="26">
                  <c:v>18.577741035796382</c:v>
                </c:pt>
                <c:pt idx="27">
                  <c:v>10.922103395050458</c:v>
                </c:pt>
                <c:pt idx="28">
                  <c:v>9.4788064737943003</c:v>
                </c:pt>
                <c:pt idx="29">
                  <c:v>15.190142650345173</c:v>
                </c:pt>
                <c:pt idx="30">
                  <c:v>10.839756774158346</c:v>
                </c:pt>
                <c:pt idx="31">
                  <c:v>15.479360029803079</c:v>
                </c:pt>
                <c:pt idx="32">
                  <c:v>6.8840116040182968</c:v>
                </c:pt>
                <c:pt idx="33">
                  <c:v>13.289338587155727</c:v>
                </c:pt>
                <c:pt idx="34">
                  <c:v>30.214504853883561</c:v>
                </c:pt>
                <c:pt idx="35">
                  <c:v>15.189863300888941</c:v>
                </c:pt>
                <c:pt idx="36">
                  <c:v>26.72598076291807</c:v>
                </c:pt>
                <c:pt idx="37">
                  <c:v>13.764181878102537</c:v>
                </c:pt>
                <c:pt idx="38">
                  <c:v>30.328807405972181</c:v>
                </c:pt>
                <c:pt idx="39">
                  <c:v>25.735354815899338</c:v>
                </c:pt>
                <c:pt idx="40">
                  <c:v>7.6270638592046449</c:v>
                </c:pt>
                <c:pt idx="41">
                  <c:v>7.635370258114647</c:v>
                </c:pt>
                <c:pt idx="42">
                  <c:v>6.1375607557545342</c:v>
                </c:pt>
                <c:pt idx="43">
                  <c:v>6.4361939766064564</c:v>
                </c:pt>
                <c:pt idx="44">
                  <c:v>6.9047402057461236</c:v>
                </c:pt>
                <c:pt idx="45">
                  <c:v>5.3009595495547801</c:v>
                </c:pt>
                <c:pt idx="46">
                  <c:v>5.1748696398761123</c:v>
                </c:pt>
                <c:pt idx="47">
                  <c:v>9.050284695309454</c:v>
                </c:pt>
                <c:pt idx="67">
                  <c:v>6.3294754464775673</c:v>
                </c:pt>
                <c:pt idx="68">
                  <c:v>7.1750398582028323</c:v>
                </c:pt>
                <c:pt idx="69">
                  <c:v>21.14358406711235</c:v>
                </c:pt>
                <c:pt idx="70">
                  <c:v>24.117119382016668</c:v>
                </c:pt>
                <c:pt idx="71">
                  <c:v>11.830693332892183</c:v>
                </c:pt>
                <c:pt idx="72">
                  <c:v>22.138022159896014</c:v>
                </c:pt>
                <c:pt idx="73">
                  <c:v>14.979476446724883</c:v>
                </c:pt>
                <c:pt idx="74">
                  <c:v>17.139293775729303</c:v>
                </c:pt>
                <c:pt idx="75">
                  <c:v>14.947994080353594</c:v>
                </c:pt>
                <c:pt idx="76">
                  <c:v>9.7551466971024094</c:v>
                </c:pt>
                <c:pt idx="77">
                  <c:v>5.2907237096801092</c:v>
                </c:pt>
                <c:pt idx="78">
                  <c:v>5.5563847942622617</c:v>
                </c:pt>
                <c:pt idx="79">
                  <c:v>8.4363024028616085</c:v>
                </c:pt>
                <c:pt idx="80">
                  <c:v>50.353704717888959</c:v>
                </c:pt>
                <c:pt idx="81">
                  <c:v>15.251696061232318</c:v>
                </c:pt>
                <c:pt idx="82">
                  <c:v>17.38672285762723</c:v>
                </c:pt>
                <c:pt idx="83">
                  <c:v>27.750716008550281</c:v>
                </c:pt>
                <c:pt idx="84">
                  <c:v>23.530764347275863</c:v>
                </c:pt>
                <c:pt idx="85">
                  <c:v>19.769347521323489</c:v>
                </c:pt>
                <c:pt idx="86">
                  <c:v>16.09831762286073</c:v>
                </c:pt>
                <c:pt idx="87">
                  <c:v>19.602827719094662</c:v>
                </c:pt>
                <c:pt idx="88">
                  <c:v>7.9505869160991907</c:v>
                </c:pt>
                <c:pt idx="89">
                  <c:v>4.8529090427594621</c:v>
                </c:pt>
                <c:pt idx="90">
                  <c:v>8.3702953029425373</c:v>
                </c:pt>
                <c:pt idx="91">
                  <c:v>3.834275462393089</c:v>
                </c:pt>
                <c:pt idx="92">
                  <c:v>4.5832098080734607</c:v>
                </c:pt>
                <c:pt idx="93">
                  <c:v>5.6005974270014391</c:v>
                </c:pt>
                <c:pt idx="94">
                  <c:v>13.770313303924059</c:v>
                </c:pt>
                <c:pt idx="95">
                  <c:v>15.039943710372732</c:v>
                </c:pt>
                <c:pt idx="96">
                  <c:v>40.754547747035332</c:v>
                </c:pt>
                <c:pt idx="97">
                  <c:v>30.340152368561142</c:v>
                </c:pt>
                <c:pt idx="98">
                  <c:v>34.738609112988286</c:v>
                </c:pt>
                <c:pt idx="99">
                  <c:v>12.198931966014264</c:v>
                </c:pt>
                <c:pt idx="100">
                  <c:v>6.4909219737202948</c:v>
                </c:pt>
                <c:pt idx="101">
                  <c:v>4.4156684543107234</c:v>
                </c:pt>
                <c:pt idx="102">
                  <c:v>4.8081207292165722</c:v>
                </c:pt>
                <c:pt idx="103">
                  <c:v>4.2842762227521316</c:v>
                </c:pt>
                <c:pt idx="104">
                  <c:v>5.0546828218706947</c:v>
                </c:pt>
                <c:pt idx="105">
                  <c:v>6.8013295084633976</c:v>
                </c:pt>
                <c:pt idx="106">
                  <c:v>7.1008858933092869</c:v>
                </c:pt>
                <c:pt idx="107">
                  <c:v>12.35314144609775</c:v>
                </c:pt>
                <c:pt idx="108">
                  <c:v>28.839328966469171</c:v>
                </c:pt>
                <c:pt idx="109">
                  <c:v>12.993080129476889</c:v>
                </c:pt>
                <c:pt idx="110">
                  <c:v>18.220291301457692</c:v>
                </c:pt>
                <c:pt idx="111">
                  <c:v>11.950677138187324</c:v>
                </c:pt>
                <c:pt idx="112">
                  <c:v>3.3385159049479993</c:v>
                </c:pt>
                <c:pt idx="113">
                  <c:v>2.6879296837767672</c:v>
                </c:pt>
                <c:pt idx="114">
                  <c:v>2.5329167179967516</c:v>
                </c:pt>
                <c:pt idx="115">
                  <c:v>2.9447103299106852</c:v>
                </c:pt>
                <c:pt idx="116">
                  <c:v>61.130811678531927</c:v>
                </c:pt>
                <c:pt idx="117">
                  <c:v>11.949164238793188</c:v>
                </c:pt>
                <c:pt idx="118">
                  <c:v>10.530066958601559</c:v>
                </c:pt>
                <c:pt idx="119">
                  <c:v>17.401036091007093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0-4464-9E55-5536339EE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0704"/>
        <c:axId val="565266768"/>
      </c:scatterChart>
      <c:valAx>
        <c:axId val="56527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6768"/>
        <c:crosses val="autoZero"/>
        <c:crossBetween val="midCat"/>
      </c:valAx>
      <c:valAx>
        <c:axId val="5652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 vs Haw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428431911127671E-3"/>
                  <c:y val="-0.111825396825396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Load'!$I$119:$I$238</c:f>
              <c:numCache>
                <c:formatCode>0.0</c:formatCode>
                <c:ptCount val="120"/>
                <c:pt idx="0">
                  <c:v>71.773157631369514</c:v>
                </c:pt>
                <c:pt idx="1">
                  <c:v>93.415253538383098</c:v>
                </c:pt>
                <c:pt idx="2">
                  <c:v>44.872153581126</c:v>
                </c:pt>
                <c:pt idx="3">
                  <c:v>52.996865768737628</c:v>
                </c:pt>
                <c:pt idx="4">
                  <c:v>69.759007752565182</c:v>
                </c:pt>
                <c:pt idx="5">
                  <c:v>13.812957658640821</c:v>
                </c:pt>
                <c:pt idx="6">
                  <c:v>5.7729828725819647</c:v>
                </c:pt>
                <c:pt idx="7">
                  <c:v>8.1470307342655914</c:v>
                </c:pt>
                <c:pt idx="8">
                  <c:v>3.619836860795921</c:v>
                </c:pt>
                <c:pt idx="9">
                  <c:v>82.285101760748177</c:v>
                </c:pt>
                <c:pt idx="10">
                  <c:v>20.749641124087809</c:v>
                </c:pt>
                <c:pt idx="11">
                  <c:v>43.642654380731166</c:v>
                </c:pt>
                <c:pt idx="12">
                  <c:v>113.91593260121778</c:v>
                </c:pt>
                <c:pt idx="13">
                  <c:v>24.705437140729266</c:v>
                </c:pt>
                <c:pt idx="14">
                  <c:v>88.736775499521372</c:v>
                </c:pt>
                <c:pt idx="15">
                  <c:v>53.118628208122907</c:v>
                </c:pt>
                <c:pt idx="16">
                  <c:v>28.838424409855246</c:v>
                </c:pt>
                <c:pt idx="17">
                  <c:v>17.977421864594298</c:v>
                </c:pt>
                <c:pt idx="18">
                  <c:v>14.439764754711346</c:v>
                </c:pt>
                <c:pt idx="19">
                  <c:v>9.7930616102770962</c:v>
                </c:pt>
                <c:pt idx="20">
                  <c:v>13.318356742067927</c:v>
                </c:pt>
                <c:pt idx="21">
                  <c:v>11.568801911590279</c:v>
                </c:pt>
                <c:pt idx="22">
                  <c:v>8.4752321181451311</c:v>
                </c:pt>
                <c:pt idx="23">
                  <c:v>14.623367532779227</c:v>
                </c:pt>
                <c:pt idx="24">
                  <c:v>47.494658933528328</c:v>
                </c:pt>
                <c:pt idx="25">
                  <c:v>36.60880013980865</c:v>
                </c:pt>
                <c:pt idx="26">
                  <c:v>35.661870938049461</c:v>
                </c:pt>
                <c:pt idx="27">
                  <c:v>57.008419004300208</c:v>
                </c:pt>
                <c:pt idx="28">
                  <c:v>17.09698108008174</c:v>
                </c:pt>
                <c:pt idx="29">
                  <c:v>35.110057812523038</c:v>
                </c:pt>
                <c:pt idx="30">
                  <c:v>20.744373581698799</c:v>
                </c:pt>
                <c:pt idx="31">
                  <c:v>16.327858994842185</c:v>
                </c:pt>
                <c:pt idx="32">
                  <c:v>6.9734953657262801</c:v>
                </c:pt>
                <c:pt idx="33">
                  <c:v>10.136517553329444</c:v>
                </c:pt>
                <c:pt idx="34">
                  <c:v>42.151513609534177</c:v>
                </c:pt>
                <c:pt idx="35">
                  <c:v>35.230724115919912</c:v>
                </c:pt>
                <c:pt idx="36">
                  <c:v>86.307007391757409</c:v>
                </c:pt>
                <c:pt idx="37">
                  <c:v>49.625273261107012</c:v>
                </c:pt>
                <c:pt idx="38">
                  <c:v>165.26076919422925</c:v>
                </c:pt>
                <c:pt idx="39">
                  <c:v>108.97171988058102</c:v>
                </c:pt>
                <c:pt idx="40">
                  <c:v>19.977991836430405</c:v>
                </c:pt>
                <c:pt idx="41">
                  <c:v>9.9401569702847077</c:v>
                </c:pt>
                <c:pt idx="42">
                  <c:v>15.698494248131899</c:v>
                </c:pt>
                <c:pt idx="43">
                  <c:v>8.3671713786156321</c:v>
                </c:pt>
                <c:pt idx="44">
                  <c:v>8.5243146518508368</c:v>
                </c:pt>
                <c:pt idx="45">
                  <c:v>4.6914620306299009</c:v>
                </c:pt>
                <c:pt idx="46">
                  <c:v>16.344483724000558</c:v>
                </c:pt>
                <c:pt idx="47">
                  <c:v>25.52992061800526</c:v>
                </c:pt>
                <c:pt idx="48">
                  <c:v>43.256266444797276</c:v>
                </c:pt>
                <c:pt idx="49">
                  <c:v>59.946763762489965</c:v>
                </c:pt>
                <c:pt idx="50">
                  <c:v>112.95407327133985</c:v>
                </c:pt>
                <c:pt idx="51">
                  <c:v>41.941968946405929</c:v>
                </c:pt>
                <c:pt idx="52">
                  <c:v>11.307556167672804</c:v>
                </c:pt>
                <c:pt idx="53">
                  <c:v>7.277429516750078</c:v>
                </c:pt>
                <c:pt idx="54">
                  <c:v>22.475354996816304</c:v>
                </c:pt>
                <c:pt idx="55">
                  <c:v>20.118662621616735</c:v>
                </c:pt>
                <c:pt idx="56">
                  <c:v>8.3855621046443201</c:v>
                </c:pt>
                <c:pt idx="57">
                  <c:v>5.7163491798446051</c:v>
                </c:pt>
                <c:pt idx="58">
                  <c:v>7.5426639777366935</c:v>
                </c:pt>
                <c:pt idx="59">
                  <c:v>8.7298097014661113</c:v>
                </c:pt>
                <c:pt idx="60">
                  <c:v>45.619352946596294</c:v>
                </c:pt>
                <c:pt idx="61">
                  <c:v>58.809033328034161</c:v>
                </c:pt>
                <c:pt idx="62">
                  <c:v>53.437542884322376</c:v>
                </c:pt>
                <c:pt idx="63">
                  <c:v>11.67503575780567</c:v>
                </c:pt>
                <c:pt idx="64">
                  <c:v>11.369670540352486</c:v>
                </c:pt>
                <c:pt idx="65">
                  <c:v>87.661405198393453</c:v>
                </c:pt>
                <c:pt idx="66">
                  <c:v>30.331909694138712</c:v>
                </c:pt>
                <c:pt idx="67">
                  <c:v>31.829962211707443</c:v>
                </c:pt>
                <c:pt idx="68">
                  <c:v>7.4341160666567623</c:v>
                </c:pt>
                <c:pt idx="69">
                  <c:v>51.356711399553134</c:v>
                </c:pt>
                <c:pt idx="70">
                  <c:v>57.580419300947469</c:v>
                </c:pt>
                <c:pt idx="71">
                  <c:v>28.779963823803779</c:v>
                </c:pt>
                <c:pt idx="72">
                  <c:v>81.810109499080056</c:v>
                </c:pt>
                <c:pt idx="73">
                  <c:v>58.928333736195803</c:v>
                </c:pt>
                <c:pt idx="74">
                  <c:v>55.284532024885799</c:v>
                </c:pt>
                <c:pt idx="75">
                  <c:v>36.660877098647596</c:v>
                </c:pt>
                <c:pt idx="76">
                  <c:v>33.380994635385328</c:v>
                </c:pt>
                <c:pt idx="77">
                  <c:v>15.955599033870731</c:v>
                </c:pt>
                <c:pt idx="78">
                  <c:v>9.910896229037073</c:v>
                </c:pt>
                <c:pt idx="79">
                  <c:v>20.685912995647342</c:v>
                </c:pt>
                <c:pt idx="80">
                  <c:v>138.85731953808323</c:v>
                </c:pt>
                <c:pt idx="81">
                  <c:v>37.369102740083584</c:v>
                </c:pt>
                <c:pt idx="82">
                  <c:v>20.921429992057782</c:v>
                </c:pt>
                <c:pt idx="83">
                  <c:v>51.470892231684871</c:v>
                </c:pt>
                <c:pt idx="84">
                  <c:v>48.071957220786551</c:v>
                </c:pt>
                <c:pt idx="85">
                  <c:v>62.611581268970859</c:v>
                </c:pt>
                <c:pt idx="86">
                  <c:v>60.085607654362157</c:v>
                </c:pt>
                <c:pt idx="87">
                  <c:v>81.706372407060599</c:v>
                </c:pt>
                <c:pt idx="88">
                  <c:v>34.30905643895229</c:v>
                </c:pt>
                <c:pt idx="89">
                  <c:v>23.235860235257679</c:v>
                </c:pt>
                <c:pt idx="90">
                  <c:v>15.087398434562701</c:v>
                </c:pt>
                <c:pt idx="91">
                  <c:v>6.9632038667234673</c:v>
                </c:pt>
                <c:pt idx="92">
                  <c:v>8.7234764713105371</c:v>
                </c:pt>
                <c:pt idx="93">
                  <c:v>8.2602981197403</c:v>
                </c:pt>
                <c:pt idx="94">
                  <c:v>15.288265354448901</c:v>
                </c:pt>
                <c:pt idx="95">
                  <c:v>21.771087624227611</c:v>
                </c:pt>
                <c:pt idx="96">
                  <c:v>116.26988463644626</c:v>
                </c:pt>
                <c:pt idx="97">
                  <c:v>141.03812123484801</c:v>
                </c:pt>
                <c:pt idx="98">
                  <c:v>126.52880404182096</c:v>
                </c:pt>
                <c:pt idx="99">
                  <c:v>65.408139532128857</c:v>
                </c:pt>
                <c:pt idx="100">
                  <c:v>41.68331130135013</c:v>
                </c:pt>
                <c:pt idx="101">
                  <c:v>13.822396607430372</c:v>
                </c:pt>
                <c:pt idx="102">
                  <c:v>5.1244357460735479</c:v>
                </c:pt>
                <c:pt idx="103">
                  <c:v>5.3710663434781551</c:v>
                </c:pt>
                <c:pt idx="104">
                  <c:v>7.8465981287604913</c:v>
                </c:pt>
                <c:pt idx="105">
                  <c:v>3.7031127476973547</c:v>
                </c:pt>
                <c:pt idx="106">
                  <c:v>4.1748470496219978</c:v>
                </c:pt>
                <c:pt idx="107">
                  <c:v>13.757420101891922</c:v>
                </c:pt>
                <c:pt idx="108">
                  <c:v>56.818208962079609</c:v>
                </c:pt>
                <c:pt idx="109">
                  <c:v>21.757451170561588</c:v>
                </c:pt>
                <c:pt idx="110">
                  <c:v>25.319827886882816</c:v>
                </c:pt>
                <c:pt idx="111">
                  <c:v>26.316733120169793</c:v>
                </c:pt>
                <c:pt idx="112">
                  <c:v>25.043966996452497</c:v>
                </c:pt>
                <c:pt idx="113">
                  <c:v>5.8757456215005508</c:v>
                </c:pt>
                <c:pt idx="114">
                  <c:v>8.9974495719829637</c:v>
                </c:pt>
                <c:pt idx="115">
                  <c:v>8.3242393857340851</c:v>
                </c:pt>
                <c:pt idx="116">
                  <c:v>86.270104146812429</c:v>
                </c:pt>
                <c:pt idx="117">
                  <c:v>26.711920592233295</c:v>
                </c:pt>
                <c:pt idx="118">
                  <c:v>16.688061459940521</c:v>
                </c:pt>
                <c:pt idx="119">
                  <c:v>21.091483311379346</c:v>
                </c:pt>
              </c:numCache>
            </c:numRef>
          </c:xVal>
          <c:yVal>
            <c:numRef>
              <c:f>'Monthly Load'!$T$119:$T$238</c:f>
              <c:numCache>
                <c:formatCode>0.0</c:formatCode>
                <c:ptCount val="120"/>
                <c:pt idx="0">
                  <c:v>21.370458740192142</c:v>
                </c:pt>
                <c:pt idx="1">
                  <c:v>22.731539731840073</c:v>
                </c:pt>
                <c:pt idx="2">
                  <c:v>20.68182512716859</c:v>
                </c:pt>
                <c:pt idx="3">
                  <c:v>15.681566552143611</c:v>
                </c:pt>
                <c:pt idx="4">
                  <c:v>24.883385567262305</c:v>
                </c:pt>
                <c:pt idx="5">
                  <c:v>11.391059123501615</c:v>
                </c:pt>
                <c:pt idx="6">
                  <c:v>9.9780962507831159</c:v>
                </c:pt>
                <c:pt idx="7">
                  <c:v>10.913187891373013</c:v>
                </c:pt>
                <c:pt idx="8">
                  <c:v>6.4467700495579372</c:v>
                </c:pt>
                <c:pt idx="9">
                  <c:v>16.536100401191195</c:v>
                </c:pt>
                <c:pt idx="10">
                  <c:v>8.3325816942815241</c:v>
                </c:pt>
                <c:pt idx="11">
                  <c:v>12.756377844959413</c:v>
                </c:pt>
                <c:pt idx="12">
                  <c:v>26.493174355187346</c:v>
                </c:pt>
                <c:pt idx="13">
                  <c:v>6.3236854522794141</c:v>
                </c:pt>
                <c:pt idx="14">
                  <c:v>24.621568252914106</c:v>
                </c:pt>
                <c:pt idx="15">
                  <c:v>9.5270174624988009</c:v>
                </c:pt>
                <c:pt idx="16">
                  <c:v>11.544706424312865</c:v>
                </c:pt>
                <c:pt idx="17">
                  <c:v>11.344637858216423</c:v>
                </c:pt>
                <c:pt idx="18">
                  <c:v>8.3773497635328695</c:v>
                </c:pt>
                <c:pt idx="19">
                  <c:v>14.262818655715229</c:v>
                </c:pt>
                <c:pt idx="20">
                  <c:v>12.575189628973543</c:v>
                </c:pt>
                <c:pt idx="21">
                  <c:v>18.875742201239554</c:v>
                </c:pt>
                <c:pt idx="22">
                  <c:v>7.529766191558009</c:v>
                </c:pt>
                <c:pt idx="23">
                  <c:v>10.59672565493087</c:v>
                </c:pt>
                <c:pt idx="24">
                  <c:v>15.291642416799595</c:v>
                </c:pt>
                <c:pt idx="25">
                  <c:v>10.479729894125983</c:v>
                </c:pt>
                <c:pt idx="26">
                  <c:v>18.577741035796382</c:v>
                </c:pt>
                <c:pt idx="27">
                  <c:v>10.922103395050458</c:v>
                </c:pt>
                <c:pt idx="28">
                  <c:v>9.4788064737943003</c:v>
                </c:pt>
                <c:pt idx="29">
                  <c:v>15.190142650345173</c:v>
                </c:pt>
                <c:pt idx="30">
                  <c:v>10.839756774158346</c:v>
                </c:pt>
                <c:pt idx="31">
                  <c:v>15.479360029803079</c:v>
                </c:pt>
                <c:pt idx="32">
                  <c:v>6.8840116040182968</c:v>
                </c:pt>
                <c:pt idx="33">
                  <c:v>13.289338587155727</c:v>
                </c:pt>
                <c:pt idx="34">
                  <c:v>30.214504853883561</c:v>
                </c:pt>
                <c:pt idx="35">
                  <c:v>15.189863300888941</c:v>
                </c:pt>
                <c:pt idx="36">
                  <c:v>26.72598076291807</c:v>
                </c:pt>
                <c:pt idx="37">
                  <c:v>13.764181878102537</c:v>
                </c:pt>
                <c:pt idx="38">
                  <c:v>30.328807405972181</c:v>
                </c:pt>
                <c:pt idx="39">
                  <c:v>25.735354815899338</c:v>
                </c:pt>
                <c:pt idx="40">
                  <c:v>7.6270638592046449</c:v>
                </c:pt>
                <c:pt idx="41">
                  <c:v>7.635370258114647</c:v>
                </c:pt>
                <c:pt idx="42">
                  <c:v>6.1375607557545342</c:v>
                </c:pt>
                <c:pt idx="43">
                  <c:v>6.4361939766064564</c:v>
                </c:pt>
                <c:pt idx="44">
                  <c:v>6.9047402057461236</c:v>
                </c:pt>
                <c:pt idx="45">
                  <c:v>5.3009595495547801</c:v>
                </c:pt>
                <c:pt idx="46">
                  <c:v>5.1748696398761123</c:v>
                </c:pt>
                <c:pt idx="47">
                  <c:v>9.050284695309454</c:v>
                </c:pt>
                <c:pt idx="67">
                  <c:v>6.3294754464775673</c:v>
                </c:pt>
                <c:pt idx="68">
                  <c:v>7.1750398582028323</c:v>
                </c:pt>
                <c:pt idx="69">
                  <c:v>21.14358406711235</c:v>
                </c:pt>
                <c:pt idx="70">
                  <c:v>24.117119382016668</c:v>
                </c:pt>
                <c:pt idx="71">
                  <c:v>11.830693332892183</c:v>
                </c:pt>
                <c:pt idx="72">
                  <c:v>22.138022159896014</c:v>
                </c:pt>
                <c:pt idx="73">
                  <c:v>14.979476446724883</c:v>
                </c:pt>
                <c:pt idx="74">
                  <c:v>17.139293775729303</c:v>
                </c:pt>
                <c:pt idx="75">
                  <c:v>14.947994080353594</c:v>
                </c:pt>
                <c:pt idx="76">
                  <c:v>9.7551466971024094</c:v>
                </c:pt>
                <c:pt idx="77">
                  <c:v>5.2907237096801092</c:v>
                </c:pt>
                <c:pt idx="78">
                  <c:v>5.5563847942622617</c:v>
                </c:pt>
                <c:pt idx="79">
                  <c:v>8.4363024028616085</c:v>
                </c:pt>
                <c:pt idx="80">
                  <c:v>50.353704717888959</c:v>
                </c:pt>
                <c:pt idx="81">
                  <c:v>15.251696061232318</c:v>
                </c:pt>
                <c:pt idx="82">
                  <c:v>17.38672285762723</c:v>
                </c:pt>
                <c:pt idx="83">
                  <c:v>27.750716008550281</c:v>
                </c:pt>
                <c:pt idx="84">
                  <c:v>23.530764347275863</c:v>
                </c:pt>
                <c:pt idx="85">
                  <c:v>19.769347521323489</c:v>
                </c:pt>
                <c:pt idx="86">
                  <c:v>16.09831762286073</c:v>
                </c:pt>
                <c:pt idx="87">
                  <c:v>19.602827719094662</c:v>
                </c:pt>
                <c:pt idx="88">
                  <c:v>7.9505869160991907</c:v>
                </c:pt>
                <c:pt idx="89">
                  <c:v>4.8529090427594621</c:v>
                </c:pt>
                <c:pt idx="90">
                  <c:v>8.3702953029425373</c:v>
                </c:pt>
                <c:pt idx="91">
                  <c:v>3.834275462393089</c:v>
                </c:pt>
                <c:pt idx="92">
                  <c:v>4.5832098080734607</c:v>
                </c:pt>
                <c:pt idx="93">
                  <c:v>5.6005974270014391</c:v>
                </c:pt>
                <c:pt idx="94">
                  <c:v>13.770313303924059</c:v>
                </c:pt>
                <c:pt idx="95">
                  <c:v>15.039943710372732</c:v>
                </c:pt>
                <c:pt idx="96">
                  <c:v>40.754547747035332</c:v>
                </c:pt>
                <c:pt idx="97">
                  <c:v>30.340152368561142</c:v>
                </c:pt>
                <c:pt idx="98">
                  <c:v>34.738609112988286</c:v>
                </c:pt>
                <c:pt idx="99">
                  <c:v>12.198931966014264</c:v>
                </c:pt>
                <c:pt idx="100">
                  <c:v>6.4909219737202948</c:v>
                </c:pt>
                <c:pt idx="101">
                  <c:v>4.4156684543107234</c:v>
                </c:pt>
                <c:pt idx="102">
                  <c:v>4.8081207292165722</c:v>
                </c:pt>
                <c:pt idx="103">
                  <c:v>4.2842762227521316</c:v>
                </c:pt>
                <c:pt idx="104">
                  <c:v>5.0546828218706947</c:v>
                </c:pt>
                <c:pt idx="105">
                  <c:v>6.8013295084633976</c:v>
                </c:pt>
                <c:pt idx="106">
                  <c:v>7.1008858933092869</c:v>
                </c:pt>
                <c:pt idx="107">
                  <c:v>12.35314144609775</c:v>
                </c:pt>
                <c:pt idx="108">
                  <c:v>28.839328966469171</c:v>
                </c:pt>
                <c:pt idx="109">
                  <c:v>12.993080129476889</c:v>
                </c:pt>
                <c:pt idx="110">
                  <c:v>18.220291301457692</c:v>
                </c:pt>
                <c:pt idx="111">
                  <c:v>11.950677138187324</c:v>
                </c:pt>
                <c:pt idx="112">
                  <c:v>3.3385159049479993</c:v>
                </c:pt>
                <c:pt idx="113">
                  <c:v>2.6879296837767672</c:v>
                </c:pt>
                <c:pt idx="114">
                  <c:v>2.5329167179967516</c:v>
                </c:pt>
                <c:pt idx="115">
                  <c:v>2.9447103299106852</c:v>
                </c:pt>
                <c:pt idx="116">
                  <c:v>61.130811678531927</c:v>
                </c:pt>
                <c:pt idx="117">
                  <c:v>11.949164238793188</c:v>
                </c:pt>
                <c:pt idx="118">
                  <c:v>10.530066958601559</c:v>
                </c:pt>
                <c:pt idx="119">
                  <c:v>17.401036091007093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B-440F-B631-3D89A9239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0704"/>
        <c:axId val="565266768"/>
      </c:scatterChart>
      <c:valAx>
        <c:axId val="56527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6768"/>
        <c:crosses val="autoZero"/>
        <c:crossBetween val="midCat"/>
      </c:valAx>
      <c:valAx>
        <c:axId val="5652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solidFill>
            <a:schemeClr val="bg1">
              <a:lumMod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 Creek vs Morgan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'Monthly Load'!$L$33</c:f>
              <c:strCache>
                <c:ptCount val="1"/>
                <c:pt idx="0">
                  <c:v>NEQ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Load'!$J$34:$J$466</c:f>
              <c:numCache>
                <c:formatCode>0.0</c:formatCode>
                <c:ptCount val="433"/>
                <c:pt idx="0">
                  <c:v>2.215108143356213</c:v>
                </c:pt>
                <c:pt idx="1">
                  <c:v>1.4268036783185178</c:v>
                </c:pt>
                <c:pt idx="2">
                  <c:v>3.777265042393211</c:v>
                </c:pt>
                <c:pt idx="3">
                  <c:v>4.5580988186999969</c:v>
                </c:pt>
                <c:pt idx="4">
                  <c:v>3.5509325346321416</c:v>
                </c:pt>
                <c:pt idx="5">
                  <c:v>1.5473786370496587</c:v>
                </c:pt>
                <c:pt idx="6">
                  <c:v>0.56822471713145883</c:v>
                </c:pt>
                <c:pt idx="7">
                  <c:v>0.31258144604391597</c:v>
                </c:pt>
                <c:pt idx="8">
                  <c:v>0.44722348329369133</c:v>
                </c:pt>
                <c:pt idx="9">
                  <c:v>0.24824435316540472</c:v>
                </c:pt>
                <c:pt idx="10">
                  <c:v>0.6742971877707723</c:v>
                </c:pt>
                <c:pt idx="11">
                  <c:v>1.1014309342536537</c:v>
                </c:pt>
                <c:pt idx="12">
                  <c:v>2.9775620679992736</c:v>
                </c:pt>
                <c:pt idx="13">
                  <c:v>3.0305419741084147</c:v>
                </c:pt>
                <c:pt idx="14">
                  <c:v>3.9833991296903175</c:v>
                </c:pt>
                <c:pt idx="15">
                  <c:v>5.1188637214655168</c:v>
                </c:pt>
                <c:pt idx="16">
                  <c:v>3.7185682651347074</c:v>
                </c:pt>
                <c:pt idx="17">
                  <c:v>1.9220744557732514</c:v>
                </c:pt>
                <c:pt idx="18">
                  <c:v>0.87215886815526245</c:v>
                </c:pt>
                <c:pt idx="19">
                  <c:v>1.4571301073327139</c:v>
                </c:pt>
                <c:pt idx="20">
                  <c:v>0.56770709735912839</c:v>
                </c:pt>
                <c:pt idx="21">
                  <c:v>0.31620478445023026</c:v>
                </c:pt>
                <c:pt idx="22">
                  <c:v>0.37780153735757926</c:v>
                </c:pt>
                <c:pt idx="23">
                  <c:v>0.36991240306282175</c:v>
                </c:pt>
                <c:pt idx="24">
                  <c:v>0.44567062397669932</c:v>
                </c:pt>
                <c:pt idx="25">
                  <c:v>1.4692789478715318</c:v>
                </c:pt>
                <c:pt idx="26">
                  <c:v>3.2735285718132769</c:v>
                </c:pt>
                <c:pt idx="27">
                  <c:v>0.86613012021870495</c:v>
                </c:pt>
                <c:pt idx="28">
                  <c:v>0.56964055944989278</c:v>
                </c:pt>
                <c:pt idx="29">
                  <c:v>0.80173213089639106</c:v>
                </c:pt>
                <c:pt idx="30">
                  <c:v>0.36613682354699828</c:v>
                </c:pt>
                <c:pt idx="31">
                  <c:v>0.42995934147536879</c:v>
                </c:pt>
                <c:pt idx="32">
                  <c:v>1.8400469459697959</c:v>
                </c:pt>
                <c:pt idx="33">
                  <c:v>0.49724382223397429</c:v>
                </c:pt>
                <c:pt idx="34">
                  <c:v>0.45855022184116229</c:v>
                </c:pt>
                <c:pt idx="35">
                  <c:v>3.9879558635887244</c:v>
                </c:pt>
                <c:pt idx="36">
                  <c:v>1.0924822018367137</c:v>
                </c:pt>
                <c:pt idx="37">
                  <c:v>0.55172178086068124</c:v>
                </c:pt>
                <c:pt idx="38">
                  <c:v>0.69780799979954911</c:v>
                </c:pt>
                <c:pt idx="39">
                  <c:v>1.6350695161268529</c:v>
                </c:pt>
                <c:pt idx="40">
                  <c:v>0.49460091657289762</c:v>
                </c:pt>
                <c:pt idx="41">
                  <c:v>0.41196444233140272</c:v>
                </c:pt>
                <c:pt idx="42">
                  <c:v>0.31544966854706574</c:v>
                </c:pt>
                <c:pt idx="43">
                  <c:v>0.28600014832364129</c:v>
                </c:pt>
                <c:pt idx="44">
                  <c:v>0.56460137872514415</c:v>
                </c:pt>
                <c:pt idx="45">
                  <c:v>0.38322132085610033</c:v>
                </c:pt>
                <c:pt idx="46">
                  <c:v>0.46859813506875747</c:v>
                </c:pt>
                <c:pt idx="47">
                  <c:v>0.38199425751345756</c:v>
                </c:pt>
                <c:pt idx="48">
                  <c:v>0.68471961412775995</c:v>
                </c:pt>
                <c:pt idx="49">
                  <c:v>2.1237634776508014</c:v>
                </c:pt>
                <c:pt idx="50">
                  <c:v>1.9123984458274603</c:v>
                </c:pt>
                <c:pt idx="51">
                  <c:v>2.200492996843348</c:v>
                </c:pt>
                <c:pt idx="52">
                  <c:v>1.5479876014876957</c:v>
                </c:pt>
                <c:pt idx="53">
                  <c:v>0.84859194440326646</c:v>
                </c:pt>
                <c:pt idx="54">
                  <c:v>0.43513553919867515</c:v>
                </c:pt>
                <c:pt idx="55">
                  <c:v>0.38163801331720631</c:v>
                </c:pt>
                <c:pt idx="56">
                  <c:v>0.43406985143211191</c:v>
                </c:pt>
                <c:pt idx="57">
                  <c:v>0.45193686804409078</c:v>
                </c:pt>
                <c:pt idx="58">
                  <c:v>0.38766676125376348</c:v>
                </c:pt>
                <c:pt idx="59">
                  <c:v>0.48516196778333859</c:v>
                </c:pt>
                <c:pt idx="60">
                  <c:v>0.60470168696981985</c:v>
                </c:pt>
                <c:pt idx="61">
                  <c:v>1.6579056825532066</c:v>
                </c:pt>
                <c:pt idx="62">
                  <c:v>1.2400825823524222</c:v>
                </c:pt>
                <c:pt idx="63">
                  <c:v>0.51061668129324633</c:v>
                </c:pt>
                <c:pt idx="64">
                  <c:v>0.65789473063227055</c:v>
                </c:pt>
                <c:pt idx="65">
                  <c:v>0.48951606351529647</c:v>
                </c:pt>
                <c:pt idx="66">
                  <c:v>0.40870648258790965</c:v>
                </c:pt>
                <c:pt idx="67">
                  <c:v>0.25275069000687156</c:v>
                </c:pt>
                <c:pt idx="68">
                  <c:v>0.3434559430523445</c:v>
                </c:pt>
                <c:pt idx="69">
                  <c:v>0.36056784376115825</c:v>
                </c:pt>
                <c:pt idx="70">
                  <c:v>0.45982904716103801</c:v>
                </c:pt>
                <c:pt idx="71">
                  <c:v>0.85705655009196802</c:v>
                </c:pt>
                <c:pt idx="72">
                  <c:v>0.36446521616458938</c:v>
                </c:pt>
                <c:pt idx="73">
                  <c:v>0.43114682212953903</c:v>
                </c:pt>
                <c:pt idx="74">
                  <c:v>2.2704042892028804</c:v>
                </c:pt>
                <c:pt idx="75">
                  <c:v>4.8759782553548279</c:v>
                </c:pt>
                <c:pt idx="76">
                  <c:v>1.6857962538152589</c:v>
                </c:pt>
                <c:pt idx="77">
                  <c:v>1.7684327280567536</c:v>
                </c:pt>
                <c:pt idx="78">
                  <c:v>0.74567695437517012</c:v>
                </c:pt>
                <c:pt idx="79">
                  <c:v>0.92897525022402805</c:v>
                </c:pt>
                <c:pt idx="80">
                  <c:v>0.56999071400176338</c:v>
                </c:pt>
                <c:pt idx="81">
                  <c:v>0.43607943407763128</c:v>
                </c:pt>
                <c:pt idx="82">
                  <c:v>1.1902209941415032</c:v>
                </c:pt>
                <c:pt idx="83">
                  <c:v>0.81646907029686366</c:v>
                </c:pt>
                <c:pt idx="84">
                  <c:v>1.9639103126663313</c:v>
                </c:pt>
                <c:pt idx="85">
                  <c:v>1.8579505004480572</c:v>
                </c:pt>
                <c:pt idx="86">
                  <c:v>3.187667848359677</c:v>
                </c:pt>
                <c:pt idx="87">
                  <c:v>1.8954018133872739</c:v>
                </c:pt>
                <c:pt idx="88">
                  <c:v>2.0652419951555343</c:v>
                </c:pt>
                <c:pt idx="89">
                  <c:v>2.582313699491964</c:v>
                </c:pt>
                <c:pt idx="90">
                  <c:v>0.6409046228110642</c:v>
                </c:pt>
                <c:pt idx="91">
                  <c:v>0.44758886195651282</c:v>
                </c:pt>
                <c:pt idx="92">
                  <c:v>0.47042502838286571</c:v>
                </c:pt>
                <c:pt idx="93">
                  <c:v>0.34263384106099604</c:v>
                </c:pt>
                <c:pt idx="94">
                  <c:v>1.3546413924112408</c:v>
                </c:pt>
                <c:pt idx="95">
                  <c:v>0.59087819422640064</c:v>
                </c:pt>
                <c:pt idx="96">
                  <c:v>0.71066149918809607</c:v>
                </c:pt>
                <c:pt idx="97">
                  <c:v>3.4446073437510405</c:v>
                </c:pt>
                <c:pt idx="98">
                  <c:v>0.48846559985968419</c:v>
                </c:pt>
                <c:pt idx="99">
                  <c:v>2.743080311133486</c:v>
                </c:pt>
                <c:pt idx="100">
                  <c:v>0.84667370642345252</c:v>
                </c:pt>
                <c:pt idx="101">
                  <c:v>0.74719936547026089</c:v>
                </c:pt>
                <c:pt idx="102">
                  <c:v>0.52952502709426619</c:v>
                </c:pt>
                <c:pt idx="103">
                  <c:v>0.70061358596050083</c:v>
                </c:pt>
                <c:pt idx="104">
                  <c:v>0.49326119480921854</c:v>
                </c:pt>
                <c:pt idx="105">
                  <c:v>0.6427924125689759</c:v>
                </c:pt>
                <c:pt idx="106">
                  <c:v>0.49600153478038089</c:v>
                </c:pt>
                <c:pt idx="107">
                  <c:v>0.46817185996213201</c:v>
                </c:pt>
                <c:pt idx="108">
                  <c:v>0.49508808812332666</c:v>
                </c:pt>
                <c:pt idx="109">
                  <c:v>1.3473338191548105</c:v>
                </c:pt>
                <c:pt idx="110">
                  <c:v>1.2781638585034005</c:v>
                </c:pt>
                <c:pt idx="111">
                  <c:v>1.9511220594675744</c:v>
                </c:pt>
                <c:pt idx="112">
                  <c:v>1.0892546903151223</c:v>
                </c:pt>
                <c:pt idx="113">
                  <c:v>0.5307125077484367</c:v>
                </c:pt>
                <c:pt idx="114">
                  <c:v>2.4041002567007075</c:v>
                </c:pt>
                <c:pt idx="115">
                  <c:v>0.47590570832519041</c:v>
                </c:pt>
                <c:pt idx="116">
                  <c:v>0.56085624743122253</c:v>
                </c:pt>
                <c:pt idx="117">
                  <c:v>0.45684512141466121</c:v>
                </c:pt>
                <c:pt idx="118">
                  <c:v>0.66772950630655314</c:v>
                </c:pt>
                <c:pt idx="119">
                  <c:v>2.806199475135926</c:v>
                </c:pt>
                <c:pt idx="120">
                  <c:v>1.3062287195873745</c:v>
                </c:pt>
                <c:pt idx="121">
                  <c:v>4.0602703906055089</c:v>
                </c:pt>
                <c:pt idx="122">
                  <c:v>1.9073418661187673</c:v>
                </c:pt>
                <c:pt idx="123">
                  <c:v>6.3904728127505406</c:v>
                </c:pt>
                <c:pt idx="124">
                  <c:v>3.475420944315665</c:v>
                </c:pt>
                <c:pt idx="125">
                  <c:v>0.83397679789040058</c:v>
                </c:pt>
                <c:pt idx="126">
                  <c:v>0.41248206210373362</c:v>
                </c:pt>
                <c:pt idx="127">
                  <c:v>0.39095516921915807</c:v>
                </c:pt>
                <c:pt idx="128">
                  <c:v>0.48686706820983927</c:v>
                </c:pt>
                <c:pt idx="129">
                  <c:v>0.50875933975723642</c:v>
                </c:pt>
                <c:pt idx="130">
                  <c:v>0.4448485219853508</c:v>
                </c:pt>
                <c:pt idx="131">
                  <c:v>0.68149210260616855</c:v>
                </c:pt>
                <c:pt idx="132">
                  <c:v>0.96916690313440845</c:v>
                </c:pt>
                <c:pt idx="133">
                  <c:v>1.0860880752373345</c:v>
                </c:pt>
                <c:pt idx="134">
                  <c:v>1.8153121154205654</c:v>
                </c:pt>
                <c:pt idx="135">
                  <c:v>3.2710524789107605</c:v>
                </c:pt>
                <c:pt idx="136">
                  <c:v>0.88631729133960069</c:v>
                </c:pt>
                <c:pt idx="137">
                  <c:v>0.45215609524178341</c:v>
                </c:pt>
                <c:pt idx="138">
                  <c:v>0.37944574134027637</c:v>
                </c:pt>
                <c:pt idx="139">
                  <c:v>0.3927820625332662</c:v>
                </c:pt>
                <c:pt idx="140">
                  <c:v>0.42201235555899802</c:v>
                </c:pt>
                <c:pt idx="141">
                  <c:v>0.43230385456180759</c:v>
                </c:pt>
                <c:pt idx="142">
                  <c:v>0.80109271823645301</c:v>
                </c:pt>
                <c:pt idx="143">
                  <c:v>0.8051423317493932</c:v>
                </c:pt>
                <c:pt idx="144">
                  <c:v>0.45489643521294565</c:v>
                </c:pt>
                <c:pt idx="145">
                  <c:v>0.95820554324976037</c:v>
                </c:pt>
                <c:pt idx="146">
                  <c:v>2.1348879530099274</c:v>
                </c:pt>
                <c:pt idx="147">
                  <c:v>2.0068423055478757</c:v>
                </c:pt>
                <c:pt idx="148">
                  <c:v>0.5729441915262381</c:v>
                </c:pt>
                <c:pt idx="149">
                  <c:v>0.51153012795030062</c:v>
                </c:pt>
                <c:pt idx="150">
                  <c:v>1.5791361324932416</c:v>
                </c:pt>
                <c:pt idx="151">
                  <c:v>0.78282378509537109</c:v>
                </c:pt>
                <c:pt idx="152">
                  <c:v>1.192961334112665</c:v>
                </c:pt>
                <c:pt idx="153">
                  <c:v>0.39737974404043896</c:v>
                </c:pt>
                <c:pt idx="154">
                  <c:v>0.80109271823645289</c:v>
                </c:pt>
                <c:pt idx="155">
                  <c:v>2.1851166447829358</c:v>
                </c:pt>
                <c:pt idx="156">
                  <c:v>0.97556102973378767</c:v>
                </c:pt>
                <c:pt idx="157">
                  <c:v>2.3767882016547901</c:v>
                </c:pt>
                <c:pt idx="158">
                  <c:v>1.4226774192814799</c:v>
                </c:pt>
                <c:pt idx="159">
                  <c:v>1.5272828105944691</c:v>
                </c:pt>
                <c:pt idx="160">
                  <c:v>1.0222381539092522</c:v>
                </c:pt>
                <c:pt idx="161">
                  <c:v>0.59556722039927845</c:v>
                </c:pt>
                <c:pt idx="162">
                  <c:v>0.5691686120104148</c:v>
                </c:pt>
                <c:pt idx="163">
                  <c:v>0.45580988186999999</c:v>
                </c:pt>
                <c:pt idx="164">
                  <c:v>0.48504017489573148</c:v>
                </c:pt>
                <c:pt idx="165">
                  <c:v>3.2507739631241592</c:v>
                </c:pt>
                <c:pt idx="166">
                  <c:v>0.80840029149288606</c:v>
                </c:pt>
                <c:pt idx="167">
                  <c:v>0.50781544487828034</c:v>
                </c:pt>
                <c:pt idx="168">
                  <c:v>1.1746924009715836</c:v>
                </c:pt>
                <c:pt idx="169">
                  <c:v>1.7812209812555106</c:v>
                </c:pt>
                <c:pt idx="170">
                  <c:v>2.641557239820902</c:v>
                </c:pt>
                <c:pt idx="171">
                  <c:v>1.4934852842834661</c:v>
                </c:pt>
                <c:pt idx="172">
                  <c:v>2.2426942323992476</c:v>
                </c:pt>
                <c:pt idx="173">
                  <c:v>0.87416845080078154</c:v>
                </c:pt>
                <c:pt idx="174">
                  <c:v>0.60314882765282762</c:v>
                </c:pt>
                <c:pt idx="175">
                  <c:v>0.62571096008206384</c:v>
                </c:pt>
                <c:pt idx="176">
                  <c:v>0.41196444233140272</c:v>
                </c:pt>
                <c:pt idx="177">
                  <c:v>0.53424450148904579</c:v>
                </c:pt>
                <c:pt idx="178">
                  <c:v>0.52614527446316628</c:v>
                </c:pt>
                <c:pt idx="179">
                  <c:v>0.7994789624756572</c:v>
                </c:pt>
                <c:pt idx="180">
                  <c:v>0.81662131140637273</c:v>
                </c:pt>
                <c:pt idx="181">
                  <c:v>5.220347645064229</c:v>
                </c:pt>
                <c:pt idx="182">
                  <c:v>5.8342816678892762</c:v>
                </c:pt>
                <c:pt idx="183">
                  <c:v>6.1237463888907389</c:v>
                </c:pt>
                <c:pt idx="184">
                  <c:v>1.2704825070746568</c:v>
                </c:pt>
                <c:pt idx="185">
                  <c:v>0.72253630572979965</c:v>
                </c:pt>
                <c:pt idx="186">
                  <c:v>0.49082533705707398</c:v>
                </c:pt>
                <c:pt idx="187">
                  <c:v>0.4348006087577555</c:v>
                </c:pt>
                <c:pt idx="188">
                  <c:v>0.45672332852705405</c:v>
                </c:pt>
                <c:pt idx="189">
                  <c:v>0.46345238556735241</c:v>
                </c:pt>
                <c:pt idx="190">
                  <c:v>0.366292109478697</c:v>
                </c:pt>
                <c:pt idx="191">
                  <c:v>0.40870648258790981</c:v>
                </c:pt>
                <c:pt idx="192">
                  <c:v>0.50696289466502997</c:v>
                </c:pt>
                <c:pt idx="193">
                  <c:v>2.3566923751995987</c:v>
                </c:pt>
                <c:pt idx="194">
                  <c:v>1.1043570083784167</c:v>
                </c:pt>
                <c:pt idx="195">
                  <c:v>1.3381993525842688</c:v>
                </c:pt>
                <c:pt idx="196">
                  <c:v>1.3573208359386018</c:v>
                </c:pt>
                <c:pt idx="197">
                  <c:v>0.60378824031276535</c:v>
                </c:pt>
                <c:pt idx="198">
                  <c:v>0.48988144217811802</c:v>
                </c:pt>
                <c:pt idx="199">
                  <c:v>0.43480060875775534</c:v>
                </c:pt>
                <c:pt idx="200">
                  <c:v>0.47955949495340666</c:v>
                </c:pt>
                <c:pt idx="201">
                  <c:v>7.7021822122802455</c:v>
                </c:pt>
                <c:pt idx="202">
                  <c:v>1.4368515915461122</c:v>
                </c:pt>
                <c:pt idx="203">
                  <c:v>0.79853506759670123</c:v>
                </c:pt>
                <c:pt idx="204">
                  <c:v>0.72984387898623226</c:v>
                </c:pt>
                <c:pt idx="205">
                  <c:v>1.6323291761556913</c:v>
                </c:pt>
                <c:pt idx="206">
                  <c:v>2.0944701883038941</c:v>
                </c:pt>
                <c:pt idx="207">
                  <c:v>1.0906553085226052</c:v>
                </c:pt>
                <c:pt idx="208">
                  <c:v>1.6744695152677884</c:v>
                </c:pt>
                <c:pt idx="209">
                  <c:v>0.71979596575863736</c:v>
                </c:pt>
                <c:pt idx="210">
                  <c:v>0.4407989084724106</c:v>
                </c:pt>
                <c:pt idx="211">
                  <c:v>1.2514219201641279</c:v>
                </c:pt>
                <c:pt idx="212">
                  <c:v>0.94724418336510996</c:v>
                </c:pt>
                <c:pt idx="213">
                  <c:v>0.86649549888152677</c:v>
                </c:pt>
                <c:pt idx="214">
                  <c:v>0.62845130005322647</c:v>
                </c:pt>
                <c:pt idx="215">
                  <c:v>0.57011250688937054</c:v>
                </c:pt>
                <c:pt idx="216">
                  <c:v>0.60926892025508994</c:v>
                </c:pt>
                <c:pt idx="217">
                  <c:v>0.69421945936112217</c:v>
                </c:pt>
                <c:pt idx="218">
                  <c:v>1.1923414953096647</c:v>
                </c:pt>
                <c:pt idx="219">
                  <c:v>3.0682673210447509</c:v>
                </c:pt>
                <c:pt idx="220">
                  <c:v>1.849090067874632</c:v>
                </c:pt>
                <c:pt idx="221">
                  <c:v>0.7170556257874745</c:v>
                </c:pt>
                <c:pt idx="222">
                  <c:v>1.5111757012084155</c:v>
                </c:pt>
                <c:pt idx="223">
                  <c:v>0.62479751342500989</c:v>
                </c:pt>
                <c:pt idx="224">
                  <c:v>0.76820863858250465</c:v>
                </c:pt>
                <c:pt idx="225">
                  <c:v>0.57200029664728236</c:v>
                </c:pt>
                <c:pt idx="226">
                  <c:v>0.64425392722026265</c:v>
                </c:pt>
                <c:pt idx="227">
                  <c:v>0.60683001768075573</c:v>
                </c:pt>
                <c:pt idx="228">
                  <c:v>0.66791219563796389</c:v>
                </c:pt>
                <c:pt idx="229">
                  <c:v>1.5123936300844867</c:v>
                </c:pt>
                <c:pt idx="230">
                  <c:v>0.93951250987504487</c:v>
                </c:pt>
                <c:pt idx="231">
                  <c:v>0.75542038538374756</c:v>
                </c:pt>
                <c:pt idx="232">
                  <c:v>0.65383598265276011</c:v>
                </c:pt>
                <c:pt idx="233">
                  <c:v>0.45023785726196996</c:v>
                </c:pt>
                <c:pt idx="234">
                  <c:v>0.47600618745746609</c:v>
                </c:pt>
                <c:pt idx="235">
                  <c:v>0.54139983363596988</c:v>
                </c:pt>
                <c:pt idx="236">
                  <c:v>0.39274552466698448</c:v>
                </c:pt>
                <c:pt idx="237">
                  <c:v>0.43888280186813056</c:v>
                </c:pt>
                <c:pt idx="238">
                  <c:v>1.5534987296519225</c:v>
                </c:pt>
                <c:pt idx="239">
                  <c:v>1.2790719504731565</c:v>
                </c:pt>
                <c:pt idx="240">
                  <c:v>2.7591569722976392</c:v>
                </c:pt>
                <c:pt idx="241">
                  <c:v>1.0606942581712309</c:v>
                </c:pt>
                <c:pt idx="242">
                  <c:v>3.7025287942987366</c:v>
                </c:pt>
                <c:pt idx="243">
                  <c:v>5.2156890671132521</c:v>
                </c:pt>
                <c:pt idx="244">
                  <c:v>5.4861058154675479</c:v>
                </c:pt>
                <c:pt idx="245">
                  <c:v>1.7127124819764534</c:v>
                </c:pt>
                <c:pt idx="246">
                  <c:v>1.3000264167859783</c:v>
                </c:pt>
                <c:pt idx="247">
                  <c:v>1.5253645726146541</c:v>
                </c:pt>
                <c:pt idx="248">
                  <c:v>0.94030198877149918</c:v>
                </c:pt>
                <c:pt idx="249">
                  <c:v>0.84299251639552464</c:v>
                </c:pt>
                <c:pt idx="250">
                  <c:v>0.65229225780233846</c:v>
                </c:pt>
                <c:pt idx="251">
                  <c:v>0.62797326296936806</c:v>
                </c:pt>
                <c:pt idx="252">
                  <c:v>0.83717386119008974</c:v>
                </c:pt>
                <c:pt idx="253">
                  <c:v>0.374878508055006</c:v>
                </c:pt>
                <c:pt idx="254">
                  <c:v>1.1941897623756006</c:v>
                </c:pt>
                <c:pt idx="255">
                  <c:v>1.0244304258861818</c:v>
                </c:pt>
                <c:pt idx="256">
                  <c:v>0.68762741931938143</c:v>
                </c:pt>
                <c:pt idx="257">
                  <c:v>0.88229812604856328</c:v>
                </c:pt>
                <c:pt idx="258">
                  <c:v>0.49667748530660077</c:v>
                </c:pt>
                <c:pt idx="259">
                  <c:v>0.57525216674639501</c:v>
                </c:pt>
                <c:pt idx="260">
                  <c:v>1.1317056012906184</c:v>
                </c:pt>
                <c:pt idx="261">
                  <c:v>1.2077134976240886</c:v>
                </c:pt>
                <c:pt idx="262">
                  <c:v>0.64571544187154917</c:v>
                </c:pt>
                <c:pt idx="263">
                  <c:v>1.0132711525591711</c:v>
                </c:pt>
                <c:pt idx="264">
                  <c:v>0.76574233260845892</c:v>
                </c:pt>
                <c:pt idx="265">
                  <c:v>1.4019579292466446</c:v>
                </c:pt>
                <c:pt idx="266">
                  <c:v>1.0783661886757376</c:v>
                </c:pt>
                <c:pt idx="267">
                  <c:v>2.1668781598637556</c:v>
                </c:pt>
                <c:pt idx="268">
                  <c:v>1.0423431148310134</c:v>
                </c:pt>
                <c:pt idx="269">
                  <c:v>0.52157804117789586</c:v>
                </c:pt>
                <c:pt idx="270">
                  <c:v>0.38388204727136949</c:v>
                </c:pt>
                <c:pt idx="271">
                  <c:v>0.54688964804486517</c:v>
                </c:pt>
                <c:pt idx="272">
                  <c:v>0.53664991101928861</c:v>
                </c:pt>
                <c:pt idx="273">
                  <c:v>0.32835271154239315</c:v>
                </c:pt>
                <c:pt idx="274">
                  <c:v>0.37264969821179394</c:v>
                </c:pt>
                <c:pt idx="275">
                  <c:v>0.51074151900304388</c:v>
                </c:pt>
                <c:pt idx="276">
                  <c:v>0.82091451069452726</c:v>
                </c:pt>
                <c:pt idx="277">
                  <c:v>0.65183553447381171</c:v>
                </c:pt>
                <c:pt idx="278">
                  <c:v>0.67525565429878098</c:v>
                </c:pt>
                <c:pt idx="279">
                  <c:v>0.5601254901055791</c:v>
                </c:pt>
                <c:pt idx="280">
                  <c:v>0.47468473462692812</c:v>
                </c:pt>
                <c:pt idx="281">
                  <c:v>0.33148979184493577</c:v>
                </c:pt>
                <c:pt idx="282">
                  <c:v>0.42267612679645733</c:v>
                </c:pt>
                <c:pt idx="283">
                  <c:v>0.58403038912068528</c:v>
                </c:pt>
                <c:pt idx="284">
                  <c:v>0.4559925712014109</c:v>
                </c:pt>
                <c:pt idx="285">
                  <c:v>0.51646152196951656</c:v>
                </c:pt>
                <c:pt idx="286">
                  <c:v>0.49297802634553156</c:v>
                </c:pt>
                <c:pt idx="287">
                  <c:v>2.3414350756868236</c:v>
                </c:pt>
                <c:pt idx="288">
                  <c:v>1.2237444864553875</c:v>
                </c:pt>
                <c:pt idx="289">
                  <c:v>1.6556220659105707</c:v>
                </c:pt>
                <c:pt idx="290">
                  <c:v>0.94062495741095753</c:v>
                </c:pt>
                <c:pt idx="291">
                  <c:v>1.4702837391942916</c:v>
                </c:pt>
                <c:pt idx="292">
                  <c:v>1.805293345491076</c:v>
                </c:pt>
                <c:pt idx="293">
                  <c:v>0.5237703131548257</c:v>
                </c:pt>
                <c:pt idx="294">
                  <c:v>0.40705466654973693</c:v>
                </c:pt>
                <c:pt idx="295">
                  <c:v>0.31708473806319276</c:v>
                </c:pt>
                <c:pt idx="296">
                  <c:v>0.25367327113049637</c:v>
                </c:pt>
                <c:pt idx="297">
                  <c:v>0.26235558160579581</c:v>
                </c:pt>
                <c:pt idx="298">
                  <c:v>0.41232068652765386</c:v>
                </c:pt>
                <c:pt idx="299">
                  <c:v>0.26016574548661781</c:v>
                </c:pt>
                <c:pt idx="300">
                  <c:v>0.52099343531738118</c:v>
                </c:pt>
                <c:pt idx="301">
                  <c:v>0.40684914105189973</c:v>
                </c:pt>
                <c:pt idx="302">
                  <c:v>0.56272408835409515</c:v>
                </c:pt>
                <c:pt idx="303">
                  <c:v>1.3167333561434971</c:v>
                </c:pt>
                <c:pt idx="304">
                  <c:v>1.2272521216184766</c:v>
                </c:pt>
                <c:pt idx="305">
                  <c:v>0.68892146875020832</c:v>
                </c:pt>
                <c:pt idx="306">
                  <c:v>0.36733557004327239</c:v>
                </c:pt>
                <c:pt idx="307">
                  <c:v>0.84329395379235284</c:v>
                </c:pt>
                <c:pt idx="308">
                  <c:v>0.7980874787347445</c:v>
                </c:pt>
                <c:pt idx="309">
                  <c:v>2.5143471785627591</c:v>
                </c:pt>
                <c:pt idx="310">
                  <c:v>0.51701080789262532</c:v>
                </c:pt>
                <c:pt idx="311">
                  <c:v>0.64165973871422877</c:v>
                </c:pt>
                <c:pt idx="312">
                  <c:v>1.353179877759956</c:v>
                </c:pt>
                <c:pt idx="313">
                  <c:v>0.91107169574576774</c:v>
                </c:pt>
                <c:pt idx="314">
                  <c:v>0.40448592405772121</c:v>
                </c:pt>
                <c:pt idx="315">
                  <c:v>2.5863328647830022</c:v>
                </c:pt>
                <c:pt idx="316">
                  <c:v>1.120592000296458</c:v>
                </c:pt>
                <c:pt idx="317">
                  <c:v>0.51454450191857926</c:v>
                </c:pt>
                <c:pt idx="318">
                  <c:v>0.72426941852044979</c:v>
                </c:pt>
                <c:pt idx="319">
                  <c:v>0.21774741410855833</c:v>
                </c:pt>
                <c:pt idx="320">
                  <c:v>0.29018373401294917</c:v>
                </c:pt>
                <c:pt idx="321">
                  <c:v>0.35262024888034982</c:v>
                </c:pt>
                <c:pt idx="322">
                  <c:v>0.39963291246117227</c:v>
                </c:pt>
                <c:pt idx="323">
                  <c:v>1.5765876163200596</c:v>
                </c:pt>
                <c:pt idx="324">
                  <c:v>2.9608459941751866</c:v>
                </c:pt>
                <c:pt idx="325">
                  <c:v>1.9742322598910431</c:v>
                </c:pt>
                <c:pt idx="326">
                  <c:v>2.793659157458368</c:v>
                </c:pt>
                <c:pt idx="327">
                  <c:v>1.2073937912941204</c:v>
                </c:pt>
                <c:pt idx="328">
                  <c:v>0.5718115176714913</c:v>
                </c:pt>
                <c:pt idx="329">
                  <c:v>0.70382891819333193</c:v>
                </c:pt>
                <c:pt idx="330">
                  <c:v>0.36459827489430002</c:v>
                </c:pt>
                <c:pt idx="331">
                  <c:v>0.34963997692060106</c:v>
                </c:pt>
                <c:pt idx="332">
                  <c:v>0.36272053304961582</c:v>
                </c:pt>
                <c:pt idx="333">
                  <c:v>0.72708222525973909</c:v>
                </c:pt>
                <c:pt idx="334">
                  <c:v>0.42546518392266247</c:v>
                </c:pt>
                <c:pt idx="335">
                  <c:v>0.35250698149487469</c:v>
                </c:pt>
                <c:pt idx="336">
                  <c:v>0.33855073450396422</c:v>
                </c:pt>
                <c:pt idx="337">
                  <c:v>0.33940937436159507</c:v>
                </c:pt>
                <c:pt idx="338">
                  <c:v>0.42293232683503085</c:v>
                </c:pt>
                <c:pt idx="339">
                  <c:v>0.45626660519852696</c:v>
                </c:pt>
                <c:pt idx="340">
                  <c:v>0.74482744898411002</c:v>
                </c:pt>
                <c:pt idx="341">
                  <c:v>0.88175005805433071</c:v>
                </c:pt>
                <c:pt idx="342">
                  <c:v>0.40719625078158039</c:v>
                </c:pt>
                <c:pt idx="343">
                  <c:v>0.43905727017962748</c:v>
                </c:pt>
                <c:pt idx="344">
                  <c:v>0.31540399621421306</c:v>
                </c:pt>
                <c:pt idx="345">
                  <c:v>0.61428678722450702</c:v>
                </c:pt>
                <c:pt idx="346">
                  <c:v>0.48202580092745301</c:v>
                </c:pt>
                <c:pt idx="347">
                  <c:v>0.60598051228969541</c:v>
                </c:pt>
                <c:pt idx="348">
                  <c:v>0.4469494492965751</c:v>
                </c:pt>
                <c:pt idx="349">
                  <c:v>0.40365207775221035</c:v>
                </c:pt>
                <c:pt idx="350">
                  <c:v>0.46644681070059196</c:v>
                </c:pt>
                <c:pt idx="351">
                  <c:v>0.97629178705943087</c:v>
                </c:pt>
                <c:pt idx="352">
                  <c:v>0.41097183029740397</c:v>
                </c:pt>
                <c:pt idx="353">
                  <c:v>0.48103014407126415</c:v>
                </c:pt>
                <c:pt idx="354">
                  <c:v>0.32941931275561315</c:v>
                </c:pt>
                <c:pt idx="355">
                  <c:v>0.49055739270433812</c:v>
                </c:pt>
                <c:pt idx="356">
                  <c:v>0.29449520223424452</c:v>
                </c:pt>
                <c:pt idx="357">
                  <c:v>1.3980310220679693</c:v>
                </c:pt>
                <c:pt idx="358">
                  <c:v>0.42694496750709021</c:v>
                </c:pt>
                <c:pt idx="359">
                  <c:v>0.28383862905083218</c:v>
                </c:pt>
                <c:pt idx="360">
                  <c:v>0.44433699185740033</c:v>
                </c:pt>
                <c:pt idx="361">
                  <c:v>0.85726968764528055</c:v>
                </c:pt>
                <c:pt idx="362">
                  <c:v>1.3509158349742578</c:v>
                </c:pt>
                <c:pt idx="363">
                  <c:v>0.94578266871382344</c:v>
                </c:pt>
                <c:pt idx="364">
                  <c:v>1.1678811337321495</c:v>
                </c:pt>
                <c:pt idx="365">
                  <c:v>1.6926166555212632</c:v>
                </c:pt>
                <c:pt idx="366">
                  <c:v>3.0419844158991109</c:v>
                </c:pt>
                <c:pt idx="367">
                  <c:v>2.29037614789747</c:v>
                </c:pt>
                <c:pt idx="368">
                  <c:v>0.48839252412712025</c:v>
                </c:pt>
                <c:pt idx="369">
                  <c:v>0.34534281936359951</c:v>
                </c:pt>
                <c:pt idx="370">
                  <c:v>0.43621645107618912</c:v>
                </c:pt>
                <c:pt idx="371">
                  <c:v>0.44589594081877293</c:v>
                </c:pt>
                <c:pt idx="372">
                  <c:v>1.2328789530259305</c:v>
                </c:pt>
                <c:pt idx="373">
                  <c:v>1.8281721394280921</c:v>
                </c:pt>
                <c:pt idx="374">
                  <c:v>1.9895618521821059</c:v>
                </c:pt>
                <c:pt idx="375">
                  <c:v>2.8284875735680468</c:v>
                </c:pt>
                <c:pt idx="376">
                  <c:v>2.1012043900437551</c:v>
                </c:pt>
                <c:pt idx="377">
                  <c:v>2.1473304014027983</c:v>
                </c:pt>
                <c:pt idx="378">
                  <c:v>0.51933096240154253</c:v>
                </c:pt>
                <c:pt idx="379">
                  <c:v>0.43617077874333665</c:v>
                </c:pt>
                <c:pt idx="380">
                  <c:v>0.60232672566147871</c:v>
                </c:pt>
                <c:pt idx="381">
                  <c:v>0.39511439633094436</c:v>
                </c:pt>
                <c:pt idx="382">
                  <c:v>0.46786737774311438</c:v>
                </c:pt>
                <c:pt idx="383">
                  <c:v>0.7828664126060334</c:v>
                </c:pt>
                <c:pt idx="384">
                  <c:v>0.77149704654789975</c:v>
                </c:pt>
                <c:pt idx="385">
                  <c:v>1.2381769436368439</c:v>
                </c:pt>
                <c:pt idx="386">
                  <c:v>1.177475150966109</c:v>
                </c:pt>
                <c:pt idx="387">
                  <c:v>2.166695470532344</c:v>
                </c:pt>
                <c:pt idx="388">
                  <c:v>2.1668050841311879</c:v>
                </c:pt>
                <c:pt idx="389">
                  <c:v>0.58935578313131054</c:v>
                </c:pt>
                <c:pt idx="390">
                  <c:v>0.46608585227963972</c:v>
                </c:pt>
                <c:pt idx="391">
                  <c:v>0.40180691550496095</c:v>
                </c:pt>
                <c:pt idx="392">
                  <c:v>0.2945591435002381</c:v>
                </c:pt>
                <c:pt idx="393">
                  <c:v>0.49654534002354705</c:v>
                </c:pt>
                <c:pt idx="394">
                  <c:v>1.3962945599729111</c:v>
                </c:pt>
                <c:pt idx="395">
                  <c:v>2.65602579989404</c:v>
                </c:pt>
                <c:pt idx="396">
                  <c:v>4.9530731532101946</c:v>
                </c:pt>
                <c:pt idx="397">
                  <c:v>1.9798956291647802</c:v>
                </c:pt>
                <c:pt idx="398">
                  <c:v>3.2834848028948742</c:v>
                </c:pt>
                <c:pt idx="399">
                  <c:v>2.0208180394008037</c:v>
                </c:pt>
                <c:pt idx="400">
                  <c:v>1.3447670340484879</c:v>
                </c:pt>
                <c:pt idx="401">
                  <c:v>1.6284927001960632</c:v>
                </c:pt>
                <c:pt idx="402">
                  <c:v>1.1843992941138783</c:v>
                </c:pt>
                <c:pt idx="403">
                  <c:v>1.4590483453125282</c:v>
                </c:pt>
                <c:pt idx="404">
                  <c:v>2.7602531082861059</c:v>
                </c:pt>
                <c:pt idx="405">
                  <c:v>0.84780638027819999</c:v>
                </c:pt>
                <c:pt idx="406">
                  <c:v>2.5131657875529694</c:v>
                </c:pt>
                <c:pt idx="407">
                  <c:v>0.55227289367710386</c:v>
                </c:pt>
                <c:pt idx="408">
                  <c:v>0.68956088141014626</c:v>
                </c:pt>
                <c:pt idx="409">
                  <c:v>1.193509402106897</c:v>
                </c:pt>
                <c:pt idx="410">
                  <c:v>0.63682564851271872</c:v>
                </c:pt>
                <c:pt idx="411">
                  <c:v>0.70819519321405011</c:v>
                </c:pt>
                <c:pt idx="412">
                  <c:v>2.7514535721564832</c:v>
                </c:pt>
                <c:pt idx="413">
                  <c:v>1.5210713733265011</c:v>
                </c:pt>
                <c:pt idx="414">
                  <c:v>1.3133353345792567</c:v>
                </c:pt>
                <c:pt idx="415">
                  <c:v>0.60049983234737092</c:v>
                </c:pt>
                <c:pt idx="416">
                  <c:v>0.42479836786301323</c:v>
                </c:pt>
                <c:pt idx="417">
                  <c:v>0.31454352946326808</c:v>
                </c:pt>
                <c:pt idx="418">
                  <c:v>0.35239858582490446</c:v>
                </c:pt>
                <c:pt idx="419">
                  <c:v>0.41681453959814113</c:v>
                </c:pt>
                <c:pt idx="420">
                  <c:v>0.45031093299453423</c:v>
                </c:pt>
                <c:pt idx="421">
                  <c:v>0.6659939576581505</c:v>
                </c:pt>
                <c:pt idx="422">
                  <c:v>0.56239279520076724</c:v>
                </c:pt>
                <c:pt idx="423">
                  <c:v>1.1635483517555234</c:v>
                </c:pt>
                <c:pt idx="424">
                  <c:v>2.1093218860027778</c:v>
                </c:pt>
                <c:pt idx="425">
                  <c:v>1.3706267089096895</c:v>
                </c:pt>
                <c:pt idx="426">
                  <c:v>0.78211129670286827</c:v>
                </c:pt>
                <c:pt idx="427">
                  <c:v>0.52714093131935535</c:v>
                </c:pt>
                <c:pt idx="428">
                  <c:v>2.1313450849043494</c:v>
                </c:pt>
                <c:pt idx="429">
                  <c:v>5.4481612413335228</c:v>
                </c:pt>
                <c:pt idx="430">
                  <c:v>2.0342457052594982</c:v>
                </c:pt>
                <c:pt idx="431">
                  <c:v>4.5403231467537264</c:v>
                </c:pt>
                <c:pt idx="432">
                  <c:v>4.5138880004985822</c:v>
                </c:pt>
              </c:numCache>
            </c:numRef>
          </c:xVal>
          <c:yVal>
            <c:numRef>
              <c:f>'Monthly Load'!$L$34:$L$466</c:f>
              <c:numCache>
                <c:formatCode>0.0</c:formatCode>
                <c:ptCount val="433"/>
                <c:pt idx="0">
                  <c:v>1.2622005907173661</c:v>
                </c:pt>
                <c:pt idx="1">
                  <c:v>0.57784635525242911</c:v>
                </c:pt>
                <c:pt idx="2">
                  <c:v>2.7843550507943746</c:v>
                </c:pt>
                <c:pt idx="3">
                  <c:v>2.6831582104307374</c:v>
                </c:pt>
                <c:pt idx="4">
                  <c:v>0.97249489378827603</c:v>
                </c:pt>
                <c:pt idx="5">
                  <c:v>1.0364879217592968</c:v>
                </c:pt>
                <c:pt idx="6">
                  <c:v>0.18122781675953498</c:v>
                </c:pt>
                <c:pt idx="7">
                  <c:v>9.4359039673689346E-2</c:v>
                </c:pt>
                <c:pt idx="8">
                  <c:v>9.910896229037075E-2</c:v>
                </c:pt>
                <c:pt idx="9">
                  <c:v>7.0508947458006635E-2</c:v>
                </c:pt>
                <c:pt idx="10">
                  <c:v>0.16535211385993467</c:v>
                </c:pt>
                <c:pt idx="11">
                  <c:v>0.75785319831370201</c:v>
                </c:pt>
                <c:pt idx="12">
                  <c:v>2.4425015541632606</c:v>
                </c:pt>
                <c:pt idx="13">
                  <c:v>2.3212963172387537</c:v>
                </c:pt>
                <c:pt idx="14">
                  <c:v>2.3516847976293076</c:v>
                </c:pt>
                <c:pt idx="15">
                  <c:v>2.6960378082952023</c:v>
                </c:pt>
                <c:pt idx="16">
                  <c:v>1.9717114515997938</c:v>
                </c:pt>
                <c:pt idx="17">
                  <c:v>0.99803181749731784</c:v>
                </c:pt>
                <c:pt idx="18">
                  <c:v>0.2172562842892822</c:v>
                </c:pt>
                <c:pt idx="19">
                  <c:v>0.98131574367322816</c:v>
                </c:pt>
                <c:pt idx="20">
                  <c:v>0.28011755185221293</c:v>
                </c:pt>
                <c:pt idx="21">
                  <c:v>0.11736388924937809</c:v>
                </c:pt>
                <c:pt idx="22">
                  <c:v>0.14114577744800089</c:v>
                </c:pt>
                <c:pt idx="23">
                  <c:v>0.1104451397866312</c:v>
                </c:pt>
                <c:pt idx="24">
                  <c:v>0.32419135305507363</c:v>
                </c:pt>
                <c:pt idx="25">
                  <c:v>0.85812832750291157</c:v>
                </c:pt>
                <c:pt idx="26">
                  <c:v>2.596624472529462</c:v>
                </c:pt>
                <c:pt idx="27">
                  <c:v>0.23186929942661474</c:v>
                </c:pt>
                <c:pt idx="28">
                  <c:v>0.11343728655292143</c:v>
                </c:pt>
                <c:pt idx="29">
                  <c:v>0.25200166374808725</c:v>
                </c:pt>
                <c:pt idx="30">
                  <c:v>0.13536396459106728</c:v>
                </c:pt>
                <c:pt idx="31">
                  <c:v>0.47797923223670319</c:v>
                </c:pt>
                <c:pt idx="32">
                  <c:v>0.3887811661753694</c:v>
                </c:pt>
                <c:pt idx="33">
                  <c:v>0.11086045353337183</c:v>
                </c:pt>
                <c:pt idx="34">
                  <c:v>9.2714835690991995E-2</c:v>
                </c:pt>
                <c:pt idx="35">
                  <c:v>2.0900664304720755</c:v>
                </c:pt>
                <c:pt idx="36">
                  <c:v>0.56925995667612017</c:v>
                </c:pt>
                <c:pt idx="37">
                  <c:v>0.35551343892545895</c:v>
                </c:pt>
                <c:pt idx="38">
                  <c:v>0.52831144796418017</c:v>
                </c:pt>
                <c:pt idx="39">
                  <c:v>1.5105667367703774</c:v>
                </c:pt>
                <c:pt idx="40">
                  <c:v>0.14111228440390894</c:v>
                </c:pt>
                <c:pt idx="41">
                  <c:v>0.29202889626019829</c:v>
                </c:pt>
                <c:pt idx="42">
                  <c:v>0.16669183562361409</c:v>
                </c:pt>
                <c:pt idx="43">
                  <c:v>0.34071560308118254</c:v>
                </c:pt>
                <c:pt idx="44">
                  <c:v>1.8875461721366107</c:v>
                </c:pt>
                <c:pt idx="45">
                  <c:v>0.14158423184338692</c:v>
                </c:pt>
                <c:pt idx="46">
                  <c:v>0.11710386143433668</c:v>
                </c:pt>
                <c:pt idx="47">
                  <c:v>0.17801857417108494</c:v>
                </c:pt>
                <c:pt idx="48">
                  <c:v>0.5903605744540702</c:v>
                </c:pt>
                <c:pt idx="49">
                  <c:v>2.2838906766323865</c:v>
                </c:pt>
                <c:pt idx="50">
                  <c:v>1.9257478162584059</c:v>
                </c:pt>
                <c:pt idx="51">
                  <c:v>1.5154993487184698</c:v>
                </c:pt>
                <c:pt idx="52">
                  <c:v>1.8254926959007338</c:v>
                </c:pt>
                <c:pt idx="53">
                  <c:v>0.24270277677927671</c:v>
                </c:pt>
                <c:pt idx="54">
                  <c:v>0.1288416509774819</c:v>
                </c:pt>
                <c:pt idx="55">
                  <c:v>0.14432457181454908</c:v>
                </c:pt>
                <c:pt idx="56">
                  <c:v>0.17154528219476156</c:v>
                </c:pt>
                <c:pt idx="57">
                  <c:v>0.73982480612564361</c:v>
                </c:pt>
                <c:pt idx="58">
                  <c:v>0.17108855886623453</c:v>
                </c:pt>
                <c:pt idx="59">
                  <c:v>0.15291097039085774</c:v>
                </c:pt>
                <c:pt idx="60">
                  <c:v>0.48723244687266132</c:v>
                </c:pt>
                <c:pt idx="61">
                  <c:v>1.2178984278502432</c:v>
                </c:pt>
                <c:pt idx="62">
                  <c:v>1.0510432217670451</c:v>
                </c:pt>
                <c:pt idx="63">
                  <c:v>0.28691359498069535</c:v>
                </c:pt>
                <c:pt idx="64">
                  <c:v>0.58342142468264946</c:v>
                </c:pt>
                <c:pt idx="65">
                  <c:v>0.248822869381539</c:v>
                </c:pt>
                <c:pt idx="66">
                  <c:v>0.25390772243914017</c:v>
                </c:pt>
                <c:pt idx="67">
                  <c:v>0.13391127992413226</c:v>
                </c:pt>
                <c:pt idx="68">
                  <c:v>0.19949674990061728</c:v>
                </c:pt>
                <c:pt idx="69">
                  <c:v>0.23767273052109855</c:v>
                </c:pt>
                <c:pt idx="70">
                  <c:v>0.5148185359156956</c:v>
                </c:pt>
                <c:pt idx="71">
                  <c:v>1.0213886485181929</c:v>
                </c:pt>
                <c:pt idx="72">
                  <c:v>0.12231050737954513</c:v>
                </c:pt>
                <c:pt idx="73">
                  <c:v>0.5040398653624566</c:v>
                </c:pt>
                <c:pt idx="74">
                  <c:v>2.876384801492577</c:v>
                </c:pt>
                <c:pt idx="75">
                  <c:v>3.1376892669808623</c:v>
                </c:pt>
                <c:pt idx="76">
                  <c:v>1.5103261958173546</c:v>
                </c:pt>
                <c:pt idx="77">
                  <c:v>1.298281733671004</c:v>
                </c:pt>
                <c:pt idx="78">
                  <c:v>0.87272520508263629</c:v>
                </c:pt>
                <c:pt idx="79">
                  <c:v>1.3755593208577819</c:v>
                </c:pt>
                <c:pt idx="80">
                  <c:v>0.85151497370584095</c:v>
                </c:pt>
                <c:pt idx="81">
                  <c:v>0.32951370224350912</c:v>
                </c:pt>
                <c:pt idx="82">
                  <c:v>1.393462875336041</c:v>
                </c:pt>
                <c:pt idx="83">
                  <c:v>0.76710336812746971</c:v>
                </c:pt>
                <c:pt idx="84">
                  <c:v>1.8413257712896698</c:v>
                </c:pt>
                <c:pt idx="85">
                  <c:v>1.6076661164152302</c:v>
                </c:pt>
                <c:pt idx="86">
                  <c:v>2.2744495529698332</c:v>
                </c:pt>
                <c:pt idx="87">
                  <c:v>1.5581573076028958</c:v>
                </c:pt>
                <c:pt idx="88">
                  <c:v>0.85658460265249048</c:v>
                </c:pt>
                <c:pt idx="89">
                  <c:v>1.6727035183974841</c:v>
                </c:pt>
                <c:pt idx="90">
                  <c:v>0.37085629794177766</c:v>
                </c:pt>
                <c:pt idx="91">
                  <c:v>0.26800524917967528</c:v>
                </c:pt>
                <c:pt idx="92">
                  <c:v>0.32993693252794387</c:v>
                </c:pt>
                <c:pt idx="93">
                  <c:v>0.13120138817487173</c:v>
                </c:pt>
                <c:pt idx="94">
                  <c:v>0.78830446503769525</c:v>
                </c:pt>
                <c:pt idx="95">
                  <c:v>0.24984897445962989</c:v>
                </c:pt>
                <c:pt idx="96">
                  <c:v>0.67832548752838073</c:v>
                </c:pt>
                <c:pt idx="97">
                  <c:v>2.4759885086108659</c:v>
                </c:pt>
                <c:pt idx="98">
                  <c:v>0.30440609846328165</c:v>
                </c:pt>
                <c:pt idx="99">
                  <c:v>2.0826583780833672</c:v>
                </c:pt>
                <c:pt idx="100">
                  <c:v>0.35094011599580804</c:v>
                </c:pt>
                <c:pt idx="101">
                  <c:v>0.46448762511201408</c:v>
                </c:pt>
                <c:pt idx="102">
                  <c:v>0.53537717534379303</c:v>
                </c:pt>
                <c:pt idx="103">
                  <c:v>0.39640844576177164</c:v>
                </c:pt>
                <c:pt idx="104">
                  <c:v>0.69878669264639282</c:v>
                </c:pt>
                <c:pt idx="105">
                  <c:v>0.61221021849080459</c:v>
                </c:pt>
                <c:pt idx="106">
                  <c:v>0.83753923985291168</c:v>
                </c:pt>
                <c:pt idx="107">
                  <c:v>0.26202521839816101</c:v>
                </c:pt>
                <c:pt idx="108">
                  <c:v>0.60223538099577334</c:v>
                </c:pt>
                <c:pt idx="109">
                  <c:v>1.4637069232635025</c:v>
                </c:pt>
                <c:pt idx="110">
                  <c:v>0.8610274182034362</c:v>
                </c:pt>
                <c:pt idx="111">
                  <c:v>1.5352297965108397</c:v>
                </c:pt>
                <c:pt idx="112">
                  <c:v>0.56227817939403701</c:v>
                </c:pt>
                <c:pt idx="113">
                  <c:v>0.38218608131143911</c:v>
                </c:pt>
                <c:pt idx="114">
                  <c:v>1.2577399262087527</c:v>
                </c:pt>
                <c:pt idx="115">
                  <c:v>0.58625006449732675</c:v>
                </c:pt>
                <c:pt idx="116">
                  <c:v>0.84347664312376391</c:v>
                </c:pt>
                <c:pt idx="117">
                  <c:v>0.25164237472964601</c:v>
                </c:pt>
                <c:pt idx="118">
                  <c:v>0.63137432935579996</c:v>
                </c:pt>
                <c:pt idx="119">
                  <c:v>2.3427470895685745</c:v>
                </c:pt>
                <c:pt idx="120">
                  <c:v>1.097688847781924</c:v>
                </c:pt>
                <c:pt idx="121">
                  <c:v>2.5633140090252402</c:v>
                </c:pt>
                <c:pt idx="122">
                  <c:v>1.1611929643041192</c:v>
                </c:pt>
                <c:pt idx="123">
                  <c:v>2.9750957620252292</c:v>
                </c:pt>
                <c:pt idx="124">
                  <c:v>2.3939061920079845</c:v>
                </c:pt>
                <c:pt idx="125">
                  <c:v>0.29312503224866332</c:v>
                </c:pt>
                <c:pt idx="126">
                  <c:v>0.31535527905917021</c:v>
                </c:pt>
                <c:pt idx="127">
                  <c:v>0.20927062913109612</c:v>
                </c:pt>
                <c:pt idx="128">
                  <c:v>0.25622178730367723</c:v>
                </c:pt>
                <c:pt idx="129">
                  <c:v>0.28751038012997071</c:v>
                </c:pt>
                <c:pt idx="130">
                  <c:v>0.20104960921760917</c:v>
                </c:pt>
                <c:pt idx="131">
                  <c:v>0.21501925342615671</c:v>
                </c:pt>
                <c:pt idx="132">
                  <c:v>0.5236789684891201</c:v>
                </c:pt>
                <c:pt idx="133">
                  <c:v>1.0927562358338299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0.31468237335514027</c:v>
                </c:pt>
                <c:pt idx="153">
                  <c:v>0.33649852434778266</c:v>
                </c:pt>
                <c:pt idx="154">
                  <c:v>1.7055875980514321</c:v>
                </c:pt>
                <c:pt idx="155">
                  <c:v>1.9767990449973669</c:v>
                </c:pt>
                <c:pt idx="156">
                  <c:v>0.66900833162642903</c:v>
                </c:pt>
                <c:pt idx="157">
                  <c:v>1.7282410751463742</c:v>
                </c:pt>
                <c:pt idx="158">
                  <c:v>1.1003535921676728</c:v>
                </c:pt>
                <c:pt idx="159">
                  <c:v>1.1464668992686116</c:v>
                </c:pt>
                <c:pt idx="160">
                  <c:v>0.98070677923519278</c:v>
                </c:pt>
                <c:pt idx="161">
                  <c:v>0.53418360504524276</c:v>
                </c:pt>
                <c:pt idx="162">
                  <c:v>0.23918296232742808</c:v>
                </c:pt>
                <c:pt idx="163">
                  <c:v>0.28874048829480359</c:v>
                </c:pt>
                <c:pt idx="164">
                  <c:v>0.47663646565083378</c:v>
                </c:pt>
                <c:pt idx="165">
                  <c:v>5.9345502724595072</c:v>
                </c:pt>
                <c:pt idx="166">
                  <c:v>1.0595981221827677</c:v>
                </c:pt>
                <c:pt idx="167">
                  <c:v>1.0349807347751574</c:v>
                </c:pt>
                <c:pt idx="168">
                  <c:v>1.8497294805345701</c:v>
                </c:pt>
                <c:pt idx="169">
                  <c:v>1.53641727716501</c:v>
                </c:pt>
                <c:pt idx="170">
                  <c:v>1.6009131357720097</c:v>
                </c:pt>
                <c:pt idx="171">
                  <c:v>0.96112857255233297</c:v>
                </c:pt>
                <c:pt idx="172">
                  <c:v>1.7602695597648803</c:v>
                </c:pt>
                <c:pt idx="173">
                  <c:v>0.4263968995128577</c:v>
                </c:pt>
                <c:pt idx="174">
                  <c:v>0.23134863483209397</c:v>
                </c:pt>
                <c:pt idx="175">
                  <c:v>0.71614217913042078</c:v>
                </c:pt>
                <c:pt idx="176">
                  <c:v>0.17803075345984579</c:v>
                </c:pt>
                <c:pt idx="177">
                  <c:v>0.215208032401948</c:v>
                </c:pt>
                <c:pt idx="178">
                  <c:v>0.21109752244520416</c:v>
                </c:pt>
                <c:pt idx="179">
                  <c:v>0.76814165249432087</c:v>
                </c:pt>
                <c:pt idx="180">
                  <c:v>0.63922997060646503</c:v>
                </c:pt>
                <c:pt idx="181">
                  <c:v>3.8001207826764984</c:v>
                </c:pt>
                <c:pt idx="182">
                  <c:v>3.1485299214144002</c:v>
                </c:pt>
                <c:pt idx="183">
                  <c:v>3.6143257326316989</c:v>
                </c:pt>
                <c:pt idx="184">
                  <c:v>0.66091519424492928</c:v>
                </c:pt>
                <c:pt idx="185">
                  <c:v>0.32345146126285979</c:v>
                </c:pt>
                <c:pt idx="186">
                  <c:v>0.22172090706674374</c:v>
                </c:pt>
                <c:pt idx="187">
                  <c:v>0.27321189512488381</c:v>
                </c:pt>
                <c:pt idx="188">
                  <c:v>0.22607804762089168</c:v>
                </c:pt>
                <c:pt idx="189">
                  <c:v>0.27910971570726317</c:v>
                </c:pt>
                <c:pt idx="190">
                  <c:v>0.299062435519515</c:v>
                </c:pt>
                <c:pt idx="191">
                  <c:v>0.23852223591215893</c:v>
                </c:pt>
                <c:pt idx="192">
                  <c:v>0.60397092964417654</c:v>
                </c:pt>
                <c:pt idx="193">
                  <c:v>2.3284668734966285</c:v>
                </c:pt>
                <c:pt idx="194">
                  <c:v>0.60072166939265548</c:v>
                </c:pt>
                <c:pt idx="195">
                  <c:v>1.2642101733628848</c:v>
                </c:pt>
                <c:pt idx="196">
                  <c:v>0.73888091124668775</c:v>
                </c:pt>
                <c:pt idx="197">
                  <c:v>0.19766985658650912</c:v>
                </c:pt>
                <c:pt idx="198">
                  <c:v>0.15243902295137982</c:v>
                </c:pt>
                <c:pt idx="199">
                  <c:v>0.13866120254081363</c:v>
                </c:pt>
                <c:pt idx="200">
                  <c:v>0.17492503482586161</c:v>
                </c:pt>
                <c:pt idx="201">
                  <c:v>7.0068148549534186</c:v>
                </c:pt>
                <c:pt idx="202">
                  <c:v>0.70454140658583386</c:v>
                </c:pt>
                <c:pt idx="203">
                  <c:v>0.44296986669400945</c:v>
                </c:pt>
                <c:pt idx="204">
                  <c:v>0.7937851449800204</c:v>
                </c:pt>
                <c:pt idx="205">
                  <c:v>1.9456413795252503</c:v>
                </c:pt>
                <c:pt idx="206">
                  <c:v>1.9587446143298886</c:v>
                </c:pt>
                <c:pt idx="207">
                  <c:v>0.35523940492834277</c:v>
                </c:pt>
                <c:pt idx="208">
                  <c:v>0.75209543955207037</c:v>
                </c:pt>
                <c:pt idx="209">
                  <c:v>0.41826722426507623</c:v>
                </c:pt>
                <c:pt idx="210">
                  <c:v>0.2438080472343121</c:v>
                </c:pt>
                <c:pt idx="211">
                  <c:v>0.44092070136001793</c:v>
                </c:pt>
                <c:pt idx="212">
                  <c:v>0.6856330607848139</c:v>
                </c:pt>
                <c:pt idx="213">
                  <c:v>0.37000679255071722</c:v>
                </c:pt>
                <c:pt idx="214">
                  <c:v>0.1346420372497755</c:v>
                </c:pt>
                <c:pt idx="215">
                  <c:v>0.22568526555835852</c:v>
                </c:pt>
                <c:pt idx="216">
                  <c:v>0.62826861072181561</c:v>
                </c:pt>
                <c:pt idx="217">
                  <c:v>0.61018236691214411</c:v>
                </c:pt>
                <c:pt idx="218">
                  <c:v>1.1205380634462307</c:v>
                </c:pt>
                <c:pt idx="219">
                  <c:v>2.3784324056374886</c:v>
                </c:pt>
                <c:pt idx="220">
                  <c:v>0.98891866468210909</c:v>
                </c:pt>
                <c:pt idx="221">
                  <c:v>0.21292441575931267</c:v>
                </c:pt>
                <c:pt idx="222">
                  <c:v>0.38199425751345745</c:v>
                </c:pt>
                <c:pt idx="223">
                  <c:v>0.25567371930944482</c:v>
                </c:pt>
                <c:pt idx="224">
                  <c:v>0.56149566009116025</c:v>
                </c:pt>
                <c:pt idx="225">
                  <c:v>0.29515592864951362</c:v>
                </c:pt>
                <c:pt idx="226">
                  <c:v>0.26311830956443599</c:v>
                </c:pt>
                <c:pt idx="227">
                  <c:v>0.1731291986980934</c:v>
                </c:pt>
                <c:pt idx="228">
                  <c:v>0.12218262484755747</c:v>
                </c:pt>
                <c:pt idx="229">
                  <c:v>1.0371090654860935</c:v>
                </c:pt>
                <c:pt idx="230">
                  <c:v>0.4947458718578806</c:v>
                </c:pt>
                <c:pt idx="231">
                  <c:v>0.26959464636294944</c:v>
                </c:pt>
                <c:pt idx="232">
                  <c:v>0.32906063270161001</c:v>
                </c:pt>
                <c:pt idx="233">
                  <c:v>0.12929837430600907</c:v>
                </c:pt>
                <c:pt idx="234">
                  <c:v>0.13744997227355985</c:v>
                </c:pt>
                <c:pt idx="235">
                  <c:v>0.23540433798941421</c:v>
                </c:pt>
                <c:pt idx="236">
                  <c:v>0.32404520158994476</c:v>
                </c:pt>
                <c:pt idx="237">
                  <c:v>0.7300082993845024</c:v>
                </c:pt>
                <c:pt idx="238">
                  <c:v>2.3732897009582756</c:v>
                </c:pt>
                <c:pt idx="239">
                  <c:v>1.3758211755661374</c:v>
                </c:pt>
                <c:pt idx="240">
                  <c:v>2.4557099928242638</c:v>
                </c:pt>
                <c:pt idx="241">
                  <c:v>0.605414175362322</c:v>
                </c:pt>
                <c:pt idx="242">
                  <c:v>2.4453619471236396</c:v>
                </c:pt>
                <c:pt idx="243">
                  <c:v>2.1948296275696091</c:v>
                </c:pt>
                <c:pt idx="244">
                  <c:v>2.1355244078425963</c:v>
                </c:pt>
                <c:pt idx="245">
                  <c:v>0.89032732216406862</c:v>
                </c:pt>
                <c:pt idx="246">
                  <c:v>0.82063164671305922</c:v>
                </c:pt>
                <c:pt idx="247">
                  <c:v>0.41085003740979675</c:v>
                </c:pt>
                <c:pt idx="248">
                  <c:v>0.3480231763376152</c:v>
                </c:pt>
                <c:pt idx="249">
                  <c:v>0.57811673546291642</c:v>
                </c:pt>
                <c:pt idx="250">
                  <c:v>0.26788650111425838</c:v>
                </c:pt>
                <c:pt idx="251">
                  <c:v>0.24055160990191407</c:v>
                </c:pt>
                <c:pt idx="252">
                  <c:v>1.1630733594938556</c:v>
                </c:pt>
                <c:pt idx="253">
                  <c:v>0.37658665330369734</c:v>
                </c:pt>
                <c:pt idx="254">
                  <c:v>0.90174509039563921</c:v>
                </c:pt>
                <c:pt idx="255">
                  <c:v>0.7907342331454591</c:v>
                </c:pt>
                <c:pt idx="256">
                  <c:v>0.54335308707097074</c:v>
                </c:pt>
                <c:pt idx="257">
                  <c:v>0.58274242933423859</c:v>
                </c:pt>
                <c:pt idx="258">
                  <c:v>0.30889903808711161</c:v>
                </c:pt>
                <c:pt idx="259">
                  <c:v>0.59235188816644802</c:v>
                </c:pt>
                <c:pt idx="260">
                  <c:v>0.91207648706852762</c:v>
                </c:pt>
                <c:pt idx="261">
                  <c:v>0.6782828600177182</c:v>
                </c:pt>
                <c:pt idx="262">
                  <c:v>0.35377789027705614</c:v>
                </c:pt>
                <c:pt idx="263">
                  <c:v>0.50092501226190234</c:v>
                </c:pt>
                <c:pt idx="264">
                  <c:v>0.49572750078326455</c:v>
                </c:pt>
                <c:pt idx="265">
                  <c:v>0.7252766457009614</c:v>
                </c:pt>
                <c:pt idx="266">
                  <c:v>0.55763961027459585</c:v>
                </c:pt>
                <c:pt idx="267">
                  <c:v>1.3024835882934529</c:v>
                </c:pt>
                <c:pt idx="268">
                  <c:v>0.76984066327644152</c:v>
                </c:pt>
                <c:pt idx="269">
                  <c:v>0.24634742894092251</c:v>
                </c:pt>
                <c:pt idx="270">
                  <c:v>0.26356376705085932</c:v>
                </c:pt>
                <c:pt idx="271">
                  <c:v>0.63005896616964163</c:v>
                </c:pt>
                <c:pt idx="272">
                  <c:v>0.63384976979641627</c:v>
                </c:pt>
                <c:pt idx="273">
                  <c:v>0.15191988076795407</c:v>
                </c:pt>
                <c:pt idx="274">
                  <c:v>0.22995106144680122</c:v>
                </c:pt>
                <c:pt idx="275">
                  <c:v>0.4202125611623822</c:v>
                </c:pt>
                <c:pt idx="276">
                  <c:v>1.1295681361131107</c:v>
                </c:pt>
                <c:pt idx="277">
                  <c:v>0.66042193305012065</c:v>
                </c:pt>
                <c:pt idx="278">
                  <c:v>0.60081268782741148</c:v>
                </c:pt>
                <c:pt idx="279">
                  <c:v>0.31923133770726997</c:v>
                </c:pt>
                <c:pt idx="280">
                  <c:v>0.34914671572579176</c:v>
                </c:pt>
                <c:pt idx="281">
                  <c:v>0.24814691885531906</c:v>
                </c:pt>
                <c:pt idx="282">
                  <c:v>0.93252094566449295</c:v>
                </c:pt>
                <c:pt idx="283">
                  <c:v>0.61313279961442935</c:v>
                </c:pt>
                <c:pt idx="284">
                  <c:v>0.24039175673692958</c:v>
                </c:pt>
                <c:pt idx="285">
                  <c:v>1.5954371970528076</c:v>
                </c:pt>
                <c:pt idx="286">
                  <c:v>0.59514703493703325</c:v>
                </c:pt>
                <c:pt idx="287">
                  <c:v>3.0753322219726233</c:v>
                </c:pt>
                <c:pt idx="288">
                  <c:v>1.2007256306976257</c:v>
                </c:pt>
                <c:pt idx="289">
                  <c:v>1.0579539182000681</c:v>
                </c:pt>
                <c:pt idx="290">
                  <c:v>0.57289025467601251</c:v>
                </c:pt>
                <c:pt idx="291">
                  <c:v>0.97446489374532286</c:v>
                </c:pt>
                <c:pt idx="292">
                  <c:v>1.1406592054230615</c:v>
                </c:pt>
                <c:pt idx="293">
                  <c:v>0.40832892463632742</c:v>
                </c:pt>
                <c:pt idx="294">
                  <c:v>0.34566374362244451</c:v>
                </c:pt>
                <c:pt idx="295">
                  <c:v>0.39910311340008103</c:v>
                </c:pt>
                <c:pt idx="296">
                  <c:v>0.22965875851654385</c:v>
                </c:pt>
                <c:pt idx="297">
                  <c:v>0.27692931853687502</c:v>
                </c:pt>
                <c:pt idx="298">
                  <c:v>0.5212766037810681</c:v>
                </c:pt>
                <c:pt idx="299">
                  <c:v>0.33938684267738756</c:v>
                </c:pt>
                <c:pt idx="300">
                  <c:v>0.8934878475974759</c:v>
                </c:pt>
                <c:pt idx="301">
                  <c:v>0.31322085870385363</c:v>
                </c:pt>
                <c:pt idx="302">
                  <c:v>0.93531519998719526</c:v>
                </c:pt>
                <c:pt idx="303">
                  <c:v>1.7084375516214396</c:v>
                </c:pt>
                <c:pt idx="304">
                  <c:v>1.78875630721177</c:v>
                </c:pt>
                <c:pt idx="305">
                  <c:v>0.62251389678237479</c:v>
                </c:pt>
                <c:pt idx="306">
                  <c:v>0.42734840644728939</c:v>
                </c:pt>
                <c:pt idx="307">
                  <c:v>1.1513355699507102</c:v>
                </c:pt>
                <c:pt idx="308">
                  <c:v>0.6306435720301562</c:v>
                </c:pt>
                <c:pt idx="309">
                  <c:v>2.2347938322623873</c:v>
                </c:pt>
                <c:pt idx="310">
                  <c:v>0.23862880468881514</c:v>
                </c:pt>
                <c:pt idx="311">
                  <c:v>0.79660008309484176</c:v>
                </c:pt>
                <c:pt idx="312">
                  <c:v>1.3327186726419442</c:v>
                </c:pt>
                <c:pt idx="313">
                  <c:v>1.2040140386630196</c:v>
                </c:pt>
                <c:pt idx="314">
                  <c:v>0.5504592670882531</c:v>
                </c:pt>
                <c:pt idx="315">
                  <c:v>3.359748149310716</c:v>
                </c:pt>
                <c:pt idx="316">
                  <c:v>0.71200822404281261</c:v>
                </c:pt>
                <c:pt idx="317">
                  <c:v>0.3692516766475526</c:v>
                </c:pt>
                <c:pt idx="318">
                  <c:v>0.51282752668553688</c:v>
                </c:pt>
                <c:pt idx="319">
                  <c:v>0.34363863238375553</c:v>
                </c:pt>
                <c:pt idx="320">
                  <c:v>0.23905812461763068</c:v>
                </c:pt>
                <c:pt idx="321">
                  <c:v>0.3854205959240673</c:v>
                </c:pt>
                <c:pt idx="322">
                  <c:v>0.32707784449136451</c:v>
                </c:pt>
                <c:pt idx="323">
                  <c:v>1.6848523589363014</c:v>
                </c:pt>
                <c:pt idx="324">
                  <c:v>2.3186929942661498</c:v>
                </c:pt>
                <c:pt idx="325">
                  <c:v>1.3347282552874631</c:v>
                </c:pt>
                <c:pt idx="326">
                  <c:v>1.6637158557539682</c:v>
                </c:pt>
                <c:pt idx="327">
                  <c:v>0.78958329035757102</c:v>
                </c:pt>
                <c:pt idx="328">
                  <c:v>0.37290454982911192</c:v>
                </c:pt>
                <c:pt idx="329">
                  <c:v>1.4615785925525666</c:v>
                </c:pt>
                <c:pt idx="330">
                  <c:v>0.38270217867267431</c:v>
                </c:pt>
                <c:pt idx="331">
                  <c:v>0.29099670153772728</c:v>
                </c:pt>
                <c:pt idx="332">
                  <c:v>0.49549000465243032</c:v>
                </c:pt>
                <c:pt idx="333">
                  <c:v>0.77262515316936276</c:v>
                </c:pt>
                <c:pt idx="334">
                  <c:v>0.52093862851795802</c:v>
                </c:pt>
                <c:pt idx="335">
                  <c:v>0.425507811433325</c:v>
                </c:pt>
                <c:pt idx="336">
                  <c:v>0.55775052879723819</c:v>
                </c:pt>
                <c:pt idx="337">
                  <c:v>0.45127918645101162</c:v>
                </c:pt>
                <c:pt idx="338">
                  <c:v>0.84784683291586949</c:v>
                </c:pt>
                <c:pt idx="339">
                  <c:v>1.0339302711195453</c:v>
                </c:pt>
                <c:pt idx="340">
                  <c:v>0.73498262539659964</c:v>
                </c:pt>
                <c:pt idx="341">
                  <c:v>1.1715866823375987</c:v>
                </c:pt>
                <c:pt idx="342">
                  <c:v>0.28820886234039816</c:v>
                </c:pt>
                <c:pt idx="343">
                  <c:v>0.72973426538738573</c:v>
                </c:pt>
                <c:pt idx="344">
                  <c:v>0.68166870229319887</c:v>
                </c:pt>
                <c:pt idx="345">
                  <c:v>1.1577814585273216</c:v>
                </c:pt>
                <c:pt idx="346">
                  <c:v>0.65551672450173915</c:v>
                </c:pt>
                <c:pt idx="347">
                  <c:v>1.3081439127449981</c:v>
                </c:pt>
                <c:pt idx="348">
                  <c:v>0.87471651879501422</c:v>
                </c:pt>
                <c:pt idx="349">
                  <c:v>0.63557618397824844</c:v>
                </c:pt>
                <c:pt idx="350">
                  <c:v>0.63380913716925769</c:v>
                </c:pt>
                <c:pt idx="351">
                  <c:v>2.5740013349127691</c:v>
                </c:pt>
                <c:pt idx="352">
                  <c:v>0.47609113799657238</c:v>
                </c:pt>
                <c:pt idx="353">
                  <c:v>0.71410519308519016</c:v>
                </c:pt>
                <c:pt idx="354">
                  <c:v>0.63160725825334807</c:v>
                </c:pt>
                <c:pt idx="355">
                  <c:v>0.62681623053709956</c:v>
                </c:pt>
                <c:pt idx="356">
                  <c:v>0.42829686855953042</c:v>
                </c:pt>
                <c:pt idx="357">
                  <c:v>0.83581891531545949</c:v>
                </c:pt>
                <c:pt idx="358">
                  <c:v>0.35811676189806313</c:v>
                </c:pt>
                <c:pt idx="359">
                  <c:v>0.300224644149507</c:v>
                </c:pt>
                <c:pt idx="360">
                  <c:v>0.68513979959000426</c:v>
                </c:pt>
                <c:pt idx="361">
                  <c:v>1.0240650472233606</c:v>
                </c:pt>
                <c:pt idx="362">
                  <c:v>1.5447851010055236</c:v>
                </c:pt>
                <c:pt idx="363">
                  <c:v>0.92084557497624653</c:v>
                </c:pt>
                <c:pt idx="364">
                  <c:v>1.224326047493713</c:v>
                </c:pt>
                <c:pt idx="365">
                  <c:v>1.0308519558852725</c:v>
                </c:pt>
                <c:pt idx="366">
                  <c:v>2.5214735848988754</c:v>
                </c:pt>
                <c:pt idx="367">
                  <c:v>2.024362212430173</c:v>
                </c:pt>
                <c:pt idx="368">
                  <c:v>0.6021623052632088</c:v>
                </c:pt>
                <c:pt idx="369">
                  <c:v>0.6137676450410815</c:v>
                </c:pt>
                <c:pt idx="370">
                  <c:v>0.40399918748189079</c:v>
                </c:pt>
                <c:pt idx="371">
                  <c:v>1.1246507482759691</c:v>
                </c:pt>
                <c:pt idx="372">
                  <c:v>2.0071163395449898</c:v>
                </c:pt>
                <c:pt idx="373">
                  <c:v>1.2896039904289902</c:v>
                </c:pt>
                <c:pt idx="374">
                  <c:v>1.7757696620985914</c:v>
                </c:pt>
                <c:pt idx="375">
                  <c:v>2.3586106131794109</c:v>
                </c:pt>
                <c:pt idx="376">
                  <c:v>1.8621158172042229</c:v>
                </c:pt>
                <c:pt idx="377">
                  <c:v>1.8120041335982355</c:v>
                </c:pt>
                <c:pt idx="378">
                  <c:v>0.52008607830470743</c:v>
                </c:pt>
                <c:pt idx="379">
                  <c:v>1.664482498483997</c:v>
                </c:pt>
                <c:pt idx="380">
                  <c:v>1.6636603964926457</c:v>
                </c:pt>
                <c:pt idx="381">
                  <c:v>0.70188023199161609</c:v>
                </c:pt>
                <c:pt idx="382">
                  <c:v>0.4827930961193786</c:v>
                </c:pt>
                <c:pt idx="383">
                  <c:v>0.97041832505457259</c:v>
                </c:pt>
                <c:pt idx="384">
                  <c:v>1.5431311100943579</c:v>
                </c:pt>
                <c:pt idx="385">
                  <c:v>1.3759246995206031</c:v>
                </c:pt>
                <c:pt idx="386">
                  <c:v>0.88844105481725244</c:v>
                </c:pt>
                <c:pt idx="387">
                  <c:v>1.7587501934919787</c:v>
                </c:pt>
                <c:pt idx="388">
                  <c:v>1.6091614285928277</c:v>
                </c:pt>
                <c:pt idx="389">
                  <c:v>0.68918636828075419</c:v>
                </c:pt>
                <c:pt idx="390">
                  <c:v>0.76795287351852948</c:v>
                </c:pt>
                <c:pt idx="391">
                  <c:v>0.41227501419480145</c:v>
                </c:pt>
                <c:pt idx="392">
                  <c:v>0.31088243526179515</c:v>
                </c:pt>
                <c:pt idx="393">
                  <c:v>0.677546622012133</c:v>
                </c:pt>
                <c:pt idx="394">
                  <c:v>1.3954267856487079</c:v>
                </c:pt>
                <c:pt idx="395">
                  <c:v>2.557200006067355</c:v>
                </c:pt>
                <c:pt idx="396">
                  <c:v>3.5393865688869779</c:v>
                </c:pt>
                <c:pt idx="397">
                  <c:v>1.0242477365547713</c:v>
                </c:pt>
                <c:pt idx="398">
                  <c:v>2.4092461111959795</c:v>
                </c:pt>
                <c:pt idx="399">
                  <c:v>1.1976107775970708</c:v>
                </c:pt>
                <c:pt idx="400">
                  <c:v>0.50854224393507652</c:v>
                </c:pt>
                <c:pt idx="401">
                  <c:v>0.86283257778674038</c:v>
                </c:pt>
                <c:pt idx="402">
                  <c:v>0.7078456476266175</c:v>
                </c:pt>
                <c:pt idx="403">
                  <c:v>2.2041650524047052</c:v>
                </c:pt>
                <c:pt idx="404">
                  <c:v>0.83416862168838224</c:v>
                </c:pt>
                <c:pt idx="405">
                  <c:v>0.78210185775407914</c:v>
                </c:pt>
                <c:pt idx="406">
                  <c:v>2.4845931761203159</c:v>
                </c:pt>
                <c:pt idx="407">
                  <c:v>0.32002755871000182</c:v>
                </c:pt>
                <c:pt idx="408">
                  <c:v>0.57300508797004213</c:v>
                </c:pt>
                <c:pt idx="409">
                  <c:v>1.2676812706596912</c:v>
                </c:pt>
                <c:pt idx="410">
                  <c:v>0.44370475627833933</c:v>
                </c:pt>
                <c:pt idx="411">
                  <c:v>0.63806989335200615</c:v>
                </c:pt>
                <c:pt idx="412">
                  <c:v>3.1642754364166419</c:v>
                </c:pt>
                <c:pt idx="413">
                  <c:v>1.2337284584169896</c:v>
                </c:pt>
                <c:pt idx="414">
                  <c:v>0.91206674363751883</c:v>
                </c:pt>
                <c:pt idx="415">
                  <c:v>0.34905537106008616</c:v>
                </c:pt>
                <c:pt idx="416">
                  <c:v>0.35161302169983799</c:v>
                </c:pt>
                <c:pt idx="417">
                  <c:v>0.24824435316540466</c:v>
                </c:pt>
                <c:pt idx="418">
                  <c:v>0.30111769049788673</c:v>
                </c:pt>
                <c:pt idx="419">
                  <c:v>0.21748281906023173</c:v>
                </c:pt>
                <c:pt idx="420">
                  <c:v>0.34378478384888406</c:v>
                </c:pt>
                <c:pt idx="421">
                  <c:v>0.77481285791300614</c:v>
                </c:pt>
                <c:pt idx="422">
                  <c:v>0.54164059207629378</c:v>
                </c:pt>
                <c:pt idx="423">
                  <c:v>1.2457037440909695</c:v>
                </c:pt>
                <c:pt idx="424">
                  <c:v>2.0450237668483</c:v>
                </c:pt>
                <c:pt idx="425">
                  <c:v>1.1680059714419473</c:v>
                </c:pt>
                <c:pt idx="426">
                  <c:v>0.35250698149487486</c:v>
                </c:pt>
                <c:pt idx="427">
                  <c:v>0.61012756011272107</c:v>
                </c:pt>
                <c:pt idx="428">
                  <c:v>2.0349764625851394</c:v>
                </c:pt>
                <c:pt idx="429">
                  <c:v>2.799950891037239</c:v>
                </c:pt>
                <c:pt idx="430">
                  <c:v>1.1477000522556329</c:v>
                </c:pt>
                <c:pt idx="431">
                  <c:v>3.2888129267460822</c:v>
                </c:pt>
                <c:pt idx="432">
                  <c:v>2.7724932934906272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D-442B-A490-C81BD7395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373872"/>
        <c:axId val="521363704"/>
      </c:scatterChart>
      <c:valAx>
        <c:axId val="52137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63704"/>
        <c:crosses val="autoZero"/>
        <c:crossBetween val="midCat"/>
      </c:valAx>
      <c:valAx>
        <c:axId val="52136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7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7.4490740740740746E-2"/>
          <c:w val="0.87753018372703417"/>
          <c:h val="0.702947287839020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'WWTP loads'!$C$3</c:f>
              <c:strCache>
                <c:ptCount val="1"/>
                <c:pt idx="0">
                  <c:v>Robeson Creek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'WWTP loads'!$D$2:$AM$2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xVal>
          <c:yVal>
            <c:numRef>
              <c:f>'WWTP loads'!$D$3:$AM$3</c:f>
              <c:numCache>
                <c:formatCode>0</c:formatCode>
                <c:ptCount val="36"/>
                <c:pt idx="0">
                  <c:v>709.17717673678442</c:v>
                </c:pt>
                <c:pt idx="1">
                  <c:v>709.17717673678442</c:v>
                </c:pt>
                <c:pt idx="2">
                  <c:v>709.17717673678442</c:v>
                </c:pt>
                <c:pt idx="3">
                  <c:v>709.17717673678442</c:v>
                </c:pt>
                <c:pt idx="4">
                  <c:v>709.17717673678442</c:v>
                </c:pt>
                <c:pt idx="5">
                  <c:v>709.17717673678442</c:v>
                </c:pt>
                <c:pt idx="6">
                  <c:v>709.17717673678442</c:v>
                </c:pt>
                <c:pt idx="7">
                  <c:v>709.17717673678442</c:v>
                </c:pt>
                <c:pt idx="8">
                  <c:v>709.17717673678442</c:v>
                </c:pt>
                <c:pt idx="9">
                  <c:v>709.17717673678442</c:v>
                </c:pt>
                <c:pt idx="10">
                  <c:v>709.17717673678442</c:v>
                </c:pt>
                <c:pt idx="11">
                  <c:v>591.17803342499997</c:v>
                </c:pt>
                <c:pt idx="12">
                  <c:v>684.11324780550001</c:v>
                </c:pt>
                <c:pt idx="13">
                  <c:v>740.47253254999998</c:v>
                </c:pt>
                <c:pt idx="14">
                  <c:v>873.66324061293801</c:v>
                </c:pt>
                <c:pt idx="15">
                  <c:v>554.57038397500003</c:v>
                </c:pt>
                <c:pt idx="16">
                  <c:v>629.689424325</c:v>
                </c:pt>
                <c:pt idx="17">
                  <c:v>589.03632429375</c:v>
                </c:pt>
                <c:pt idx="18">
                  <c:v>869.66584292499999</c:v>
                </c:pt>
                <c:pt idx="19">
                  <c:v>850.20556071887199</c:v>
                </c:pt>
                <c:pt idx="20">
                  <c:v>391.32349259015598</c:v>
                </c:pt>
                <c:pt idx="21">
                  <c:v>284.47631696970001</c:v>
                </c:pt>
                <c:pt idx="22">
                  <c:v>801.64246417970003</c:v>
                </c:pt>
                <c:pt idx="23">
                  <c:v>548.66512443875001</c:v>
                </c:pt>
                <c:pt idx="24">
                  <c:v>368.34634870953101</c:v>
                </c:pt>
                <c:pt idx="25">
                  <c:v>542.05065144536297</c:v>
                </c:pt>
                <c:pt idx="26">
                  <c:v>492.37485463907802</c:v>
                </c:pt>
                <c:pt idx="27">
                  <c:v>621.9204184875</c:v>
                </c:pt>
                <c:pt idx="28">
                  <c:v>626.19938996640599</c:v>
                </c:pt>
                <c:pt idx="29">
                  <c:v>507.11442430176601</c:v>
                </c:pt>
                <c:pt idx="30">
                  <c:v>205.90744567474999</c:v>
                </c:pt>
                <c:pt idx="31">
                  <c:v>308.20680667499499</c:v>
                </c:pt>
                <c:pt idx="32">
                  <c:v>317.51326692318202</c:v>
                </c:pt>
                <c:pt idx="33">
                  <c:v>178.45343605225</c:v>
                </c:pt>
                <c:pt idx="34">
                  <c:v>179.832131106123</c:v>
                </c:pt>
                <c:pt idx="35">
                  <c:v>185.68186303222501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E-46D5-91F1-512EB5086B40}"/>
            </c:ext>
          </c:extLst>
        </c:ser>
        <c:ser>
          <c:idx val="1"/>
          <c:order val="1"/>
          <c:tx>
            <c:strRef>
              <c:f>'WWTP loads'!$C$4</c:f>
              <c:strCache>
                <c:ptCount val="1"/>
                <c:pt idx="0">
                  <c:v>Cub Creek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'WWTP loads'!$D$2:$AM$2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xVal>
          <c:yVal>
            <c:numRef>
              <c:f>'WWTP loads'!$D$4:$AM$4</c:f>
              <c:numCache>
                <c:formatCode>0</c:formatCode>
                <c:ptCount val="36"/>
                <c:pt idx="0">
                  <c:v>95.653984777343751</c:v>
                </c:pt>
                <c:pt idx="1">
                  <c:v>95.653984777343751</c:v>
                </c:pt>
                <c:pt idx="2">
                  <c:v>95.653984777343751</c:v>
                </c:pt>
                <c:pt idx="3">
                  <c:v>95.653984777343751</c:v>
                </c:pt>
                <c:pt idx="4">
                  <c:v>95.653984777343751</c:v>
                </c:pt>
                <c:pt idx="5">
                  <c:v>95.653984777343751</c:v>
                </c:pt>
                <c:pt idx="6">
                  <c:v>95.653984777343751</c:v>
                </c:pt>
                <c:pt idx="7">
                  <c:v>95.653984777343751</c:v>
                </c:pt>
                <c:pt idx="8">
                  <c:v>95.653984777343751</c:v>
                </c:pt>
                <c:pt idx="9">
                  <c:v>95.653984777343751</c:v>
                </c:pt>
                <c:pt idx="10">
                  <c:v>95.653984777343751</c:v>
                </c:pt>
                <c:pt idx="11">
                  <c:v>87.498885874999999</c:v>
                </c:pt>
                <c:pt idx="12">
                  <c:v>83.718342712500004</c:v>
                </c:pt>
                <c:pt idx="13">
                  <c:v>70.112393749999995</c:v>
                </c:pt>
                <c:pt idx="14">
                  <c:v>113.02256025</c:v>
                </c:pt>
                <c:pt idx="15">
                  <c:v>67.210500487499999</c:v>
                </c:pt>
                <c:pt idx="16">
                  <c:v>138.15008233124999</c:v>
                </c:pt>
                <c:pt idx="17">
                  <c:v>81.059597850000003</c:v>
                </c:pt>
                <c:pt idx="18">
                  <c:v>124.45951496249999</c:v>
                </c:pt>
                <c:pt idx="19">
                  <c:v>300.27445875000001</c:v>
                </c:pt>
                <c:pt idx="20">
                  <c:v>147.94060462499999</c:v>
                </c:pt>
                <c:pt idx="21">
                  <c:v>170.77030525000001</c:v>
                </c:pt>
                <c:pt idx="22">
                  <c:v>238.04771644706199</c:v>
                </c:pt>
                <c:pt idx="23">
                  <c:v>142.09416351562501</c:v>
                </c:pt>
                <c:pt idx="24">
                  <c:v>175.01015021399999</c:v>
                </c:pt>
                <c:pt idx="25">
                  <c:v>126.544442731014</c:v>
                </c:pt>
                <c:pt idx="26">
                  <c:v>204.31442301249999</c:v>
                </c:pt>
                <c:pt idx="27">
                  <c:v>144.744878264063</c:v>
                </c:pt>
                <c:pt idx="28">
                  <c:v>156.31060837562501</c:v>
                </c:pt>
                <c:pt idx="29">
                  <c:v>109.822637506875</c:v>
                </c:pt>
                <c:pt idx="30">
                  <c:v>24.894527889999999</c:v>
                </c:pt>
                <c:pt idx="31">
                  <c:v>23.63658030125</c:v>
                </c:pt>
                <c:pt idx="32">
                  <c:v>33.672565049375002</c:v>
                </c:pt>
                <c:pt idx="33">
                  <c:v>6.6508616711249999</c:v>
                </c:pt>
                <c:pt idx="34">
                  <c:v>15.00361459538</c:v>
                </c:pt>
                <c:pt idx="35">
                  <c:v>17.455792182050001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5E-46D5-91F1-512EB5086B40}"/>
            </c:ext>
          </c:extLst>
        </c:ser>
        <c:ser>
          <c:idx val="2"/>
          <c:order val="2"/>
          <c:tx>
            <c:strRef>
              <c:f>'WWTP loads'!$C$5</c:f>
              <c:strCache>
                <c:ptCount val="1"/>
                <c:pt idx="0">
                  <c:v>Bush Creek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'WWTP loads'!$D$2:$AM$2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xVal>
          <c:yVal>
            <c:numRef>
              <c:f>'WWTP loads'!$D$5:$AM$5</c:f>
              <c:numCache>
                <c:formatCode>0</c:formatCode>
                <c:ptCount val="36"/>
                <c:pt idx="0">
                  <c:v>249.81399779388281</c:v>
                </c:pt>
                <c:pt idx="1">
                  <c:v>249.81399779388281</c:v>
                </c:pt>
                <c:pt idx="2">
                  <c:v>249.81399779388281</c:v>
                </c:pt>
                <c:pt idx="3">
                  <c:v>249.81399779388281</c:v>
                </c:pt>
                <c:pt idx="4">
                  <c:v>249.81399779388281</c:v>
                </c:pt>
                <c:pt idx="5">
                  <c:v>249.81399779388281</c:v>
                </c:pt>
                <c:pt idx="6">
                  <c:v>249.81399779388281</c:v>
                </c:pt>
                <c:pt idx="7">
                  <c:v>249.81399779388281</c:v>
                </c:pt>
                <c:pt idx="8">
                  <c:v>249.81399779388281</c:v>
                </c:pt>
                <c:pt idx="9">
                  <c:v>249.81399779388281</c:v>
                </c:pt>
                <c:pt idx="10">
                  <c:v>249.81399779388281</c:v>
                </c:pt>
                <c:pt idx="11">
                  <c:v>153.37690549999999</c:v>
                </c:pt>
                <c:pt idx="12">
                  <c:v>196.72605156874999</c:v>
                </c:pt>
                <c:pt idx="13">
                  <c:v>269.51894920000001</c:v>
                </c:pt>
                <c:pt idx="14">
                  <c:v>279.47421835</c:v>
                </c:pt>
                <c:pt idx="15">
                  <c:v>296.28530531249999</c:v>
                </c:pt>
                <c:pt idx="16">
                  <c:v>280.25616150000002</c:v>
                </c:pt>
                <c:pt idx="17">
                  <c:v>329.74238700000001</c:v>
                </c:pt>
                <c:pt idx="18">
                  <c:v>274.21544343750003</c:v>
                </c:pt>
                <c:pt idx="19">
                  <c:v>279.09568050000001</c:v>
                </c:pt>
                <c:pt idx="20">
                  <c:v>223.79150784375</c:v>
                </c:pt>
                <c:pt idx="21">
                  <c:v>279.45315009375003</c:v>
                </c:pt>
                <c:pt idx="22">
                  <c:v>240.295651035563</c:v>
                </c:pt>
                <c:pt idx="23">
                  <c:v>216.15654015210899</c:v>
                </c:pt>
                <c:pt idx="24">
                  <c:v>179.00801762043699</c:v>
                </c:pt>
                <c:pt idx="25">
                  <c:v>441.50488765490599</c:v>
                </c:pt>
                <c:pt idx="26">
                  <c:v>483.26980964875003</c:v>
                </c:pt>
                <c:pt idx="27">
                  <c:v>82.406633078374995</c:v>
                </c:pt>
                <c:pt idx="28">
                  <c:v>101.99662304025</c:v>
                </c:pt>
                <c:pt idx="29">
                  <c:v>76.742399228962498</c:v>
                </c:pt>
                <c:pt idx="30">
                  <c:v>110.26278308272499</c:v>
                </c:pt>
                <c:pt idx="31">
                  <c:v>129.48604775142201</c:v>
                </c:pt>
                <c:pt idx="32">
                  <c:v>162.50746466671899</c:v>
                </c:pt>
                <c:pt idx="33">
                  <c:v>211.77783207792999</c:v>
                </c:pt>
                <c:pt idx="34">
                  <c:v>316.27801835660699</c:v>
                </c:pt>
                <c:pt idx="35">
                  <c:v>240.38931282657899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5E-46D5-91F1-512EB5086B40}"/>
            </c:ext>
          </c:extLst>
        </c:ser>
        <c:ser>
          <c:idx val="3"/>
          <c:order val="3"/>
          <c:tx>
            <c:strRef>
              <c:f>'WWTP loads'!$C$6</c:f>
              <c:strCache>
                <c:ptCount val="1"/>
                <c:pt idx="0">
                  <c:v>Cub Creek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'WWTP loads'!$D$2:$AM$2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xVal>
          <c:yVal>
            <c:numRef>
              <c:f>'WWTP loads'!$D$6:$AM$6</c:f>
              <c:numCache>
                <c:formatCode>0</c:formatCode>
                <c:ptCount val="36"/>
                <c:pt idx="0">
                  <c:v>10.32987828828125</c:v>
                </c:pt>
                <c:pt idx="1">
                  <c:v>10.32987828828125</c:v>
                </c:pt>
                <c:pt idx="2">
                  <c:v>10.32987828828125</c:v>
                </c:pt>
                <c:pt idx="3">
                  <c:v>10.32987828828125</c:v>
                </c:pt>
                <c:pt idx="4">
                  <c:v>10.32987828828125</c:v>
                </c:pt>
                <c:pt idx="5">
                  <c:v>10.32987828828125</c:v>
                </c:pt>
                <c:pt idx="6">
                  <c:v>10.32987828828125</c:v>
                </c:pt>
                <c:pt idx="7">
                  <c:v>10.32987828828125</c:v>
                </c:pt>
                <c:pt idx="8">
                  <c:v>10.32987828828125</c:v>
                </c:pt>
                <c:pt idx="9">
                  <c:v>10.32987828828125</c:v>
                </c:pt>
                <c:pt idx="10">
                  <c:v>10.32987828828125</c:v>
                </c:pt>
                <c:pt idx="11">
                  <c:v>8.0128450000000004</c:v>
                </c:pt>
                <c:pt idx="12">
                  <c:v>3.7197560625000001</c:v>
                </c:pt>
                <c:pt idx="13">
                  <c:v>6.8109182500000003</c:v>
                </c:pt>
                <c:pt idx="14">
                  <c:v>31.33954924375</c:v>
                </c:pt>
                <c:pt idx="15">
                  <c:v>9.2285869999999992</c:v>
                </c:pt>
                <c:pt idx="16">
                  <c:v>6.89380975</c:v>
                </c:pt>
                <c:pt idx="17">
                  <c:v>7.8608772499999997</c:v>
                </c:pt>
                <c:pt idx="18">
                  <c:v>8.7726837500000006</c:v>
                </c:pt>
                <c:pt idx="19">
                  <c:v>20.349863249999999</c:v>
                </c:pt>
                <c:pt idx="20">
                  <c:v>10.168024000000001</c:v>
                </c:pt>
                <c:pt idx="21">
                  <c:v>18.125608</c:v>
                </c:pt>
                <c:pt idx="22">
                  <c:v>22.199638879687502</c:v>
                </c:pt>
                <c:pt idx="23">
                  <c:v>19.728436035937499</c:v>
                </c:pt>
                <c:pt idx="24">
                  <c:v>10.72236090625</c:v>
                </c:pt>
                <c:pt idx="25">
                  <c:v>1.45170647</c:v>
                </c:pt>
                <c:pt idx="26">
                  <c:v>2.7639134531249998</c:v>
                </c:pt>
                <c:pt idx="27">
                  <c:v>1.87286436625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5E-46D5-91F1-512EB5086B40}"/>
            </c:ext>
          </c:extLst>
        </c:ser>
        <c:ser>
          <c:idx val="4"/>
          <c:order val="4"/>
          <c:tx>
            <c:strRef>
              <c:f>'WWTP loads'!$C$7</c:f>
              <c:strCache>
                <c:ptCount val="1"/>
                <c:pt idx="0">
                  <c:v>Cub Creek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'WWTP loads'!$D$2:$AM$2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xVal>
          <c:yVal>
            <c:numRef>
              <c:f>'WWTP loads'!$D$7:$AM$7</c:f>
              <c:numCache>
                <c:formatCode>0</c:formatCode>
                <c:ptCount val="36"/>
                <c:pt idx="0">
                  <c:v>13.983450668749999</c:v>
                </c:pt>
                <c:pt idx="1">
                  <c:v>13.983450668749999</c:v>
                </c:pt>
                <c:pt idx="2">
                  <c:v>13.983450668749999</c:v>
                </c:pt>
                <c:pt idx="3">
                  <c:v>13.983450668749999</c:v>
                </c:pt>
                <c:pt idx="4">
                  <c:v>13.983450668749999</c:v>
                </c:pt>
                <c:pt idx="5">
                  <c:v>13.983450668749999</c:v>
                </c:pt>
                <c:pt idx="6">
                  <c:v>13.983450668749999</c:v>
                </c:pt>
                <c:pt idx="7">
                  <c:v>13.983450668749999</c:v>
                </c:pt>
                <c:pt idx="8">
                  <c:v>13.983450668749999</c:v>
                </c:pt>
                <c:pt idx="9">
                  <c:v>13.983450668749999</c:v>
                </c:pt>
                <c:pt idx="10">
                  <c:v>13.983450668749999</c:v>
                </c:pt>
                <c:pt idx="11">
                  <c:v>10.734449250000001</c:v>
                </c:pt>
                <c:pt idx="12">
                  <c:v>10.0298715</c:v>
                </c:pt>
                <c:pt idx="13">
                  <c:v>14.783699025000001</c:v>
                </c:pt>
                <c:pt idx="14">
                  <c:v>20.385782899999999</c:v>
                </c:pt>
                <c:pt idx="15">
                  <c:v>83.165387331250002</c:v>
                </c:pt>
                <c:pt idx="16">
                  <c:v>40.832456514374996</c:v>
                </c:pt>
                <c:pt idx="17">
                  <c:v>38.582435823125003</c:v>
                </c:pt>
                <c:pt idx="18">
                  <c:v>38.295873</c:v>
                </c:pt>
                <c:pt idx="19">
                  <c:v>31.5215651625</c:v>
                </c:pt>
                <c:pt idx="20">
                  <c:v>19.800707062499999</c:v>
                </c:pt>
                <c:pt idx="21">
                  <c:v>27.561423749999999</c:v>
                </c:pt>
                <c:pt idx="22">
                  <c:v>28.957074843125</c:v>
                </c:pt>
                <c:pt idx="23">
                  <c:v>40.583762845715597</c:v>
                </c:pt>
                <c:pt idx="24">
                  <c:v>44.305112842684402</c:v>
                </c:pt>
                <c:pt idx="25">
                  <c:v>57.958431879765598</c:v>
                </c:pt>
                <c:pt idx="26">
                  <c:v>24.0100229143594</c:v>
                </c:pt>
                <c:pt idx="27">
                  <c:v>33.908667326493799</c:v>
                </c:pt>
                <c:pt idx="28">
                  <c:v>12.964056009778099</c:v>
                </c:pt>
                <c:pt idx="29">
                  <c:v>10.156281037499999</c:v>
                </c:pt>
                <c:pt idx="30">
                  <c:v>17.343176998984401</c:v>
                </c:pt>
                <c:pt idx="31">
                  <c:v>26.524192049062499</c:v>
                </c:pt>
                <c:pt idx="32">
                  <c:v>42.469236977443401</c:v>
                </c:pt>
                <c:pt idx="33">
                  <c:v>62.152688763743797</c:v>
                </c:pt>
                <c:pt idx="34">
                  <c:v>3.3701719544140598</c:v>
                </c:pt>
                <c:pt idx="35">
                  <c:v>6.44953488227031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5E-46D5-91F1-512EB5086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98248"/>
        <c:axId val="536301200"/>
      </c:scatterChart>
      <c:valAx>
        <c:axId val="53629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01200"/>
        <c:crosses val="autoZero"/>
        <c:crossBetween val="midCat"/>
      </c:valAx>
      <c:valAx>
        <c:axId val="5363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98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971566054243211E-2"/>
          <c:y val="0.82291557305336838"/>
          <c:w val="0.89605686789151351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Segment4/Haw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Load'!$C$35:$C$466</c:f>
              <c:numCache>
                <c:formatCode>0.0</c:formatCode>
                <c:ptCount val="432"/>
                <c:pt idx="0">
                  <c:v>27811.898781347416</c:v>
                </c:pt>
                <c:pt idx="1">
                  <c:v>62869.359112544</c:v>
                </c:pt>
                <c:pt idx="2">
                  <c:v>100706.729408199</c:v>
                </c:pt>
                <c:pt idx="3">
                  <c:v>102979.69179798345</c:v>
                </c:pt>
                <c:pt idx="4">
                  <c:v>41913.033238789802</c:v>
                </c:pt>
                <c:pt idx="5">
                  <c:v>25480.182650914387</c:v>
                </c:pt>
                <c:pt idx="6">
                  <c:v>13406.463743196331</c:v>
                </c:pt>
                <c:pt idx="7">
                  <c:v>9143.7152381263677</c:v>
                </c:pt>
                <c:pt idx="8">
                  <c:v>6823.2922515145337</c:v>
                </c:pt>
                <c:pt idx="9">
                  <c:v>14735.459487800224</c:v>
                </c:pt>
                <c:pt idx="10">
                  <c:v>43152.331483862174</c:v>
                </c:pt>
                <c:pt idx="11">
                  <c:v>88743.412394599014</c:v>
                </c:pt>
                <c:pt idx="12">
                  <c:v>79400.053622273466</c:v>
                </c:pt>
                <c:pt idx="13">
                  <c:v>114950.7599098424</c:v>
                </c:pt>
                <c:pt idx="14">
                  <c:v>123664.37932715932</c:v>
                </c:pt>
                <c:pt idx="15">
                  <c:v>68194.188204788181</c:v>
                </c:pt>
                <c:pt idx="16">
                  <c:v>45919.147515292883</c:v>
                </c:pt>
                <c:pt idx="17">
                  <c:v>21265.493283783671</c:v>
                </c:pt>
                <c:pt idx="18">
                  <c:v>132589.2764656886</c:v>
                </c:pt>
                <c:pt idx="19">
                  <c:v>49338.470883967675</c:v>
                </c:pt>
                <c:pt idx="20">
                  <c:v>17446.06249801338</c:v>
                </c:pt>
                <c:pt idx="21">
                  <c:v>16370.23000034848</c:v>
                </c:pt>
                <c:pt idx="22">
                  <c:v>15788.862973112502</c:v>
                </c:pt>
                <c:pt idx="23">
                  <c:v>24053.489812637483</c:v>
                </c:pt>
                <c:pt idx="24">
                  <c:v>46416.436229230443</c:v>
                </c:pt>
                <c:pt idx="25">
                  <c:v>84371.831514253383</c:v>
                </c:pt>
                <c:pt idx="26">
                  <c:v>20080.782426795831</c:v>
                </c:pt>
                <c:pt idx="27">
                  <c:v>14416.801534135446</c:v>
                </c:pt>
                <c:pt idx="28">
                  <c:v>22838.356817142474</c:v>
                </c:pt>
                <c:pt idx="29">
                  <c:v>11631.137977555612</c:v>
                </c:pt>
                <c:pt idx="30">
                  <c:v>30375.910658907054</c:v>
                </c:pt>
                <c:pt idx="31">
                  <c:v>78334.448303996134</c:v>
                </c:pt>
                <c:pt idx="32">
                  <c:v>15671.50807702893</c:v>
                </c:pt>
                <c:pt idx="33">
                  <c:v>13978.463763217778</c:v>
                </c:pt>
                <c:pt idx="34">
                  <c:v>119987.15168337953</c:v>
                </c:pt>
                <c:pt idx="35">
                  <c:v>44735.751997688581</c:v>
                </c:pt>
                <c:pt idx="36">
                  <c:v>15763.237242984447</c:v>
                </c:pt>
                <c:pt idx="37">
                  <c:v>16822.585103166719</c:v>
                </c:pt>
                <c:pt idx="38">
                  <c:v>29185.234458504627</c:v>
                </c:pt>
                <c:pt idx="39">
                  <c:v>13685.194886131918</c:v>
                </c:pt>
                <c:pt idx="40">
                  <c:v>11994.889870492047</c:v>
                </c:pt>
                <c:pt idx="41">
                  <c:v>8486.7941459995236</c:v>
                </c:pt>
                <c:pt idx="42">
                  <c:v>7791.5605499657022</c:v>
                </c:pt>
                <c:pt idx="43">
                  <c:v>18794.87833745535</c:v>
                </c:pt>
                <c:pt idx="44">
                  <c:v>9221.5469466805498</c:v>
                </c:pt>
                <c:pt idx="45">
                  <c:v>9556.9548216087969</c:v>
                </c:pt>
                <c:pt idx="46">
                  <c:v>15083.138108848923</c:v>
                </c:pt>
                <c:pt idx="47">
                  <c:v>30673.197494679709</c:v>
                </c:pt>
                <c:pt idx="48">
                  <c:v>44667.91866721159</c:v>
                </c:pt>
                <c:pt idx="49">
                  <c:v>45738.095211450905</c:v>
                </c:pt>
                <c:pt idx="50">
                  <c:v>132120.40963996132</c:v>
                </c:pt>
                <c:pt idx="51">
                  <c:v>115128.85433965709</c:v>
                </c:pt>
                <c:pt idx="52">
                  <c:v>20857.935914355574</c:v>
                </c:pt>
                <c:pt idx="53">
                  <c:v>12156.670636103656</c:v>
                </c:pt>
                <c:pt idx="54">
                  <c:v>16198.366641839368</c:v>
                </c:pt>
                <c:pt idx="55">
                  <c:v>6627.0437116084813</c:v>
                </c:pt>
                <c:pt idx="56">
                  <c:v>25134.723137200835</c:v>
                </c:pt>
                <c:pt idx="57">
                  <c:v>8953.0870097170773</c:v>
                </c:pt>
                <c:pt idx="58">
                  <c:v>14465.514381286575</c:v>
                </c:pt>
                <c:pt idx="59">
                  <c:v>24656.35265157359</c:v>
                </c:pt>
                <c:pt idx="60">
                  <c:v>32188.309438270644</c:v>
                </c:pt>
                <c:pt idx="61">
                  <c:v>16547.359290533084</c:v>
                </c:pt>
                <c:pt idx="62">
                  <c:v>13366.165075101278</c:v>
                </c:pt>
                <c:pt idx="63">
                  <c:v>17126.624872540771</c:v>
                </c:pt>
                <c:pt idx="64">
                  <c:v>16381.636739501737</c:v>
                </c:pt>
                <c:pt idx="65">
                  <c:v>9071.6419289133974</c:v>
                </c:pt>
                <c:pt idx="66">
                  <c:v>8101.3047843114082</c:v>
                </c:pt>
                <c:pt idx="67">
                  <c:v>8804.3313944166439</c:v>
                </c:pt>
                <c:pt idx="68">
                  <c:v>9804.9920348890009</c:v>
                </c:pt>
                <c:pt idx="69">
                  <c:v>13904.489480350157</c:v>
                </c:pt>
                <c:pt idx="70">
                  <c:v>26498.516454250061</c:v>
                </c:pt>
                <c:pt idx="71">
                  <c:v>11301.33411718155</c:v>
                </c:pt>
                <c:pt idx="72">
                  <c:v>12446.184933688237</c:v>
                </c:pt>
                <c:pt idx="73">
                  <c:v>59063.15090046385</c:v>
                </c:pt>
                <c:pt idx="74">
                  <c:v>102213.9369061155</c:v>
                </c:pt>
                <c:pt idx="75">
                  <c:v>31741.23480542504</c:v>
                </c:pt>
                <c:pt idx="76">
                  <c:v>53552.946689094439</c:v>
                </c:pt>
                <c:pt idx="77">
                  <c:v>31860.072267291318</c:v>
                </c:pt>
                <c:pt idx="78">
                  <c:v>25397.733051818403</c:v>
                </c:pt>
                <c:pt idx="79">
                  <c:v>34234.028629061315</c:v>
                </c:pt>
                <c:pt idx="80">
                  <c:v>19676.302971604389</c:v>
                </c:pt>
                <c:pt idx="81">
                  <c:v>92675.683854822346</c:v>
                </c:pt>
                <c:pt idx="82">
                  <c:v>20001.253212917927</c:v>
                </c:pt>
                <c:pt idx="83">
                  <c:v>47140.424081892867</c:v>
                </c:pt>
                <c:pt idx="84">
                  <c:v>45858.392631782801</c:v>
                </c:pt>
                <c:pt idx="85">
                  <c:v>51121.208320061211</c:v>
                </c:pt>
                <c:pt idx="86">
                  <c:v>23917.543651898926</c:v>
                </c:pt>
                <c:pt idx="87">
                  <c:v>30368.153922578218</c:v>
                </c:pt>
                <c:pt idx="88">
                  <c:v>52198.514392893885</c:v>
                </c:pt>
                <c:pt idx="89">
                  <c:v>11593.613356940084</c:v>
                </c:pt>
                <c:pt idx="90">
                  <c:v>7465.0078270921313</c:v>
                </c:pt>
                <c:pt idx="91">
                  <c:v>9778.1077238883481</c:v>
                </c:pt>
                <c:pt idx="92">
                  <c:v>6275.6837188342097</c:v>
                </c:pt>
                <c:pt idx="93">
                  <c:v>111177.79568587658</c:v>
                </c:pt>
                <c:pt idx="94">
                  <c:v>15716.182143806416</c:v>
                </c:pt>
                <c:pt idx="95">
                  <c:v>31312.69062062119</c:v>
                </c:pt>
                <c:pt idx="96">
                  <c:v>90461.587897093093</c:v>
                </c:pt>
                <c:pt idx="97">
                  <c:v>11515.181383690677</c:v>
                </c:pt>
                <c:pt idx="98">
                  <c:v>60373.310383881442</c:v>
                </c:pt>
                <c:pt idx="99">
                  <c:v>27133.188654613507</c:v>
                </c:pt>
                <c:pt idx="100">
                  <c:v>17704.540737893891</c:v>
                </c:pt>
                <c:pt idx="101">
                  <c:v>13209.858668438188</c:v>
                </c:pt>
                <c:pt idx="102">
                  <c:v>12411.594693971098</c:v>
                </c:pt>
                <c:pt idx="103">
                  <c:v>9559.8321105710129</c:v>
                </c:pt>
                <c:pt idx="104">
                  <c:v>12617.849186312631</c:v>
                </c:pt>
                <c:pt idx="105">
                  <c:v>10332.550056272396</c:v>
                </c:pt>
                <c:pt idx="106">
                  <c:v>6988.9446327081387</c:v>
                </c:pt>
                <c:pt idx="107">
                  <c:v>9433.5622036776076</c:v>
                </c:pt>
                <c:pt idx="108">
                  <c:v>34027.979036765508</c:v>
                </c:pt>
                <c:pt idx="109">
                  <c:v>18742.37674173071</c:v>
                </c:pt>
                <c:pt idx="110">
                  <c:v>16463.593690278056</c:v>
                </c:pt>
                <c:pt idx="111">
                  <c:v>39078.825784514607</c:v>
                </c:pt>
                <c:pt idx="112">
                  <c:v>9414.9991873070594</c:v>
                </c:pt>
                <c:pt idx="113">
                  <c:v>22991.777169157926</c:v>
                </c:pt>
                <c:pt idx="114">
                  <c:v>16599.554688312466</c:v>
                </c:pt>
                <c:pt idx="115">
                  <c:v>13836.073278807198</c:v>
                </c:pt>
                <c:pt idx="116">
                  <c:v>6069.888422300899</c:v>
                </c:pt>
                <c:pt idx="117">
                  <c:v>8558.4740555484332</c:v>
                </c:pt>
                <c:pt idx="118">
                  <c:v>25929.190485460815</c:v>
                </c:pt>
                <c:pt idx="119">
                  <c:v>20045.217823991319</c:v>
                </c:pt>
                <c:pt idx="120">
                  <c:v>49328.552250380759</c:v>
                </c:pt>
                <c:pt idx="121">
                  <c:v>20784.55375432533</c:v>
                </c:pt>
                <c:pt idx="122">
                  <c:v>110264.23746139414</c:v>
                </c:pt>
                <c:pt idx="123">
                  <c:v>58430.160899866154</c:v>
                </c:pt>
                <c:pt idx="124">
                  <c:v>9730.0342195088633</c:v>
                </c:pt>
                <c:pt idx="125">
                  <c:v>6234.1019597218838</c:v>
                </c:pt>
                <c:pt idx="126">
                  <c:v>11601.179768407581</c:v>
                </c:pt>
                <c:pt idx="127">
                  <c:v>6770.2193946218295</c:v>
                </c:pt>
                <c:pt idx="128">
                  <c:v>6671.4715477484751</c:v>
                </c:pt>
                <c:pt idx="129">
                  <c:v>4469.737842672771</c:v>
                </c:pt>
                <c:pt idx="130">
                  <c:v>11489.84539434844</c:v>
                </c:pt>
                <c:pt idx="131">
                  <c:v>12919.424120278562</c:v>
                </c:pt>
                <c:pt idx="132">
                  <c:v>19944.635110540847</c:v>
                </c:pt>
                <c:pt idx="133">
                  <c:v>24999.897939075428</c:v>
                </c:pt>
                <c:pt idx="134">
                  <c:v>70655.297109905354</c:v>
                </c:pt>
                <c:pt idx="135">
                  <c:v>17834.749937286808</c:v>
                </c:pt>
                <c:pt idx="136">
                  <c:v>5970.2071323785685</c:v>
                </c:pt>
                <c:pt idx="137">
                  <c:v>4921.1391079775176</c:v>
                </c:pt>
                <c:pt idx="138">
                  <c:v>17376.83045086022</c:v>
                </c:pt>
                <c:pt idx="139">
                  <c:v>15251.732143598303</c:v>
                </c:pt>
                <c:pt idx="140">
                  <c:v>6471.9307095902686</c:v>
                </c:pt>
                <c:pt idx="141">
                  <c:v>4848.5637603187442</c:v>
                </c:pt>
                <c:pt idx="142">
                  <c:v>5136.7981857870554</c:v>
                </c:pt>
                <c:pt idx="143">
                  <c:v>5478.7227247579231</c:v>
                </c:pt>
                <c:pt idx="144">
                  <c:v>24683.013423687367</c:v>
                </c:pt>
                <c:pt idx="145">
                  <c:v>28538.769487818721</c:v>
                </c:pt>
                <c:pt idx="146">
                  <c:v>23940.173263362365</c:v>
                </c:pt>
                <c:pt idx="147">
                  <c:v>5272.5600191059902</c:v>
                </c:pt>
                <c:pt idx="148">
                  <c:v>6051.4418382258764</c:v>
                </c:pt>
                <c:pt idx="149">
                  <c:v>91547.91877912666</c:v>
                </c:pt>
                <c:pt idx="150">
                  <c:v>21634.94175601715</c:v>
                </c:pt>
                <c:pt idx="151">
                  <c:v>47406.512243163779</c:v>
                </c:pt>
                <c:pt idx="152">
                  <c:v>5883.3104126423814</c:v>
                </c:pt>
                <c:pt idx="153">
                  <c:v>42568.544643267109</c:v>
                </c:pt>
                <c:pt idx="154">
                  <c:v>36760.177754984084</c:v>
                </c:pt>
                <c:pt idx="155">
                  <c:v>13826.981071076785</c:v>
                </c:pt>
                <c:pt idx="156">
                  <c:v>42486.519961784419</c:v>
                </c:pt>
                <c:pt idx="157">
                  <c:v>20792.030449561174</c:v>
                </c:pt>
                <c:pt idx="158">
                  <c:v>21801.034719848576</c:v>
                </c:pt>
                <c:pt idx="159">
                  <c:v>13732.224742254723</c:v>
                </c:pt>
                <c:pt idx="160">
                  <c:v>15963.285899178134</c:v>
                </c:pt>
                <c:pt idx="161">
                  <c:v>8771.1494041753049</c:v>
                </c:pt>
                <c:pt idx="162">
                  <c:v>7200.3684617114595</c:v>
                </c:pt>
                <c:pt idx="163">
                  <c:v>14726.408252221643</c:v>
                </c:pt>
                <c:pt idx="164">
                  <c:v>243673.09404669766</c:v>
                </c:pt>
                <c:pt idx="165">
                  <c:v>24973.925305862107</c:v>
                </c:pt>
                <c:pt idx="166">
                  <c:v>11062.814126091962</c:v>
                </c:pt>
                <c:pt idx="167">
                  <c:v>24166.012070692192</c:v>
                </c:pt>
                <c:pt idx="168">
                  <c:v>19534.103112740842</c:v>
                </c:pt>
                <c:pt idx="169">
                  <c:v>25627.40780172397</c:v>
                </c:pt>
                <c:pt idx="170">
                  <c:v>23622.177058492995</c:v>
                </c:pt>
                <c:pt idx="171">
                  <c:v>46828.240231820186</c:v>
                </c:pt>
                <c:pt idx="172">
                  <c:v>16409.732185259069</c:v>
                </c:pt>
                <c:pt idx="173">
                  <c:v>12084.904659278198</c:v>
                </c:pt>
                <c:pt idx="174">
                  <c:v>9788.9380479895826</c:v>
                </c:pt>
                <c:pt idx="175">
                  <c:v>5297.3988224796967</c:v>
                </c:pt>
                <c:pt idx="176">
                  <c:v>6287.1224621598412</c:v>
                </c:pt>
                <c:pt idx="177">
                  <c:v>5896.2636917598193</c:v>
                </c:pt>
                <c:pt idx="178">
                  <c:v>8418.5202356610516</c:v>
                </c:pt>
                <c:pt idx="179">
                  <c:v>9907.8458860637384</c:v>
                </c:pt>
                <c:pt idx="180">
                  <c:v>61499.552403029331</c:v>
                </c:pt>
                <c:pt idx="181">
                  <c:v>74487.231303539389</c:v>
                </c:pt>
                <c:pt idx="182">
                  <c:v>76192.446291786924</c:v>
                </c:pt>
                <c:pt idx="183">
                  <c:v>28454.027412150601</c:v>
                </c:pt>
                <c:pt idx="184">
                  <c:v>19858.656905110307</c:v>
                </c:pt>
                <c:pt idx="185">
                  <c:v>7178.4082486573498</c:v>
                </c:pt>
                <c:pt idx="186">
                  <c:v>4076.1971471783372</c:v>
                </c:pt>
                <c:pt idx="187">
                  <c:v>4247.9299513602955</c:v>
                </c:pt>
                <c:pt idx="188">
                  <c:v>5495.1736308629988</c:v>
                </c:pt>
                <c:pt idx="189">
                  <c:v>3298.0516787867323</c:v>
                </c:pt>
                <c:pt idx="190">
                  <c:v>3292.6698577364336</c:v>
                </c:pt>
                <c:pt idx="191">
                  <c:v>6576.7852742960349</c:v>
                </c:pt>
                <c:pt idx="192">
                  <c:v>28936.753644386255</c:v>
                </c:pt>
                <c:pt idx="193">
                  <c:v>7094.0417656693053</c:v>
                </c:pt>
                <c:pt idx="194">
                  <c:v>9524.4261592993571</c:v>
                </c:pt>
                <c:pt idx="195">
                  <c:v>11280.746754144455</c:v>
                </c:pt>
                <c:pt idx="196">
                  <c:v>12205.486265832504</c:v>
                </c:pt>
                <c:pt idx="197">
                  <c:v>4045.5649918693775</c:v>
                </c:pt>
                <c:pt idx="198">
                  <c:v>5569.7919628136851</c:v>
                </c:pt>
                <c:pt idx="199">
                  <c:v>5775.2809128492645</c:v>
                </c:pt>
                <c:pt idx="200">
                  <c:v>64159.278592272974</c:v>
                </c:pt>
                <c:pt idx="201">
                  <c:v>15207.058936449572</c:v>
                </c:pt>
                <c:pt idx="202">
                  <c:v>8445.2996810408313</c:v>
                </c:pt>
                <c:pt idx="203">
                  <c:v>9032.3024840242433</c:v>
                </c:pt>
                <c:pt idx="204">
                  <c:v>15326.440893561379</c:v>
                </c:pt>
                <c:pt idx="205">
                  <c:v>21436.585722875127</c:v>
                </c:pt>
                <c:pt idx="206">
                  <c:v>14522.339449389612</c:v>
                </c:pt>
                <c:pt idx="207">
                  <c:v>20795.836360990477</c:v>
                </c:pt>
                <c:pt idx="208">
                  <c:v>7930.7842418917835</c:v>
                </c:pt>
                <c:pt idx="209">
                  <c:v>8807.8416067120452</c:v>
                </c:pt>
                <c:pt idx="210">
                  <c:v>14071.575040980491</c:v>
                </c:pt>
                <c:pt idx="211">
                  <c:v>9235.335346425778</c:v>
                </c:pt>
                <c:pt idx="212">
                  <c:v>23764.64674588032</c:v>
                </c:pt>
                <c:pt idx="213">
                  <c:v>4851.5824139814586</c:v>
                </c:pt>
                <c:pt idx="214">
                  <c:v>4533.3027103308086</c:v>
                </c:pt>
                <c:pt idx="215">
                  <c:v>4830.3056405189172</c:v>
                </c:pt>
                <c:pt idx="216">
                  <c:v>6461.0788928404208</c:v>
                </c:pt>
                <c:pt idx="217">
                  <c:v>10464.943230541592</c:v>
                </c:pt>
                <c:pt idx="218">
                  <c:v>28514.883302588798</c:v>
                </c:pt>
                <c:pt idx="219">
                  <c:v>21055.49743939393</c:v>
                </c:pt>
                <c:pt idx="220">
                  <c:v>6838.996169845751</c:v>
                </c:pt>
                <c:pt idx="221">
                  <c:v>7341.1456642491448</c:v>
                </c:pt>
                <c:pt idx="222">
                  <c:v>6769.909448860054</c:v>
                </c:pt>
                <c:pt idx="223">
                  <c:v>4709.6952744643077</c:v>
                </c:pt>
                <c:pt idx="224">
                  <c:v>4170.5392242843964</c:v>
                </c:pt>
                <c:pt idx="225">
                  <c:v>2929.4435893600603</c:v>
                </c:pt>
                <c:pt idx="226">
                  <c:v>2454.1428561131124</c:v>
                </c:pt>
                <c:pt idx="227">
                  <c:v>3403.866679957111</c:v>
                </c:pt>
                <c:pt idx="228">
                  <c:v>12669.212011080715</c:v>
                </c:pt>
                <c:pt idx="229">
                  <c:v>5109.8523650538546</c:v>
                </c:pt>
                <c:pt idx="230">
                  <c:v>8285.4265166398272</c:v>
                </c:pt>
                <c:pt idx="231">
                  <c:v>4861.9096939992969</c:v>
                </c:pt>
                <c:pt idx="232">
                  <c:v>3437.3355440935311</c:v>
                </c:pt>
                <c:pt idx="233">
                  <c:v>2725.1461580749497</c:v>
                </c:pt>
                <c:pt idx="234">
                  <c:v>3130.9832104941574</c:v>
                </c:pt>
                <c:pt idx="235">
                  <c:v>2470.1763873374593</c:v>
                </c:pt>
                <c:pt idx="236">
                  <c:v>12876.826200545023</c:v>
                </c:pt>
                <c:pt idx="237">
                  <c:v>43096.542857377739</c:v>
                </c:pt>
                <c:pt idx="238">
                  <c:v>34178.643976884232</c:v>
                </c:pt>
                <c:pt idx="239">
                  <c:v>45273.845406170774</c:v>
                </c:pt>
                <c:pt idx="240">
                  <c:v>14002.486358023812</c:v>
                </c:pt>
                <c:pt idx="241">
                  <c:v>31578.0321990345</c:v>
                </c:pt>
                <c:pt idx="242">
                  <c:v>83291.698193868535</c:v>
                </c:pt>
                <c:pt idx="243">
                  <c:v>92071.958238740815</c:v>
                </c:pt>
                <c:pt idx="244">
                  <c:v>48884.556274334383</c:v>
                </c:pt>
                <c:pt idx="245">
                  <c:v>53065.301766598626</c:v>
                </c:pt>
                <c:pt idx="246">
                  <c:v>35175.978084756069</c:v>
                </c:pt>
                <c:pt idx="247">
                  <c:v>41698.378427925723</c:v>
                </c:pt>
                <c:pt idx="248">
                  <c:v>44225.634240113541</c:v>
                </c:pt>
                <c:pt idx="249">
                  <c:v>8356.8630824748197</c:v>
                </c:pt>
                <c:pt idx="250">
                  <c:v>7221.5644379020505</c:v>
                </c:pt>
                <c:pt idx="251">
                  <c:v>20557.481551139404</c:v>
                </c:pt>
                <c:pt idx="252">
                  <c:v>6319.6964677855713</c:v>
                </c:pt>
                <c:pt idx="253">
                  <c:v>15367.557893574754</c:v>
                </c:pt>
                <c:pt idx="254">
                  <c:v>9144.0595177600862</c:v>
                </c:pt>
                <c:pt idx="255">
                  <c:v>10697.079880014291</c:v>
                </c:pt>
                <c:pt idx="256">
                  <c:v>6971.7758408096342</c:v>
                </c:pt>
                <c:pt idx="257">
                  <c:v>7239.539408745406</c:v>
                </c:pt>
                <c:pt idx="258">
                  <c:v>8086.7655791483448</c:v>
                </c:pt>
                <c:pt idx="259">
                  <c:v>12237.063635870672</c:v>
                </c:pt>
                <c:pt idx="260">
                  <c:v>36238.441932003079</c:v>
                </c:pt>
                <c:pt idx="261">
                  <c:v>8264.3450512816235</c:v>
                </c:pt>
                <c:pt idx="262">
                  <c:v>16470.824312407171</c:v>
                </c:pt>
                <c:pt idx="263">
                  <c:v>25342.827989987512</c:v>
                </c:pt>
                <c:pt idx="264">
                  <c:v>15914.381974972546</c:v>
                </c:pt>
                <c:pt idx="265">
                  <c:v>9298.5460436195026</c:v>
                </c:pt>
                <c:pt idx="266">
                  <c:v>28683.709875527831</c:v>
                </c:pt>
                <c:pt idx="267">
                  <c:v>11264.111596105486</c:v>
                </c:pt>
                <c:pt idx="268">
                  <c:v>6405.2289743020747</c:v>
                </c:pt>
                <c:pt idx="269">
                  <c:v>5657.2914894677433</c:v>
                </c:pt>
                <c:pt idx="270">
                  <c:v>6042.5933349669231</c:v>
                </c:pt>
                <c:pt idx="271">
                  <c:v>3804.2632462974761</c:v>
                </c:pt>
                <c:pt idx="272">
                  <c:v>1612.4632765087038</c:v>
                </c:pt>
                <c:pt idx="273">
                  <c:v>2909.2620743625248</c:v>
                </c:pt>
                <c:pt idx="274">
                  <c:v>4102.559179709303</c:v>
                </c:pt>
                <c:pt idx="275">
                  <c:v>24683.414023890626</c:v>
                </c:pt>
                <c:pt idx="276">
                  <c:v>7074.1324538926956</c:v>
                </c:pt>
                <c:pt idx="277">
                  <c:v>3938.930033543953</c:v>
                </c:pt>
                <c:pt idx="278">
                  <c:v>3428.8681498845176</c:v>
                </c:pt>
                <c:pt idx="279">
                  <c:v>6864.1375380720765</c:v>
                </c:pt>
                <c:pt idx="280">
                  <c:v>4033.0017205348931</c:v>
                </c:pt>
                <c:pt idx="281">
                  <c:v>12943.143463600027</c:v>
                </c:pt>
                <c:pt idx="282">
                  <c:v>21952.030578411013</c:v>
                </c:pt>
                <c:pt idx="283">
                  <c:v>2476.4534326288535</c:v>
                </c:pt>
                <c:pt idx="284">
                  <c:v>8162.0107631571955</c:v>
                </c:pt>
                <c:pt idx="285">
                  <c:v>3898.6543744744072</c:v>
                </c:pt>
                <c:pt idx="286">
                  <c:v>49679.526324848855</c:v>
                </c:pt>
                <c:pt idx="287">
                  <c:v>13755.198358381585</c:v>
                </c:pt>
                <c:pt idx="288">
                  <c:v>21978.243188951714</c:v>
                </c:pt>
                <c:pt idx="289">
                  <c:v>15029.010490685081</c:v>
                </c:pt>
                <c:pt idx="290">
                  <c:v>21606.915791428873</c:v>
                </c:pt>
                <c:pt idx="291">
                  <c:v>32846.877944596192</c:v>
                </c:pt>
                <c:pt idx="292">
                  <c:v>3406.7469482339466</c:v>
                </c:pt>
                <c:pt idx="293">
                  <c:v>3103.8536689138855</c:v>
                </c:pt>
                <c:pt idx="294">
                  <c:v>2389.7031500275343</c:v>
                </c:pt>
                <c:pt idx="295">
                  <c:v>1729.7338672522358</c:v>
                </c:pt>
                <c:pt idx="296">
                  <c:v>1094.5798451845276</c:v>
                </c:pt>
                <c:pt idx="297">
                  <c:v>6070.7921644068247</c:v>
                </c:pt>
                <c:pt idx="298">
                  <c:v>1331.1382449820892</c:v>
                </c:pt>
                <c:pt idx="299">
                  <c:v>3201.9825407919607</c:v>
                </c:pt>
                <c:pt idx="300">
                  <c:v>2901.8826418867593</c:v>
                </c:pt>
                <c:pt idx="301">
                  <c:v>4097.2494611141801</c:v>
                </c:pt>
                <c:pt idx="302">
                  <c:v>11627.498648071403</c:v>
                </c:pt>
                <c:pt idx="303">
                  <c:v>30026.268089567526</c:v>
                </c:pt>
                <c:pt idx="304">
                  <c:v>5893.583738725476</c:v>
                </c:pt>
                <c:pt idx="305">
                  <c:v>2873.8864879558441</c:v>
                </c:pt>
                <c:pt idx="306">
                  <c:v>3525.3859974577663</c:v>
                </c:pt>
                <c:pt idx="307">
                  <c:v>28838.38537634991</c:v>
                </c:pt>
                <c:pt idx="308">
                  <c:v>26836.114627968756</c:v>
                </c:pt>
                <c:pt idx="309">
                  <c:v>3077.1806515199955</c:v>
                </c:pt>
                <c:pt idx="310">
                  <c:v>2566.5918813876751</c:v>
                </c:pt>
                <c:pt idx="311">
                  <c:v>24611.152289452133</c:v>
                </c:pt>
                <c:pt idx="312">
                  <c:v>19183.893840955927</c:v>
                </c:pt>
                <c:pt idx="313">
                  <c:v>3124.8634923521026</c:v>
                </c:pt>
                <c:pt idx="314">
                  <c:v>41038.257690540609</c:v>
                </c:pt>
                <c:pt idx="315">
                  <c:v>11629.400708268027</c:v>
                </c:pt>
                <c:pt idx="316">
                  <c:v>6442.9255184118356</c:v>
                </c:pt>
                <c:pt idx="317">
                  <c:v>30499.281491129601</c:v>
                </c:pt>
                <c:pt idx="318">
                  <c:v>1721.0368179546217</c:v>
                </c:pt>
                <c:pt idx="319">
                  <c:v>1773.4713960726774</c:v>
                </c:pt>
                <c:pt idx="320">
                  <c:v>1993.3237178839984</c:v>
                </c:pt>
                <c:pt idx="321">
                  <c:v>1771.7185121040905</c:v>
                </c:pt>
                <c:pt idx="322">
                  <c:v>79198.378170435579</c:v>
                </c:pt>
                <c:pt idx="323">
                  <c:v>77405.371337421951</c:v>
                </c:pt>
                <c:pt idx="324">
                  <c:v>42680.777210734021</c:v>
                </c:pt>
                <c:pt idx="325">
                  <c:v>65547.549712796186</c:v>
                </c:pt>
                <c:pt idx="326">
                  <c:v>25599.622993114896</c:v>
                </c:pt>
                <c:pt idx="327">
                  <c:v>7075.3625964328785</c:v>
                </c:pt>
                <c:pt idx="328">
                  <c:v>16883.654699163326</c:v>
                </c:pt>
                <c:pt idx="329">
                  <c:v>5842.4295106178042</c:v>
                </c:pt>
                <c:pt idx="330">
                  <c:v>5667.7461402298859</c:v>
                </c:pt>
                <c:pt idx="331">
                  <c:v>3937.4099430743972</c:v>
                </c:pt>
                <c:pt idx="332">
                  <c:v>7440.4145136086172</c:v>
                </c:pt>
                <c:pt idx="333">
                  <c:v>14944.210824748245</c:v>
                </c:pt>
                <c:pt idx="334">
                  <c:v>1996.4090700224517</c:v>
                </c:pt>
                <c:pt idx="335">
                  <c:v>2693.2089979039542</c:v>
                </c:pt>
                <c:pt idx="336">
                  <c:v>2359.7144522429203</c:v>
                </c:pt>
                <c:pt idx="337">
                  <c:v>3293.81170152716</c:v>
                </c:pt>
                <c:pt idx="338">
                  <c:v>15467.780273551072</c:v>
                </c:pt>
                <c:pt idx="339">
                  <c:v>13141.241425594044</c:v>
                </c:pt>
                <c:pt idx="340">
                  <c:v>4365.9478086882918</c:v>
                </c:pt>
                <c:pt idx="341">
                  <c:v>5150.8447468910053</c:v>
                </c:pt>
                <c:pt idx="342">
                  <c:v>2933.6035447160275</c:v>
                </c:pt>
                <c:pt idx="343">
                  <c:v>1383.1882565054552</c:v>
                </c:pt>
                <c:pt idx="344">
                  <c:v>3957.8163499338511</c:v>
                </c:pt>
                <c:pt idx="345">
                  <c:v>2634.3585260098944</c:v>
                </c:pt>
                <c:pt idx="346">
                  <c:v>22577.618254912097</c:v>
                </c:pt>
                <c:pt idx="347">
                  <c:v>11854.633213528608</c:v>
                </c:pt>
                <c:pt idx="348">
                  <c:v>5491.992125945575</c:v>
                </c:pt>
                <c:pt idx="349">
                  <c:v>3391.9640324440088</c:v>
                </c:pt>
                <c:pt idx="350">
                  <c:v>22217.704484003614</c:v>
                </c:pt>
                <c:pt idx="351">
                  <c:v>3764.6344581343387</c:v>
                </c:pt>
                <c:pt idx="352">
                  <c:v>6926.4057141260964</c:v>
                </c:pt>
                <c:pt idx="353">
                  <c:v>2361.6393783962744</c:v>
                </c:pt>
                <c:pt idx="354">
                  <c:v>5331.5896553376315</c:v>
                </c:pt>
                <c:pt idx="355">
                  <c:v>7358.3559969986009</c:v>
                </c:pt>
                <c:pt idx="356">
                  <c:v>14439.739860082485</c:v>
                </c:pt>
                <c:pt idx="357">
                  <c:v>2938.8884391988167</c:v>
                </c:pt>
                <c:pt idx="358">
                  <c:v>979.81779990197447</c:v>
                </c:pt>
                <c:pt idx="359">
                  <c:v>2758.1781076469815</c:v>
                </c:pt>
                <c:pt idx="360">
                  <c:v>26917.626244852116</c:v>
                </c:pt>
                <c:pt idx="361">
                  <c:v>14679.745753893882</c:v>
                </c:pt>
                <c:pt idx="362">
                  <c:v>9597.1583645715436</c:v>
                </c:pt>
                <c:pt idx="363">
                  <c:v>9863.1811116493536</c:v>
                </c:pt>
                <c:pt idx="364">
                  <c:v>14946.564985555655</c:v>
                </c:pt>
                <c:pt idx="365">
                  <c:v>21388.856446278591</c:v>
                </c:pt>
                <c:pt idx="366">
                  <c:v>44298.639859856252</c:v>
                </c:pt>
                <c:pt idx="367">
                  <c:v>21547.390479852431</c:v>
                </c:pt>
                <c:pt idx="368">
                  <c:v>3694.0573986360223</c:v>
                </c:pt>
                <c:pt idx="369">
                  <c:v>1566.0134261269909</c:v>
                </c:pt>
                <c:pt idx="370">
                  <c:v>2956.801100995111</c:v>
                </c:pt>
                <c:pt idx="371">
                  <c:v>26383.542795118836</c:v>
                </c:pt>
                <c:pt idx="372">
                  <c:v>42282.051826895462</c:v>
                </c:pt>
                <c:pt idx="373">
                  <c:v>15579.614773680025</c:v>
                </c:pt>
                <c:pt idx="374">
                  <c:v>49820.36133553226</c:v>
                </c:pt>
                <c:pt idx="375">
                  <c:v>26045.559751583227</c:v>
                </c:pt>
                <c:pt idx="376">
                  <c:v>19450.051977185849</c:v>
                </c:pt>
                <c:pt idx="377">
                  <c:v>2352.3657041829447</c:v>
                </c:pt>
                <c:pt idx="378">
                  <c:v>2074.7064520480094</c:v>
                </c:pt>
                <c:pt idx="379">
                  <c:v>3332.4730429624278</c:v>
                </c:pt>
                <c:pt idx="380">
                  <c:v>1422.965047900012</c:v>
                </c:pt>
                <c:pt idx="381">
                  <c:v>1552.1638094818816</c:v>
                </c:pt>
                <c:pt idx="382">
                  <c:v>2553.8454792988782</c:v>
                </c:pt>
                <c:pt idx="383">
                  <c:v>5923.9332175997952</c:v>
                </c:pt>
                <c:pt idx="384">
                  <c:v>6998.2003879556278</c:v>
                </c:pt>
                <c:pt idx="385">
                  <c:v>4762.7369616815322</c:v>
                </c:pt>
                <c:pt idx="386">
                  <c:v>21033.289158435742</c:v>
                </c:pt>
                <c:pt idx="387">
                  <c:v>14124.202879587843</c:v>
                </c:pt>
                <c:pt idx="388">
                  <c:v>6167.3566786368901</c:v>
                </c:pt>
                <c:pt idx="389">
                  <c:v>2725.2501953612946</c:v>
                </c:pt>
                <c:pt idx="390">
                  <c:v>2718.8471164742582</c:v>
                </c:pt>
                <c:pt idx="391">
                  <c:v>2034.9751244776826</c:v>
                </c:pt>
                <c:pt idx="392">
                  <c:v>5006.7119067113163</c:v>
                </c:pt>
                <c:pt idx="393">
                  <c:v>45154.927084662035</c:v>
                </c:pt>
                <c:pt idx="394">
                  <c:v>52185.604318501806</c:v>
                </c:pt>
                <c:pt idx="395">
                  <c:v>120850.99009373145</c:v>
                </c:pt>
                <c:pt idx="396">
                  <c:v>16947.006359547875</c:v>
                </c:pt>
                <c:pt idx="397">
                  <c:v>33992.560319614378</c:v>
                </c:pt>
                <c:pt idx="398">
                  <c:v>8276.9917837488138</c:v>
                </c:pt>
                <c:pt idx="399">
                  <c:v>4454.1623033067517</c:v>
                </c:pt>
                <c:pt idx="400">
                  <c:v>20722.306401414022</c:v>
                </c:pt>
                <c:pt idx="401">
                  <c:v>5266.4753827787263</c:v>
                </c:pt>
                <c:pt idx="402">
                  <c:v>6689.8104332664079</c:v>
                </c:pt>
                <c:pt idx="403">
                  <c:v>7491.2062447250582</c:v>
                </c:pt>
                <c:pt idx="404">
                  <c:v>12225.770729330286</c:v>
                </c:pt>
                <c:pt idx="405">
                  <c:v>61218.34521958424</c:v>
                </c:pt>
                <c:pt idx="406">
                  <c:v>1054.938915939508</c:v>
                </c:pt>
                <c:pt idx="407">
                  <c:v>1415.0951279771391</c:v>
                </c:pt>
                <c:pt idx="408">
                  <c:v>12089.146262937993</c:v>
                </c:pt>
                <c:pt idx="409">
                  <c:v>1566.1535670995752</c:v>
                </c:pt>
                <c:pt idx="410">
                  <c:v>1956.6101921955772</c:v>
                </c:pt>
                <c:pt idx="411">
                  <c:v>71162.838338258473</c:v>
                </c:pt>
                <c:pt idx="412">
                  <c:v>27718.632836661949</c:v>
                </c:pt>
                <c:pt idx="413">
                  <c:v>45636.511694473891</c:v>
                </c:pt>
                <c:pt idx="414">
                  <c:v>3174.2184575387473</c:v>
                </c:pt>
                <c:pt idx="415">
                  <c:v>1885.6571423715984</c:v>
                </c:pt>
                <c:pt idx="416">
                  <c:v>2264.4888363062114</c:v>
                </c:pt>
                <c:pt idx="417">
                  <c:v>1003.8462466195994</c:v>
                </c:pt>
                <c:pt idx="418">
                  <c:v>669.54591730858124</c:v>
                </c:pt>
                <c:pt idx="419">
                  <c:v>701.59435688248857</c:v>
                </c:pt>
                <c:pt idx="420">
                  <c:v>4045.5352099562251</c:v>
                </c:pt>
                <c:pt idx="421">
                  <c:v>6460.700278082526</c:v>
                </c:pt>
                <c:pt idx="422">
                  <c:v>12873.479285702311</c:v>
                </c:pt>
                <c:pt idx="423">
                  <c:v>27664.813759710494</c:v>
                </c:pt>
                <c:pt idx="424">
                  <c:v>10175.352468247327</c:v>
                </c:pt>
                <c:pt idx="425">
                  <c:v>2336.9817612842189</c:v>
                </c:pt>
                <c:pt idx="426">
                  <c:v>2861.7061942458768</c:v>
                </c:pt>
                <c:pt idx="427">
                  <c:v>30725.675534860828</c:v>
                </c:pt>
                <c:pt idx="428">
                  <c:v>122502.89355664155</c:v>
                </c:pt>
                <c:pt idx="429">
                  <c:v>67148.101319078705</c:v>
                </c:pt>
                <c:pt idx="430">
                  <c:v>169511.97395558833</c:v>
                </c:pt>
                <c:pt idx="431">
                  <c:v>109416.02962305106</c:v>
                </c:pt>
              </c:numCache>
            </c:numRef>
          </c:xVal>
          <c:yVal>
            <c:numRef>
              <c:f>'Segment loads'!$I$3:$I$434</c:f>
              <c:numCache>
                <c:formatCode>0</c:formatCode>
                <c:ptCount val="432"/>
                <c:pt idx="0">
                  <c:v>28236.531621020262</c:v>
                </c:pt>
                <c:pt idx="1">
                  <c:v>64885.868824580793</c:v>
                </c:pt>
                <c:pt idx="2">
                  <c:v>102650.23106454281</c:v>
                </c:pt>
                <c:pt idx="3">
                  <c:v>103689.04224718883</c:v>
                </c:pt>
                <c:pt idx="4">
                  <c:v>42668.551202052753</c:v>
                </c:pt>
                <c:pt idx="5">
                  <c:v>25618.676632465686</c:v>
                </c:pt>
                <c:pt idx="6">
                  <c:v>13482.286592994154</c:v>
                </c:pt>
                <c:pt idx="7">
                  <c:v>9222.9649005963056</c:v>
                </c:pt>
                <c:pt idx="8">
                  <c:v>6882.3903495759323</c:v>
                </c:pt>
                <c:pt idx="9">
                  <c:v>14862.500006997418</c:v>
                </c:pt>
                <c:pt idx="10">
                  <c:v>43706.829540434199</c:v>
                </c:pt>
                <c:pt idx="11">
                  <c:v>90513.293268905283</c:v>
                </c:pt>
                <c:pt idx="12">
                  <c:v>81082.491463221493</c:v>
                </c:pt>
                <c:pt idx="13">
                  <c:v>116655.12139841427</c:v>
                </c:pt>
                <c:pt idx="14">
                  <c:v>125617.17291786405</c:v>
                </c:pt>
                <c:pt idx="15">
                  <c:v>69624.419442760438</c:v>
                </c:pt>
                <c:pt idx="16">
                  <c:v>46646.921475960451</c:v>
                </c:pt>
                <c:pt idx="17">
                  <c:v>21429.979859120438</c:v>
                </c:pt>
                <c:pt idx="18">
                  <c:v>133304.99068176007</c:v>
                </c:pt>
                <c:pt idx="19">
                  <c:v>49548.308469342643</c:v>
                </c:pt>
                <c:pt idx="20">
                  <c:v>17538.482104518185</c:v>
                </c:pt>
                <c:pt idx="21">
                  <c:v>16479.806954966629</c:v>
                </c:pt>
                <c:pt idx="22">
                  <c:v>15876.291075492407</c:v>
                </c:pt>
                <c:pt idx="23">
                  <c:v>24295.124265595055</c:v>
                </c:pt>
                <c:pt idx="24">
                  <c:v>47043.277376655504</c:v>
                </c:pt>
                <c:pt idx="25">
                  <c:v>86252.903751523263</c:v>
                </c:pt>
                <c:pt idx="26">
                  <c:v>20255.811503451365</c:v>
                </c:pt>
                <c:pt idx="27">
                  <c:v>14506.388308831303</c:v>
                </c:pt>
                <c:pt idx="28">
                  <c:v>23027.910307508278</c:v>
                </c:pt>
                <c:pt idx="29">
                  <c:v>11736.543666415379</c:v>
                </c:pt>
                <c:pt idx="30">
                  <c:v>30728.494762148694</c:v>
                </c:pt>
                <c:pt idx="31">
                  <c:v>78622.680819270085</c:v>
                </c:pt>
                <c:pt idx="32">
                  <c:v>15759.235805850165</c:v>
                </c:pt>
                <c:pt idx="33">
                  <c:v>14053.1004086291</c:v>
                </c:pt>
                <c:pt idx="34">
                  <c:v>121502.76964743929</c:v>
                </c:pt>
                <c:pt idx="35">
                  <c:v>45154.190214454138</c:v>
                </c:pt>
                <c:pt idx="36">
                  <c:v>16027.468889504862</c:v>
                </c:pt>
                <c:pt idx="37">
                  <c:v>17211.481182116084</c:v>
                </c:pt>
                <c:pt idx="38">
                  <c:v>30282.77468654207</c:v>
                </c:pt>
                <c:pt idx="39">
                  <c:v>13794.747677327379</c:v>
                </c:pt>
                <c:pt idx="40">
                  <c:v>12213.32084764478</c:v>
                </c:pt>
                <c:pt idx="41">
                  <c:v>8614.8012021042359</c:v>
                </c:pt>
                <c:pt idx="42">
                  <c:v>8045.1163570076078</c:v>
                </c:pt>
                <c:pt idx="43">
                  <c:v>20164.388871220021</c:v>
                </c:pt>
                <c:pt idx="44">
                  <c:v>9331.4402224684327</c:v>
                </c:pt>
                <c:pt idx="45">
                  <c:v>9649.1868320865524</c:v>
                </c:pt>
                <c:pt idx="46">
                  <c:v>15219.316795171755</c:v>
                </c:pt>
                <c:pt idx="47">
                  <c:v>31106.858667738699</c:v>
                </c:pt>
                <c:pt idx="48">
                  <c:v>46323.370358366716</c:v>
                </c:pt>
                <c:pt idx="49">
                  <c:v>47135.166168560667</c:v>
                </c:pt>
                <c:pt idx="50">
                  <c:v>133221.50848115826</c:v>
                </c:pt>
                <c:pt idx="51">
                  <c:v>116453.59664120528</c:v>
                </c:pt>
                <c:pt idx="52">
                  <c:v>21040.780759913276</c:v>
                </c:pt>
                <c:pt idx="53">
                  <c:v>12257.370827896155</c:v>
                </c:pt>
                <c:pt idx="54">
                  <c:v>16310.236924938086</c:v>
                </c:pt>
                <c:pt idx="55">
                  <c:v>6758.5522673281621</c:v>
                </c:pt>
                <c:pt idx="56">
                  <c:v>25676.214682342357</c:v>
                </c:pt>
                <c:pt idx="57">
                  <c:v>9084.2660642182855</c:v>
                </c:pt>
                <c:pt idx="58">
                  <c:v>14583.579287292576</c:v>
                </c:pt>
                <c:pt idx="59">
                  <c:v>25015.612449501485</c:v>
                </c:pt>
                <c:pt idx="60">
                  <c:v>33074.705285510892</c:v>
                </c:pt>
                <c:pt idx="61">
                  <c:v>17313.378116765431</c:v>
                </c:pt>
                <c:pt idx="62">
                  <c:v>13580.905638607121</c:v>
                </c:pt>
                <c:pt idx="63">
                  <c:v>17555.279823753772</c:v>
                </c:pt>
                <c:pt idx="64">
                  <c:v>16568.896901386972</c:v>
                </c:pt>
                <c:pt idx="65">
                  <c:v>9262.5705376976239</c:v>
                </c:pt>
                <c:pt idx="66">
                  <c:v>8205.6624396289517</c:v>
                </c:pt>
                <c:pt idx="67">
                  <c:v>8956.0054247068438</c:v>
                </c:pt>
                <c:pt idx="68">
                  <c:v>9984.2079736939231</c:v>
                </c:pt>
                <c:pt idx="69">
                  <c:v>14283.651151873792</c:v>
                </c:pt>
                <c:pt idx="70">
                  <c:v>27243.141107230316</c:v>
                </c:pt>
                <c:pt idx="71">
                  <c:v>11397.322441549892</c:v>
                </c:pt>
                <c:pt idx="72">
                  <c:v>12817.570376455918</c:v>
                </c:pt>
                <c:pt idx="73">
                  <c:v>61146.055108022862</c:v>
                </c:pt>
                <c:pt idx="74">
                  <c:v>104485.35817508318</c:v>
                </c:pt>
                <c:pt idx="75">
                  <c:v>32838.601496154086</c:v>
                </c:pt>
                <c:pt idx="76">
                  <c:v>54497.334750785849</c:v>
                </c:pt>
                <c:pt idx="77">
                  <c:v>32497.444273658766</c:v>
                </c:pt>
                <c:pt idx="78">
                  <c:v>26397.872719675368</c:v>
                </c:pt>
                <c:pt idx="79">
                  <c:v>34856.098598842895</c:v>
                </c:pt>
                <c:pt idx="80">
                  <c:v>19921.777212094559</c:v>
                </c:pt>
                <c:pt idx="81">
                  <c:v>93688.739970443421</c:v>
                </c:pt>
                <c:pt idx="82">
                  <c:v>20562.424767501419</c:v>
                </c:pt>
                <c:pt idx="83">
                  <c:v>48476.589092348113</c:v>
                </c:pt>
                <c:pt idx="84">
                  <c:v>47025.984818867502</c:v>
                </c:pt>
                <c:pt idx="85">
                  <c:v>52769.848750314479</c:v>
                </c:pt>
                <c:pt idx="86">
                  <c:v>25049.417906901206</c:v>
                </c:pt>
                <c:pt idx="87">
                  <c:v>30993.881355884849</c:v>
                </c:pt>
                <c:pt idx="88">
                  <c:v>53413.027553489075</c:v>
                </c:pt>
                <c:pt idx="89">
                  <c:v>11868.914047726386</c:v>
                </c:pt>
                <c:pt idx="90">
                  <c:v>7666.1070401532097</c:v>
                </c:pt>
                <c:pt idx="91">
                  <c:v>10023.887302174302</c:v>
                </c:pt>
                <c:pt idx="92">
                  <c:v>6378.0863335888171</c:v>
                </c:pt>
                <c:pt idx="93">
                  <c:v>111754.26268702156</c:v>
                </c:pt>
                <c:pt idx="94">
                  <c:v>15904.182585095818</c:v>
                </c:pt>
                <c:pt idx="95">
                  <c:v>31809.813728357989</c:v>
                </c:pt>
                <c:pt idx="96">
                  <c:v>92255.62780073777</c:v>
                </c:pt>
                <c:pt idx="97">
                  <c:v>11742.541843864015</c:v>
                </c:pt>
                <c:pt idx="98">
                  <c:v>61883.583838177568</c:v>
                </c:pt>
                <c:pt idx="99">
                  <c:v>27394.120895599619</c:v>
                </c:pt>
                <c:pt idx="100">
                  <c:v>18047.391375141855</c:v>
                </c:pt>
                <c:pt idx="101">
                  <c:v>13603.852288142665</c:v>
                </c:pt>
                <c:pt idx="102">
                  <c:v>12705.329879593543</c:v>
                </c:pt>
                <c:pt idx="103">
                  <c:v>10071.71687289538</c:v>
                </c:pt>
                <c:pt idx="104">
                  <c:v>13067.273697663346</c:v>
                </c:pt>
                <c:pt idx="105">
                  <c:v>10944.537288768717</c:v>
                </c:pt>
                <c:pt idx="106">
                  <c:v>7185.7295764820174</c:v>
                </c:pt>
                <c:pt idx="107">
                  <c:v>9875.7904084168822</c:v>
                </c:pt>
                <c:pt idx="108">
                  <c:v>35091.712439787669</c:v>
                </c:pt>
                <c:pt idx="109">
                  <c:v>19371.309426545307</c:v>
                </c:pt>
                <c:pt idx="110">
                  <c:v>17578.926984113015</c:v>
                </c:pt>
                <c:pt idx="111">
                  <c:v>39492.227025987115</c:v>
                </c:pt>
                <c:pt idx="112">
                  <c:v>9698.4737049862706</c:v>
                </c:pt>
                <c:pt idx="113">
                  <c:v>23906.916506022924</c:v>
                </c:pt>
                <c:pt idx="114">
                  <c:v>17030.250350405204</c:v>
                </c:pt>
                <c:pt idx="115">
                  <c:v>14452.344027143663</c:v>
                </c:pt>
                <c:pt idx="116">
                  <c:v>6259.1827050415013</c:v>
                </c:pt>
                <c:pt idx="117">
                  <c:v>9021.7244380262564</c:v>
                </c:pt>
                <c:pt idx="118">
                  <c:v>27627.103900303104</c:v>
                </c:pt>
                <c:pt idx="119">
                  <c:v>20844.888950529599</c:v>
                </c:pt>
                <c:pt idx="120">
                  <c:v>51185.592786997382</c:v>
                </c:pt>
                <c:pt idx="121">
                  <c:v>21630.039671712082</c:v>
                </c:pt>
                <c:pt idx="122">
                  <c:v>112418.35629658558</c:v>
                </c:pt>
                <c:pt idx="123">
                  <c:v>60164.982844526945</c:v>
                </c:pt>
                <c:pt idx="124">
                  <c:v>9949.2559995859319</c:v>
                </c:pt>
                <c:pt idx="125">
                  <c:v>6469.3616624394044</c:v>
                </c:pt>
                <c:pt idx="126">
                  <c:v>11759.905124773093</c:v>
                </c:pt>
                <c:pt idx="127">
                  <c:v>6962.8174762463168</c:v>
                </c:pt>
                <c:pt idx="128">
                  <c:v>6886.6426595131206</c:v>
                </c:pt>
                <c:pt idx="129">
                  <c:v>4622.532177105777</c:v>
                </c:pt>
                <c:pt idx="130">
                  <c:v>11652.718072717125</c:v>
                </c:pt>
                <c:pt idx="131">
                  <c:v>13304.978115440561</c:v>
                </c:pt>
                <c:pt idx="132">
                  <c:v>20730.914361976967</c:v>
                </c:pt>
                <c:pt idx="133">
                  <c:v>25933.079730402635</c:v>
                </c:pt>
                <c:pt idx="134">
                  <c:v>72255.064999360751</c:v>
                </c:pt>
                <c:pt idx="135">
                  <c:v>18342.543348586732</c:v>
                </c:pt>
                <c:pt idx="136">
                  <c:v>6279.1973608281878</c:v>
                </c:pt>
                <c:pt idx="137">
                  <c:v>5196.8351362275062</c:v>
                </c:pt>
                <c:pt idx="138">
                  <c:v>17658.63320427245</c:v>
                </c:pt>
                <c:pt idx="139">
                  <c:v>15546.919500105863</c:v>
                </c:pt>
                <c:pt idx="140">
                  <c:v>6771.8305617709775</c:v>
                </c:pt>
                <c:pt idx="141">
                  <c:v>5317.3326882188521</c:v>
                </c:pt>
                <c:pt idx="142">
                  <c:v>5607.4214389076624</c:v>
                </c:pt>
                <c:pt idx="143">
                  <c:v>5788.9677597477294</c:v>
                </c:pt>
                <c:pt idx="144">
                  <c:v>25231.46919442324</c:v>
                </c:pt>
                <c:pt idx="145">
                  <c:v>29626.030224007074</c:v>
                </c:pt>
                <c:pt idx="146">
                  <c:v>24968.801670143162</c:v>
                </c:pt>
                <c:pt idx="147">
                  <c:v>5644.6039325864531</c:v>
                </c:pt>
                <c:pt idx="148">
                  <c:v>6395.3641429112577</c:v>
                </c:pt>
                <c:pt idx="149">
                  <c:v>92380.699769574043</c:v>
                </c:pt>
                <c:pt idx="150">
                  <c:v>22103.089908181049</c:v>
                </c:pt>
                <c:pt idx="151">
                  <c:v>47639.197820008478</c:v>
                </c:pt>
                <c:pt idx="152">
                  <c:v>6131.7351643561169</c:v>
                </c:pt>
                <c:pt idx="153">
                  <c:v>43804.693230848046</c:v>
                </c:pt>
                <c:pt idx="154">
                  <c:v>38191.990756118379</c:v>
                </c:pt>
                <c:pt idx="155">
                  <c:v>14315.29369321247</c:v>
                </c:pt>
                <c:pt idx="156">
                  <c:v>43743.708416863636</c:v>
                </c:pt>
                <c:pt idx="157">
                  <c:v>21596.231991595341</c:v>
                </c:pt>
                <c:pt idx="158">
                  <c:v>22638.504522837487</c:v>
                </c:pt>
                <c:pt idx="159">
                  <c:v>14450.107569686003</c:v>
                </c:pt>
                <c:pt idx="160">
                  <c:v>16359.026368682771</c:v>
                </c:pt>
                <c:pt idx="161">
                  <c:v>8954.062839993745</c:v>
                </c:pt>
                <c:pt idx="162">
                  <c:v>7419.0349764089597</c:v>
                </c:pt>
                <c:pt idx="163">
                  <c:v>15080.631568198742</c:v>
                </c:pt>
                <c:pt idx="164">
                  <c:v>247964.90744694165</c:v>
                </c:pt>
                <c:pt idx="165">
                  <c:v>25748.723977097543</c:v>
                </c:pt>
                <c:pt idx="166">
                  <c:v>11819.852681651728</c:v>
                </c:pt>
                <c:pt idx="167">
                  <c:v>25510.847849885104</c:v>
                </c:pt>
                <c:pt idx="168">
                  <c:v>20664.000281733508</c:v>
                </c:pt>
                <c:pt idx="169">
                  <c:v>26803.835249925221</c:v>
                </c:pt>
                <c:pt idx="170">
                  <c:v>24337.034492697661</c:v>
                </c:pt>
                <c:pt idx="171">
                  <c:v>48119.634734685402</c:v>
                </c:pt>
                <c:pt idx="172">
                  <c:v>16738.809592876099</c:v>
                </c:pt>
                <c:pt idx="173">
                  <c:v>12273.26527653435</c:v>
                </c:pt>
                <c:pt idx="174">
                  <c:v>10327.051028605587</c:v>
                </c:pt>
                <c:pt idx="175">
                  <c:v>5447.2934674913668</c:v>
                </c:pt>
                <c:pt idx="176">
                  <c:v>6463.838506355175</c:v>
                </c:pt>
                <c:pt idx="177">
                  <c:v>6070.0142249889004</c:v>
                </c:pt>
                <c:pt idx="178">
                  <c:v>8994.1480283375477</c:v>
                </c:pt>
                <c:pt idx="179">
                  <c:v>10390.470861488968</c:v>
                </c:pt>
                <c:pt idx="180">
                  <c:v>64235.998339872742</c:v>
                </c:pt>
                <c:pt idx="181">
                  <c:v>76753.589619888706</c:v>
                </c:pt>
                <c:pt idx="182">
                  <c:v>78794.851132955722</c:v>
                </c:pt>
                <c:pt idx="183">
                  <c:v>28925.70603404241</c:v>
                </c:pt>
                <c:pt idx="184">
                  <c:v>20086.873666697134</c:v>
                </c:pt>
                <c:pt idx="185">
                  <c:v>7333.231908841607</c:v>
                </c:pt>
                <c:pt idx="186">
                  <c:v>4268.1687747331871</c:v>
                </c:pt>
                <c:pt idx="187">
                  <c:v>4405.8970531687801</c:v>
                </c:pt>
                <c:pt idx="188">
                  <c:v>5691.4002174857242</c:v>
                </c:pt>
                <c:pt idx="189">
                  <c:v>3508.6730753071279</c:v>
                </c:pt>
                <c:pt idx="190">
                  <c:v>3459.6147694109004</c:v>
                </c:pt>
                <c:pt idx="191">
                  <c:v>7007.3816842686902</c:v>
                </c:pt>
                <c:pt idx="192">
                  <c:v>30617.740675096655</c:v>
                </c:pt>
                <c:pt idx="193">
                  <c:v>7528.5539298597087</c:v>
                </c:pt>
                <c:pt idx="194">
                  <c:v>10437.609450725067</c:v>
                </c:pt>
                <c:pt idx="195">
                  <c:v>11814.933350733483</c:v>
                </c:pt>
                <c:pt idx="196">
                  <c:v>12349.218311881164</c:v>
                </c:pt>
                <c:pt idx="197">
                  <c:v>4156.6654339153092</c:v>
                </c:pt>
                <c:pt idx="198">
                  <c:v>5670.9524514356945</c:v>
                </c:pt>
                <c:pt idx="199">
                  <c:v>5902.6037982179932</c:v>
                </c:pt>
                <c:pt idx="200">
                  <c:v>66868.554898050308</c:v>
                </c:pt>
                <c:pt idx="201">
                  <c:v>15715.541447377533</c:v>
                </c:pt>
                <c:pt idx="202">
                  <c:v>8568.1742437382909</c:v>
                </c:pt>
                <c:pt idx="203">
                  <c:v>9361.4587493937524</c:v>
                </c:pt>
                <c:pt idx="204">
                  <c:v>16270.473809232921</c:v>
                </c:pt>
                <c:pt idx="205">
                  <c:v>22109.881058639203</c:v>
                </c:pt>
                <c:pt idx="206">
                  <c:v>14720.513301589963</c:v>
                </c:pt>
                <c:pt idx="207">
                  <c:v>21148.213923799132</c:v>
                </c:pt>
                <c:pt idx="208">
                  <c:v>7991.2195732871169</c:v>
                </c:pt>
                <c:pt idx="209">
                  <c:v>8863.1529330706162</c:v>
                </c:pt>
                <c:pt idx="210">
                  <c:v>14305.320221257653</c:v>
                </c:pt>
                <c:pt idx="211">
                  <c:v>9851.030521159124</c:v>
                </c:pt>
                <c:pt idx="212">
                  <c:v>24907.736814418215</c:v>
                </c:pt>
                <c:pt idx="213">
                  <c:v>4922.1330038769402</c:v>
                </c:pt>
                <c:pt idx="214">
                  <c:v>4705.0870045116271</c:v>
                </c:pt>
                <c:pt idx="215">
                  <c:v>4927.7256768086618</c:v>
                </c:pt>
                <c:pt idx="216">
                  <c:v>6589.6333686552689</c:v>
                </c:pt>
                <c:pt idx="217">
                  <c:v>10793.481807901248</c:v>
                </c:pt>
                <c:pt idx="218">
                  <c:v>30091.758179607834</c:v>
                </c:pt>
                <c:pt idx="219">
                  <c:v>21715.509479256798</c:v>
                </c:pt>
                <c:pt idx="220">
                  <c:v>6937.7454162780332</c:v>
                </c:pt>
                <c:pt idx="221">
                  <c:v>8261.5551678779811</c:v>
                </c:pt>
                <c:pt idx="222">
                  <c:v>7062.5627140795195</c:v>
                </c:pt>
                <c:pt idx="223">
                  <c:v>5320.6083197504895</c:v>
                </c:pt>
                <c:pt idx="224">
                  <c:v>4260.6558606289336</c:v>
                </c:pt>
                <c:pt idx="225">
                  <c:v>3027.2727355790357</c:v>
                </c:pt>
                <c:pt idx="226">
                  <c:v>2530.0048513108432</c:v>
                </c:pt>
                <c:pt idx="227">
                  <c:v>3542.7888054615605</c:v>
                </c:pt>
                <c:pt idx="228">
                  <c:v>13625.738419245668</c:v>
                </c:pt>
                <c:pt idx="229">
                  <c:v>5341.5562722940167</c:v>
                </c:pt>
                <c:pt idx="230">
                  <c:v>8589.0324739085754</c:v>
                </c:pt>
                <c:pt idx="231">
                  <c:v>5508.4745118458895</c:v>
                </c:pt>
                <c:pt idx="232">
                  <c:v>3511.963808483204</c:v>
                </c:pt>
                <c:pt idx="233">
                  <c:v>2796.2405310057525</c:v>
                </c:pt>
                <c:pt idx="234">
                  <c:v>3202.2476798460962</c:v>
                </c:pt>
                <c:pt idx="235">
                  <c:v>2581.4463900808432</c:v>
                </c:pt>
                <c:pt idx="236">
                  <c:v>13039.128950103557</c:v>
                </c:pt>
                <c:pt idx="237">
                  <c:v>44713.857420848493</c:v>
                </c:pt>
                <c:pt idx="238">
                  <c:v>35399.297228560121</c:v>
                </c:pt>
                <c:pt idx="239">
                  <c:v>47125.870070531011</c:v>
                </c:pt>
                <c:pt idx="240">
                  <c:v>14314.499589240229</c:v>
                </c:pt>
                <c:pt idx="241">
                  <c:v>33339.527219850635</c:v>
                </c:pt>
                <c:pt idx="242">
                  <c:v>85622.35839964023</c:v>
                </c:pt>
                <c:pt idx="243">
                  <c:v>94347.649572031747</c:v>
                </c:pt>
                <c:pt idx="244">
                  <c:v>49241.506426751243</c:v>
                </c:pt>
                <c:pt idx="245">
                  <c:v>53976.215119746776</c:v>
                </c:pt>
                <c:pt idx="246">
                  <c:v>35356.971532430325</c:v>
                </c:pt>
                <c:pt idx="247">
                  <c:v>42205.576350715528</c:v>
                </c:pt>
                <c:pt idx="248">
                  <c:v>44749.098637702373</c:v>
                </c:pt>
                <c:pt idx="249">
                  <c:v>8515.2427901950341</c:v>
                </c:pt>
                <c:pt idx="250">
                  <c:v>7347.8397267775117</c:v>
                </c:pt>
                <c:pt idx="251">
                  <c:v>21301.045922282989</c:v>
                </c:pt>
                <c:pt idx="252">
                  <c:v>6424.488419705076</c:v>
                </c:pt>
                <c:pt idx="253">
                  <c:v>15970.247009852255</c:v>
                </c:pt>
                <c:pt idx="254">
                  <c:v>9903.5372819002714</c:v>
                </c:pt>
                <c:pt idx="255">
                  <c:v>10861.491101225896</c:v>
                </c:pt>
                <c:pt idx="256">
                  <c:v>7474.317581335381</c:v>
                </c:pt>
                <c:pt idx="257">
                  <c:v>7264.727468845128</c:v>
                </c:pt>
                <c:pt idx="258">
                  <c:v>8193.9281750100472</c:v>
                </c:pt>
                <c:pt idx="259">
                  <c:v>14254.379924019915</c:v>
                </c:pt>
                <c:pt idx="260">
                  <c:v>37913.850114079876</c:v>
                </c:pt>
                <c:pt idx="261">
                  <c:v>8396.7859434699294</c:v>
                </c:pt>
                <c:pt idx="262">
                  <c:v>17062.326901611355</c:v>
                </c:pt>
                <c:pt idx="263">
                  <c:v>25636.478386955845</c:v>
                </c:pt>
                <c:pt idx="264">
                  <c:v>16371.253614281437</c:v>
                </c:pt>
                <c:pt idx="265">
                  <c:v>9771.4280972338274</c:v>
                </c:pt>
                <c:pt idx="266">
                  <c:v>29977.935219110517</c:v>
                </c:pt>
                <c:pt idx="267">
                  <c:v>11821.709961612216</c:v>
                </c:pt>
                <c:pt idx="268">
                  <c:v>6532.5793097129035</c:v>
                </c:pt>
                <c:pt idx="269">
                  <c:v>6115.3775112283256</c:v>
                </c:pt>
                <c:pt idx="270">
                  <c:v>6350.905237295221</c:v>
                </c:pt>
                <c:pt idx="271">
                  <c:v>4343.1289587088468</c:v>
                </c:pt>
                <c:pt idx="272">
                  <c:v>1679.7538092913342</c:v>
                </c:pt>
                <c:pt idx="273">
                  <c:v>3089.2050948185315</c:v>
                </c:pt>
                <c:pt idx="274">
                  <c:v>4353.9757402012228</c:v>
                </c:pt>
                <c:pt idx="275">
                  <c:v>25320.583325829473</c:v>
                </c:pt>
                <c:pt idx="276">
                  <c:v>7274.1176678037227</c:v>
                </c:pt>
                <c:pt idx="277">
                  <c:v>4118.607970084262</c:v>
                </c:pt>
                <c:pt idx="278">
                  <c:v>3569.8588367350862</c:v>
                </c:pt>
                <c:pt idx="279">
                  <c:v>7236.0157854247254</c:v>
                </c:pt>
                <c:pt idx="280">
                  <c:v>4230.7257182813519</c:v>
                </c:pt>
                <c:pt idx="281">
                  <c:v>17924.914628311191</c:v>
                </c:pt>
                <c:pt idx="282">
                  <c:v>22158.665102087954</c:v>
                </c:pt>
                <c:pt idx="283">
                  <c:v>2535.9205929786203</c:v>
                </c:pt>
                <c:pt idx="284">
                  <c:v>8342.4589549905631</c:v>
                </c:pt>
                <c:pt idx="285">
                  <c:v>4211.307807963839</c:v>
                </c:pt>
                <c:pt idx="286">
                  <c:v>53245.00660603217</c:v>
                </c:pt>
                <c:pt idx="287">
                  <c:v>14596.515421894879</c:v>
                </c:pt>
                <c:pt idx="288">
                  <c:v>22741.11587448106</c:v>
                </c:pt>
                <c:pt idx="289">
                  <c:v>15251.785054923337</c:v>
                </c:pt>
                <c:pt idx="290">
                  <c:v>22472.958585400153</c:v>
                </c:pt>
                <c:pt idx="291">
                  <c:v>33805.560012098453</c:v>
                </c:pt>
                <c:pt idx="292">
                  <c:v>3447.3951810955482</c:v>
                </c:pt>
                <c:pt idx="293">
                  <c:v>3155.8958830471415</c:v>
                </c:pt>
                <c:pt idx="294">
                  <c:v>2452.3189598628583</c:v>
                </c:pt>
                <c:pt idx="295">
                  <c:v>1760.7021785904094</c:v>
                </c:pt>
                <c:pt idx="296">
                  <c:v>1125.6694601491195</c:v>
                </c:pt>
                <c:pt idx="297">
                  <c:v>6195.9046288514264</c:v>
                </c:pt>
                <c:pt idx="298">
                  <c:v>1392.9187958774362</c:v>
                </c:pt>
                <c:pt idx="299">
                  <c:v>3498.7069522204133</c:v>
                </c:pt>
                <c:pt idx="300">
                  <c:v>3173.8006840224634</c:v>
                </c:pt>
                <c:pt idx="301">
                  <c:v>4485.1367659207817</c:v>
                </c:pt>
                <c:pt idx="302">
                  <c:v>12680.713333239897</c:v>
                </c:pt>
                <c:pt idx="303">
                  <c:v>30678.951130963542</c:v>
                </c:pt>
                <c:pt idx="304">
                  <c:v>6185.1699385280144</c:v>
                </c:pt>
                <c:pt idx="305">
                  <c:v>2935.5757997384048</c:v>
                </c:pt>
                <c:pt idx="306">
                  <c:v>4051.6516999341566</c:v>
                </c:pt>
                <c:pt idx="307">
                  <c:v>29167.253413714403</c:v>
                </c:pt>
                <c:pt idx="308">
                  <c:v>29520.607634367447</c:v>
                </c:pt>
                <c:pt idx="309">
                  <c:v>3159.0650780921201</c:v>
                </c:pt>
                <c:pt idx="310">
                  <c:v>2812.6948982019112</c:v>
                </c:pt>
                <c:pt idx="311">
                  <c:v>25134.32713648658</c:v>
                </c:pt>
                <c:pt idx="312">
                  <c:v>19663.653873984862</c:v>
                </c:pt>
                <c:pt idx="313">
                  <c:v>3231.6966534075709</c:v>
                </c:pt>
                <c:pt idx="314">
                  <c:v>42937.6176711835</c:v>
                </c:pt>
                <c:pt idx="315">
                  <c:v>11876.232556066114</c:v>
                </c:pt>
                <c:pt idx="316">
                  <c:v>7169.9039242513809</c:v>
                </c:pt>
                <c:pt idx="317">
                  <c:v>31990.068741124582</c:v>
                </c:pt>
                <c:pt idx="318">
                  <c:v>1776.0258535373966</c:v>
                </c:pt>
                <c:pt idx="319">
                  <c:v>1846.7842108136049</c:v>
                </c:pt>
                <c:pt idx="320">
                  <c:v>2190.156287731852</c:v>
                </c:pt>
                <c:pt idx="321">
                  <c:v>1835.4488381084277</c:v>
                </c:pt>
                <c:pt idx="322">
                  <c:v>80842.819189551024</c:v>
                </c:pt>
                <c:pt idx="323">
                  <c:v>79615.475730274586</c:v>
                </c:pt>
                <c:pt idx="324">
                  <c:v>43860.13252360333</c:v>
                </c:pt>
                <c:pt idx="325">
                  <c:v>66933.129720210636</c:v>
                </c:pt>
                <c:pt idx="326">
                  <c:v>26413.017690271874</c:v>
                </c:pt>
                <c:pt idx="327">
                  <c:v>7257.202778003355</c:v>
                </c:pt>
                <c:pt idx="328">
                  <c:v>17565.253255530963</c:v>
                </c:pt>
                <c:pt idx="329">
                  <c:v>6034.299001808</c:v>
                </c:pt>
                <c:pt idx="330">
                  <c:v>5894.2415955195702</c:v>
                </c:pt>
                <c:pt idx="331">
                  <c:v>5014.0196622223966</c:v>
                </c:pt>
                <c:pt idx="332">
                  <c:v>8094.1937180411169</c:v>
                </c:pt>
                <c:pt idx="333">
                  <c:v>15098.723889553123</c:v>
                </c:pt>
                <c:pt idx="334">
                  <c:v>2087.8339472455168</c:v>
                </c:pt>
                <c:pt idx="335">
                  <c:v>2850.5053095746707</c:v>
                </c:pt>
                <c:pt idx="336">
                  <c:v>2490.595991643484</c:v>
                </c:pt>
                <c:pt idx="337">
                  <c:v>3484.9046182652528</c:v>
                </c:pt>
                <c:pt idx="338">
                  <c:v>15940.763205756655</c:v>
                </c:pt>
                <c:pt idx="339">
                  <c:v>13972.425187028373</c:v>
                </c:pt>
                <c:pt idx="340">
                  <c:v>4777.3449096529894</c:v>
                </c:pt>
                <c:pt idx="341">
                  <c:v>5228.7528520390815</c:v>
                </c:pt>
                <c:pt idx="342">
                  <c:v>3016.3139559171377</c:v>
                </c:pt>
                <c:pt idx="343">
                  <c:v>1770.1521257399609</c:v>
                </c:pt>
                <c:pt idx="344">
                  <c:v>4386.164540599787</c:v>
                </c:pt>
                <c:pt idx="345">
                  <c:v>3004.174667928959</c:v>
                </c:pt>
                <c:pt idx="346">
                  <c:v>23067.171829091931</c:v>
                </c:pt>
                <c:pt idx="347">
                  <c:v>12040.463130419954</c:v>
                </c:pt>
                <c:pt idx="348">
                  <c:v>5681.2244577456004</c:v>
                </c:pt>
                <c:pt idx="349">
                  <c:v>3543.4288133850996</c:v>
                </c:pt>
                <c:pt idx="350">
                  <c:v>23810.089293690322</c:v>
                </c:pt>
                <c:pt idx="351">
                  <c:v>3924.3079934156972</c:v>
                </c:pt>
                <c:pt idx="352">
                  <c:v>7756.7211855073265</c:v>
                </c:pt>
                <c:pt idx="353">
                  <c:v>2834.4675044496466</c:v>
                </c:pt>
                <c:pt idx="354">
                  <c:v>5714.9266361810505</c:v>
                </c:pt>
                <c:pt idx="355">
                  <c:v>7552.9948598846449</c:v>
                </c:pt>
                <c:pt idx="356">
                  <c:v>15090.612158707321</c:v>
                </c:pt>
                <c:pt idx="357">
                  <c:v>3002.4998977993041</c:v>
                </c:pt>
                <c:pt idx="358">
                  <c:v>1030.9579555570463</c:v>
                </c:pt>
                <c:pt idx="359">
                  <c:v>2992.0416431015988</c:v>
                </c:pt>
                <c:pt idx="360">
                  <c:v>27320.745699231804</c:v>
                </c:pt>
                <c:pt idx="361">
                  <c:v>15283.482640849033</c:v>
                </c:pt>
                <c:pt idx="362">
                  <c:v>9819.8912113590486</c:v>
                </c:pt>
                <c:pt idx="363">
                  <c:v>10532.280992601489</c:v>
                </c:pt>
                <c:pt idx="364">
                  <c:v>15726.243289624379</c:v>
                </c:pt>
                <c:pt idx="365">
                  <c:v>23416.351659631313</c:v>
                </c:pt>
                <c:pt idx="366">
                  <c:v>44797.345685086482</c:v>
                </c:pt>
                <c:pt idx="367">
                  <c:v>21576.480667356671</c:v>
                </c:pt>
                <c:pt idx="368">
                  <c:v>3898.0833330303908</c:v>
                </c:pt>
                <c:pt idx="369">
                  <c:v>1620.5958638696916</c:v>
                </c:pt>
                <c:pt idx="370">
                  <c:v>3218.8709709403765</c:v>
                </c:pt>
                <c:pt idx="371">
                  <c:v>27648.143353076968</c:v>
                </c:pt>
                <c:pt idx="372">
                  <c:v>42715.474858267437</c:v>
                </c:pt>
                <c:pt idx="373">
                  <c:v>16486.676621405666</c:v>
                </c:pt>
                <c:pt idx="374">
                  <c:v>51252.659974529466</c:v>
                </c:pt>
                <c:pt idx="375">
                  <c:v>27215.695943010149</c:v>
                </c:pt>
                <c:pt idx="376">
                  <c:v>21336.249746964499</c:v>
                </c:pt>
                <c:pt idx="377">
                  <c:v>2431.961042619911</c:v>
                </c:pt>
                <c:pt idx="378">
                  <c:v>3029.4518628122005</c:v>
                </c:pt>
                <c:pt idx="379">
                  <c:v>5606.9360084025275</c:v>
                </c:pt>
                <c:pt idx="380">
                  <c:v>1845.9230183191021</c:v>
                </c:pt>
                <c:pt idx="381">
                  <c:v>1745.1272321473325</c:v>
                </c:pt>
                <c:pt idx="382">
                  <c:v>3108.2344979916998</c:v>
                </c:pt>
                <c:pt idx="383">
                  <c:v>7212.4394199223007</c:v>
                </c:pt>
                <c:pt idx="384">
                  <c:v>8011.0303290087822</c:v>
                </c:pt>
                <c:pt idx="385">
                  <c:v>5277.8219259342741</c:v>
                </c:pt>
                <c:pt idx="386">
                  <c:v>22171.580525001569</c:v>
                </c:pt>
                <c:pt idx="387">
                  <c:v>15013.99458843824</c:v>
                </c:pt>
                <c:pt idx="388">
                  <c:v>6544.923568942183</c:v>
                </c:pt>
                <c:pt idx="389">
                  <c:v>3295.0355643118783</c:v>
                </c:pt>
                <c:pt idx="390">
                  <c:v>3121.5675600838986</c:v>
                </c:pt>
                <c:pt idx="391">
                  <c:v>2155.4120902896075</c:v>
                </c:pt>
                <c:pt idx="392">
                  <c:v>5166.7940146157216</c:v>
                </c:pt>
                <c:pt idx="393">
                  <c:v>46064.177149206233</c:v>
                </c:pt>
                <c:pt idx="394">
                  <c:v>54473.79213693372</c:v>
                </c:pt>
                <c:pt idx="395">
                  <c:v>122846.63325853262</c:v>
                </c:pt>
                <c:pt idx="396">
                  <c:v>17675.421786218212</c:v>
                </c:pt>
                <c:pt idx="397">
                  <c:v>35196.192080597903</c:v>
                </c:pt>
                <c:pt idx="398">
                  <c:v>8982.8362570601766</c:v>
                </c:pt>
                <c:pt idx="399">
                  <c:v>4991.0205543473548</c:v>
                </c:pt>
                <c:pt idx="400">
                  <c:v>22305.211555115446</c:v>
                </c:pt>
                <c:pt idx="401">
                  <c:v>6140.7714775140657</c:v>
                </c:pt>
                <c:pt idx="402">
                  <c:v>9505.2438707782494</c:v>
                </c:pt>
                <c:pt idx="403">
                  <c:v>8305.8638826431688</c:v>
                </c:pt>
                <c:pt idx="404">
                  <c:v>12622.829201723911</c:v>
                </c:pt>
                <c:pt idx="405">
                  <c:v>63833.137417389255</c:v>
                </c:pt>
                <c:pt idx="406">
                  <c:v>1118.5427655601172</c:v>
                </c:pt>
                <c:pt idx="407">
                  <c:v>1581.5545314946582</c:v>
                </c:pt>
                <c:pt idx="408">
                  <c:v>12932.644491958899</c:v>
                </c:pt>
                <c:pt idx="409">
                  <c:v>1695.1937701062118</c:v>
                </c:pt>
                <c:pt idx="410">
                  <c:v>2222.2182343352952</c:v>
                </c:pt>
                <c:pt idx="411">
                  <c:v>73893.304764180313</c:v>
                </c:pt>
                <c:pt idx="412">
                  <c:v>28763.026661342414</c:v>
                </c:pt>
                <c:pt idx="413">
                  <c:v>47331.88122386441</c:v>
                </c:pt>
                <c:pt idx="414">
                  <c:v>3236.1974691911805</c:v>
                </c:pt>
                <c:pt idx="415">
                  <c:v>1929.1416135095467</c:v>
                </c:pt>
                <c:pt idx="416">
                  <c:v>2296.5709990488895</c:v>
                </c:pt>
                <c:pt idx="417">
                  <c:v>1053.5682717038169</c:v>
                </c:pt>
                <c:pt idx="418">
                  <c:v>763.45217509983434</c:v>
                </c:pt>
                <c:pt idx="419">
                  <c:v>842.12916854896241</c:v>
                </c:pt>
                <c:pt idx="420">
                  <c:v>4569.2162609614097</c:v>
                </c:pt>
                <c:pt idx="421">
                  <c:v>6546.7810012730561</c:v>
                </c:pt>
                <c:pt idx="422">
                  <c:v>13808.291747258152</c:v>
                </c:pt>
                <c:pt idx="423">
                  <c:v>30132.496249652933</c:v>
                </c:pt>
                <c:pt idx="424">
                  <c:v>11040.094720365223</c:v>
                </c:pt>
                <c:pt idx="425">
                  <c:v>2540.033882512912</c:v>
                </c:pt>
                <c:pt idx="426">
                  <c:v>2965.3417025790395</c:v>
                </c:pt>
                <c:pt idx="427">
                  <c:v>31872.159696830353</c:v>
                </c:pt>
                <c:pt idx="428">
                  <c:v>126300.2873352819</c:v>
                </c:pt>
                <c:pt idx="429">
                  <c:v>68343.779381196509</c:v>
                </c:pt>
                <c:pt idx="430">
                  <c:v>172358.93725962777</c:v>
                </c:pt>
                <c:pt idx="431">
                  <c:v>112534.35276654892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E-4F82-AB9B-FE1AE3AE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634431"/>
        <c:axId val="1234069167"/>
      </c:scatterChart>
      <c:valAx>
        <c:axId val="105963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WRTDS (kg/mo)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69167"/>
        <c:crosses val="autoZero"/>
        <c:crossBetween val="midCat"/>
      </c:valAx>
      <c:valAx>
        <c:axId val="12340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WRTDS + Ungauged</a:t>
                </a:r>
                <a:r>
                  <a:rPr lang="en-US" baseline="0"/>
                  <a:t> + WWTP (kg/mo)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63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Segment1/MorgNENH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'Segment loads'!$AB$3:$AB$434</c:f>
              <c:numCache>
                <c:formatCode>General</c:formatCode>
                <c:ptCount val="432"/>
                <c:pt idx="0">
                  <c:v>15128.222285776214</c:v>
                </c:pt>
                <c:pt idx="1">
                  <c:v>19916.871891525629</c:v>
                </c:pt>
                <c:pt idx="2">
                  <c:v>26074.150416368149</c:v>
                </c:pt>
                <c:pt idx="3">
                  <c:v>22426.219699793226</c:v>
                </c:pt>
                <c:pt idx="4">
                  <c:v>19475.077243193464</c:v>
                </c:pt>
                <c:pt idx="5">
                  <c:v>12194.079412555648</c:v>
                </c:pt>
                <c:pt idx="6">
                  <c:v>11163.179317926495</c:v>
                </c:pt>
                <c:pt idx="7">
                  <c:v>12677.17795137732</c:v>
                </c:pt>
                <c:pt idx="8">
                  <c:v>10395.372240405637</c:v>
                </c:pt>
                <c:pt idx="9">
                  <c:v>13955.993353161</c:v>
                </c:pt>
                <c:pt idx="10">
                  <c:v>16378.496571392367</c:v>
                </c:pt>
                <c:pt idx="11">
                  <c:v>22234.387107114322</c:v>
                </c:pt>
                <c:pt idx="12">
                  <c:v>17562.830980940231</c:v>
                </c:pt>
                <c:pt idx="13">
                  <c:v>18527.815288960435</c:v>
                </c:pt>
                <c:pt idx="14">
                  <c:v>23023.573358512524</c:v>
                </c:pt>
                <c:pt idx="15">
                  <c:v>19807.21832173875</c:v>
                </c:pt>
                <c:pt idx="16">
                  <c:v>17317.926580121304</c:v>
                </c:pt>
                <c:pt idx="17">
                  <c:v>11306.16169873439</c:v>
                </c:pt>
                <c:pt idx="18">
                  <c:v>14800.66258626409</c:v>
                </c:pt>
                <c:pt idx="19">
                  <c:v>12877.687852001061</c:v>
                </c:pt>
                <c:pt idx="20">
                  <c:v>8712.1539618554289</c:v>
                </c:pt>
                <c:pt idx="21">
                  <c:v>9705.5153387533937</c:v>
                </c:pt>
                <c:pt idx="22">
                  <c:v>8293.967481983429</c:v>
                </c:pt>
                <c:pt idx="23">
                  <c:v>9120.5577472324658</c:v>
                </c:pt>
                <c:pt idx="24">
                  <c:v>10697.948507479299</c:v>
                </c:pt>
                <c:pt idx="25">
                  <c:v>15513.81707480815</c:v>
                </c:pt>
                <c:pt idx="26">
                  <c:v>8201.1318975717877</c:v>
                </c:pt>
                <c:pt idx="27">
                  <c:v>7425.3609193485081</c:v>
                </c:pt>
                <c:pt idx="28">
                  <c:v>9636.8902555033401</c:v>
                </c:pt>
                <c:pt idx="29">
                  <c:v>7593.5521416160846</c:v>
                </c:pt>
                <c:pt idx="30">
                  <c:v>9266.6520065114128</c:v>
                </c:pt>
                <c:pt idx="31">
                  <c:v>14283.460315818782</c:v>
                </c:pt>
                <c:pt idx="32">
                  <c:v>8129.8283222355312</c:v>
                </c:pt>
                <c:pt idx="33">
                  <c:v>7760.2572411691799</c:v>
                </c:pt>
                <c:pt idx="34">
                  <c:v>20701.124448617506</c:v>
                </c:pt>
                <c:pt idx="35">
                  <c:v>9470.1460745500499</c:v>
                </c:pt>
                <c:pt idx="36">
                  <c:v>6336.8982445114698</c:v>
                </c:pt>
                <c:pt idx="37">
                  <c:v>6182.2804181072979</c:v>
                </c:pt>
                <c:pt idx="38">
                  <c:v>9806.532834479438</c:v>
                </c:pt>
                <c:pt idx="39">
                  <c:v>6324.3877355491668</c:v>
                </c:pt>
                <c:pt idx="40">
                  <c:v>6978.8675333018573</c:v>
                </c:pt>
                <c:pt idx="41">
                  <c:v>6185.0531906321012</c:v>
                </c:pt>
                <c:pt idx="42">
                  <c:v>6732.3486432615528</c:v>
                </c:pt>
                <c:pt idx="43">
                  <c:v>10630.237113279249</c:v>
                </c:pt>
                <c:pt idx="44">
                  <c:v>6137.605560760383</c:v>
                </c:pt>
                <c:pt idx="45">
                  <c:v>6021.2060133228006</c:v>
                </c:pt>
                <c:pt idx="46">
                  <c:v>5731.5187731128035</c:v>
                </c:pt>
                <c:pt idx="47">
                  <c:v>6748.5369462317522</c:v>
                </c:pt>
                <c:pt idx="48">
                  <c:v>9435.5455984463297</c:v>
                </c:pt>
                <c:pt idx="49">
                  <c:v>7601.7452171863906</c:v>
                </c:pt>
                <c:pt idx="50">
                  <c:v>10027.001602727663</c:v>
                </c:pt>
                <c:pt idx="51">
                  <c:v>16765.606862386041</c:v>
                </c:pt>
                <c:pt idx="52">
                  <c:v>6495.7820375944593</c:v>
                </c:pt>
                <c:pt idx="53">
                  <c:v>5185.3186324571943</c:v>
                </c:pt>
                <c:pt idx="54">
                  <c:v>5384.1103479412241</c:v>
                </c:pt>
                <c:pt idx="55">
                  <c:v>5384.9395078278503</c:v>
                </c:pt>
                <c:pt idx="56">
                  <c:v>6960.1941077818228</c:v>
                </c:pt>
                <c:pt idx="57">
                  <c:v>5542.2491001956178</c:v>
                </c:pt>
                <c:pt idx="58">
                  <c:v>4327.621298690774</c:v>
                </c:pt>
                <c:pt idx="59">
                  <c:v>4475.29282602287</c:v>
                </c:pt>
                <c:pt idx="60">
                  <c:v>6575.1998788549845</c:v>
                </c:pt>
                <c:pt idx="61">
                  <c:v>5323.2640472992261</c:v>
                </c:pt>
                <c:pt idx="62">
                  <c:v>4473.6524906534241</c:v>
                </c:pt>
                <c:pt idx="63">
                  <c:v>5354.7396957691553</c:v>
                </c:pt>
                <c:pt idx="64">
                  <c:v>4853.4504747035571</c:v>
                </c:pt>
                <c:pt idx="65">
                  <c:v>4495.7326482016197</c:v>
                </c:pt>
                <c:pt idx="66">
                  <c:v>4043.9775633852701</c:v>
                </c:pt>
                <c:pt idx="67">
                  <c:v>4452.8460271830972</c:v>
                </c:pt>
                <c:pt idx="68">
                  <c:v>4800.7657966892766</c:v>
                </c:pt>
                <c:pt idx="69">
                  <c:v>5226.4706842347678</c:v>
                </c:pt>
                <c:pt idx="70">
                  <c:v>5813.1683409438092</c:v>
                </c:pt>
                <c:pt idx="71">
                  <c:v>2809.2145744300879</c:v>
                </c:pt>
                <c:pt idx="72">
                  <c:v>3380.6714482709849</c:v>
                </c:pt>
                <c:pt idx="73">
                  <c:v>6785.953434409992</c:v>
                </c:pt>
                <c:pt idx="74">
                  <c:v>11039.063651773706</c:v>
                </c:pt>
                <c:pt idx="75">
                  <c:v>6957.0731185343684</c:v>
                </c:pt>
                <c:pt idx="76">
                  <c:v>9045.0475218854044</c:v>
                </c:pt>
                <c:pt idx="77">
                  <c:v>5410.4906720071176</c:v>
                </c:pt>
                <c:pt idx="78">
                  <c:v>7583.4287196976502</c:v>
                </c:pt>
                <c:pt idx="79">
                  <c:v>5319.9690021499628</c:v>
                </c:pt>
                <c:pt idx="80">
                  <c:v>4362.2769728193671</c:v>
                </c:pt>
                <c:pt idx="81">
                  <c:v>6866.5796677662474</c:v>
                </c:pt>
                <c:pt idx="82">
                  <c:v>4545.6061839096856</c:v>
                </c:pt>
                <c:pt idx="83">
                  <c:v>5658.5104443702458</c:v>
                </c:pt>
                <c:pt idx="84">
                  <c:v>4876.7193632481049</c:v>
                </c:pt>
                <c:pt idx="85">
                  <c:v>6128.5648911495045</c:v>
                </c:pt>
                <c:pt idx="86">
                  <c:v>5514.7069739541203</c:v>
                </c:pt>
                <c:pt idx="87">
                  <c:v>5619.9148646971344</c:v>
                </c:pt>
                <c:pt idx="88">
                  <c:v>8050.9704839916576</c:v>
                </c:pt>
                <c:pt idx="89">
                  <c:v>3494.9976964507209</c:v>
                </c:pt>
                <c:pt idx="90">
                  <c:v>3145.7527264642413</c:v>
                </c:pt>
                <c:pt idx="91">
                  <c:v>3206.9649447258616</c:v>
                </c:pt>
                <c:pt idx="92">
                  <c:v>2281.8205032449919</c:v>
                </c:pt>
                <c:pt idx="93">
                  <c:v>5106.5151983951937</c:v>
                </c:pt>
                <c:pt idx="94">
                  <c:v>2557.4534708819092</c:v>
                </c:pt>
                <c:pt idx="95">
                  <c:v>2724.444976705503</c:v>
                </c:pt>
                <c:pt idx="96">
                  <c:v>8823.2161419002259</c:v>
                </c:pt>
                <c:pt idx="97">
                  <c:v>2477.9677157338392</c:v>
                </c:pt>
                <c:pt idx="98">
                  <c:v>6582.7422288357284</c:v>
                </c:pt>
                <c:pt idx="99">
                  <c:v>3504.4146196044726</c:v>
                </c:pt>
                <c:pt idx="100">
                  <c:v>3688.2231480280871</c:v>
                </c:pt>
                <c:pt idx="101">
                  <c:v>2983.0498863355278</c:v>
                </c:pt>
                <c:pt idx="102">
                  <c:v>3552.31925116309</c:v>
                </c:pt>
                <c:pt idx="103">
                  <c:v>2991.9445142322597</c:v>
                </c:pt>
                <c:pt idx="104">
                  <c:v>3141.0829812814372</c:v>
                </c:pt>
                <c:pt idx="105">
                  <c:v>3223.2050971909803</c:v>
                </c:pt>
                <c:pt idx="106">
                  <c:v>2099.8358613920118</c:v>
                </c:pt>
                <c:pt idx="107">
                  <c:v>2062.7017906858669</c:v>
                </c:pt>
                <c:pt idx="108">
                  <c:v>3957.0969540527017</c:v>
                </c:pt>
                <c:pt idx="109">
                  <c:v>3165.1248824992758</c:v>
                </c:pt>
                <c:pt idx="110">
                  <c:v>5166.8009717548648</c:v>
                </c:pt>
                <c:pt idx="111">
                  <c:v>3688.1373523262955</c:v>
                </c:pt>
                <c:pt idx="112">
                  <c:v>2777.2580771900439</c:v>
                </c:pt>
                <c:pt idx="113">
                  <c:v>6175.528591003469</c:v>
                </c:pt>
                <c:pt idx="114">
                  <c:v>2824.1523544538104</c:v>
                </c:pt>
                <c:pt idx="115">
                  <c:v>2968.3693500146537</c:v>
                </c:pt>
                <c:pt idx="116">
                  <c:v>1894.5809196686555</c:v>
                </c:pt>
                <c:pt idx="117">
                  <c:v>2592.8786892681856</c:v>
                </c:pt>
                <c:pt idx="118">
                  <c:v>5739.0681502915031</c:v>
                </c:pt>
                <c:pt idx="119">
                  <c:v>3299.0463764493193</c:v>
                </c:pt>
                <c:pt idx="120">
                  <c:v>5754.6492589378522</c:v>
                </c:pt>
                <c:pt idx="121">
                  <c:v>3113.4750527382466</c:v>
                </c:pt>
                <c:pt idx="122">
                  <c:v>9574.5284066342283</c:v>
                </c:pt>
                <c:pt idx="123">
                  <c:v>7507.1294487121704</c:v>
                </c:pt>
                <c:pt idx="124">
                  <c:v>3156.4986904874891</c:v>
                </c:pt>
                <c:pt idx="125">
                  <c:v>1944.1397977057022</c:v>
                </c:pt>
                <c:pt idx="126">
                  <c:v>1322.2643098855356</c:v>
                </c:pt>
                <c:pt idx="127">
                  <c:v>1637.1252822270333</c:v>
                </c:pt>
                <c:pt idx="128">
                  <c:v>1651.5378778689883</c:v>
                </c:pt>
                <c:pt idx="129">
                  <c:v>1422.7202160583668</c:v>
                </c:pt>
                <c:pt idx="130">
                  <c:v>1922.5512555618168</c:v>
                </c:pt>
                <c:pt idx="131">
                  <c:v>2441.7852456761229</c:v>
                </c:pt>
                <c:pt idx="132">
                  <c:v>2522.5478110266135</c:v>
                </c:pt>
                <c:pt idx="133">
                  <c:v>3578.351789067151</c:v>
                </c:pt>
                <c:pt idx="134">
                  <c:v>6239.5309124349869</c:v>
                </c:pt>
                <c:pt idx="135">
                  <c:v>2778.4027233896395</c:v>
                </c:pt>
                <c:pt idx="136">
                  <c:v>1867.4003667832717</c:v>
                </c:pt>
                <c:pt idx="137">
                  <c:v>1475.5842023785453</c:v>
                </c:pt>
                <c:pt idx="138">
                  <c:v>1798.5034831248254</c:v>
                </c:pt>
                <c:pt idx="139">
                  <c:v>1748.5518055953651</c:v>
                </c:pt>
                <c:pt idx="140">
                  <c:v>1382.637421807194</c:v>
                </c:pt>
                <c:pt idx="141">
                  <c:v>2330.7210040561345</c:v>
                </c:pt>
                <c:pt idx="142">
                  <c:v>2292.65187601967</c:v>
                </c:pt>
                <c:pt idx="143">
                  <c:v>1823.5605526467282</c:v>
                </c:pt>
                <c:pt idx="144">
                  <c:v>2484.9892728815148</c:v>
                </c:pt>
                <c:pt idx="145">
                  <c:v>4174.4138642034377</c:v>
                </c:pt>
                <c:pt idx="146">
                  <c:v>3900.7580950473193</c:v>
                </c:pt>
                <c:pt idx="147">
                  <c:v>1690.4732854013132</c:v>
                </c:pt>
                <c:pt idx="148">
                  <c:v>1932.8493087035615</c:v>
                </c:pt>
                <c:pt idx="149">
                  <c:v>5167.4989724786865</c:v>
                </c:pt>
                <c:pt idx="150">
                  <c:v>4203.838623954879</c:v>
                </c:pt>
                <c:pt idx="151">
                  <c:v>2313.0180552848715</c:v>
                </c:pt>
                <c:pt idx="152">
                  <c:v>1060.0084621441406</c:v>
                </c:pt>
                <c:pt idx="153">
                  <c:v>3658.7589191681959</c:v>
                </c:pt>
                <c:pt idx="154">
                  <c:v>4699.6059098017095</c:v>
                </c:pt>
                <c:pt idx="155">
                  <c:v>2369.1457808264345</c:v>
                </c:pt>
                <c:pt idx="156">
                  <c:v>4060.9494846463776</c:v>
                </c:pt>
                <c:pt idx="157">
                  <c:v>2925.4319660804263</c:v>
                </c:pt>
                <c:pt idx="158">
                  <c:v>3861.3067043025021</c:v>
                </c:pt>
                <c:pt idx="159">
                  <c:v>3085.6996115803086</c:v>
                </c:pt>
                <c:pt idx="160">
                  <c:v>2845.9709589571335</c:v>
                </c:pt>
                <c:pt idx="161">
                  <c:v>1812.0919722433775</c:v>
                </c:pt>
                <c:pt idx="162">
                  <c:v>1238.5224291510901</c:v>
                </c:pt>
                <c:pt idx="163">
                  <c:v>1751.7489199385718</c:v>
                </c:pt>
                <c:pt idx="164">
                  <c:v>8047.2725950614895</c:v>
                </c:pt>
                <c:pt idx="165">
                  <c:v>3243.2562977533553</c:v>
                </c:pt>
                <c:pt idx="166">
                  <c:v>2523.2020120249686</c:v>
                </c:pt>
                <c:pt idx="167">
                  <c:v>3707.1172311416653</c:v>
                </c:pt>
                <c:pt idx="168">
                  <c:v>3410.710973369331</c:v>
                </c:pt>
                <c:pt idx="169">
                  <c:v>3901.7258556604238</c:v>
                </c:pt>
                <c:pt idx="170">
                  <c:v>3259.2073567298653</c:v>
                </c:pt>
                <c:pt idx="171">
                  <c:v>5763.3836196500779</c:v>
                </c:pt>
                <c:pt idx="172">
                  <c:v>7666.2924821305396</c:v>
                </c:pt>
                <c:pt idx="173">
                  <c:v>1809.3542843156301</c:v>
                </c:pt>
                <c:pt idx="174">
                  <c:v>1866.1929931628297</c:v>
                </c:pt>
                <c:pt idx="175">
                  <c:v>884.93786449122729</c:v>
                </c:pt>
                <c:pt idx="176">
                  <c:v>1155.8046583336684</c:v>
                </c:pt>
                <c:pt idx="177">
                  <c:v>1203.8055819357116</c:v>
                </c:pt>
                <c:pt idx="178">
                  <c:v>2187.0845124328316</c:v>
                </c:pt>
                <c:pt idx="179">
                  <c:v>2082.0113351131358</c:v>
                </c:pt>
                <c:pt idx="180">
                  <c:v>6513.4572585180322</c:v>
                </c:pt>
                <c:pt idx="181">
                  <c:v>7624.9133134889516</c:v>
                </c:pt>
                <c:pt idx="182">
                  <c:v>12464.808512023532</c:v>
                </c:pt>
                <c:pt idx="183">
                  <c:v>2745.3301154148739</c:v>
                </c:pt>
                <c:pt idx="184">
                  <c:v>1858.2303398946308</c:v>
                </c:pt>
                <c:pt idx="185">
                  <c:v>1281.6700975513322</c:v>
                </c:pt>
                <c:pt idx="186">
                  <c:v>1015.9479355986623</c:v>
                </c:pt>
                <c:pt idx="187">
                  <c:v>1090.5665774361119</c:v>
                </c:pt>
                <c:pt idx="188">
                  <c:v>1312.3738171014002</c:v>
                </c:pt>
                <c:pt idx="189">
                  <c:v>1184.7279592590382</c:v>
                </c:pt>
                <c:pt idx="190">
                  <c:v>1179.4635891003736</c:v>
                </c:pt>
                <c:pt idx="191">
                  <c:v>1680.3668472076249</c:v>
                </c:pt>
                <c:pt idx="192">
                  <c:v>4367.9281914987105</c:v>
                </c:pt>
                <c:pt idx="193">
                  <c:v>2006.0688167164608</c:v>
                </c:pt>
                <c:pt idx="194">
                  <c:v>3286.2085437393403</c:v>
                </c:pt>
                <c:pt idx="195">
                  <c:v>2792.8002630956389</c:v>
                </c:pt>
                <c:pt idx="196">
                  <c:v>1280.4617125701741</c:v>
                </c:pt>
                <c:pt idx="197">
                  <c:v>938.90985504501793</c:v>
                </c:pt>
                <c:pt idx="198">
                  <c:v>756.39663348530371</c:v>
                </c:pt>
                <c:pt idx="199">
                  <c:v>1157.9541780254558</c:v>
                </c:pt>
                <c:pt idx="200">
                  <c:v>13412.098941368547</c:v>
                </c:pt>
                <c:pt idx="201">
                  <c:v>3178.9911446816054</c:v>
                </c:pt>
                <c:pt idx="202">
                  <c:v>2232.2528675359454</c:v>
                </c:pt>
                <c:pt idx="203">
                  <c:v>2366.6594288761598</c:v>
                </c:pt>
                <c:pt idx="204">
                  <c:v>3564.0981334876724</c:v>
                </c:pt>
                <c:pt idx="205">
                  <c:v>4377.6294479044127</c:v>
                </c:pt>
                <c:pt idx="206">
                  <c:v>2005.908227665564</c:v>
                </c:pt>
                <c:pt idx="207">
                  <c:v>4082.5490811799909</c:v>
                </c:pt>
                <c:pt idx="208">
                  <c:v>1722.9443373232834</c:v>
                </c:pt>
                <c:pt idx="209">
                  <c:v>1117.4358499579864</c:v>
                </c:pt>
                <c:pt idx="210">
                  <c:v>2714.9751647072962</c:v>
                </c:pt>
                <c:pt idx="211">
                  <c:v>2568.1781271613913</c:v>
                </c:pt>
                <c:pt idx="212">
                  <c:v>1918.6839393596156</c:v>
                </c:pt>
                <c:pt idx="213">
                  <c:v>1179.6981879987331</c:v>
                </c:pt>
                <c:pt idx="214">
                  <c:v>1238.4926436782716</c:v>
                </c:pt>
                <c:pt idx="215">
                  <c:v>1753.5916496582606</c:v>
                </c:pt>
                <c:pt idx="216">
                  <c:v>1872.009975949215</c:v>
                </c:pt>
                <c:pt idx="217">
                  <c:v>2504.5575874584711</c:v>
                </c:pt>
                <c:pt idx="218">
                  <c:v>6220.6492134505779</c:v>
                </c:pt>
                <c:pt idx="219">
                  <c:v>4347.8273758075438</c:v>
                </c:pt>
                <c:pt idx="220">
                  <c:v>1268.9024274341691</c:v>
                </c:pt>
                <c:pt idx="221">
                  <c:v>2994.7158134548467</c:v>
                </c:pt>
                <c:pt idx="222">
                  <c:v>1335.1169510527102</c:v>
                </c:pt>
                <c:pt idx="223">
                  <c:v>1799.8488142435285</c:v>
                </c:pt>
                <c:pt idx="224">
                  <c:v>1364.6110509540295</c:v>
                </c:pt>
                <c:pt idx="225">
                  <c:v>1500.6107557869586</c:v>
                </c:pt>
                <c:pt idx="226">
                  <c:v>1290.1321359852595</c:v>
                </c:pt>
                <c:pt idx="227">
                  <c:v>1293.6701923458509</c:v>
                </c:pt>
                <c:pt idx="228">
                  <c:v>2947.0968277075972</c:v>
                </c:pt>
                <c:pt idx="229">
                  <c:v>1653.33148687112</c:v>
                </c:pt>
                <c:pt idx="230">
                  <c:v>1600.0870995715227</c:v>
                </c:pt>
                <c:pt idx="231">
                  <c:v>1501.3088696665079</c:v>
                </c:pt>
                <c:pt idx="232">
                  <c:v>889.48801485366653</c:v>
                </c:pt>
                <c:pt idx="233">
                  <c:v>798.57922582847993</c:v>
                </c:pt>
                <c:pt idx="234">
                  <c:v>1093.1005971385857</c:v>
                </c:pt>
                <c:pt idx="235">
                  <c:v>1155.2730458279009</c:v>
                </c:pt>
                <c:pt idx="236">
                  <c:v>1805.362642392427</c:v>
                </c:pt>
                <c:pt idx="237">
                  <c:v>5877.7611560966179</c:v>
                </c:pt>
                <c:pt idx="238">
                  <c:v>4124.3939914153889</c:v>
                </c:pt>
                <c:pt idx="239">
                  <c:v>6352.9777908932974</c:v>
                </c:pt>
                <c:pt idx="240">
                  <c:v>2312.5845493412426</c:v>
                </c:pt>
                <c:pt idx="241">
                  <c:v>5806.0173416347789</c:v>
                </c:pt>
                <c:pt idx="242">
                  <c:v>9474.2896590197543</c:v>
                </c:pt>
                <c:pt idx="243">
                  <c:v>12031.526546517238</c:v>
                </c:pt>
                <c:pt idx="244">
                  <c:v>3946.8979969061788</c:v>
                </c:pt>
                <c:pt idx="245">
                  <c:v>2584.83390356057</c:v>
                </c:pt>
                <c:pt idx="246">
                  <c:v>2838.7214903526669</c:v>
                </c:pt>
                <c:pt idx="247">
                  <c:v>2473.4296494222053</c:v>
                </c:pt>
                <c:pt idx="248">
                  <c:v>2171.0129045445515</c:v>
                </c:pt>
                <c:pt idx="249">
                  <c:v>1769.7632001464592</c:v>
                </c:pt>
                <c:pt idx="250">
                  <c:v>1797.3279557586404</c:v>
                </c:pt>
                <c:pt idx="251">
                  <c:v>3211.7496091087733</c:v>
                </c:pt>
                <c:pt idx="252">
                  <c:v>1661.6837445376477</c:v>
                </c:pt>
                <c:pt idx="253">
                  <c:v>2728.9309157118787</c:v>
                </c:pt>
                <c:pt idx="254">
                  <c:v>2510.1504189383709</c:v>
                </c:pt>
                <c:pt idx="255">
                  <c:v>1973.6522837930281</c:v>
                </c:pt>
                <c:pt idx="256">
                  <c:v>2521.192844597394</c:v>
                </c:pt>
                <c:pt idx="257">
                  <c:v>1385.999490071418</c:v>
                </c:pt>
                <c:pt idx="258">
                  <c:v>2137.6113558862548</c:v>
                </c:pt>
                <c:pt idx="259">
                  <c:v>3691.6889377421376</c:v>
                </c:pt>
                <c:pt idx="260">
                  <c:v>3583.03601651095</c:v>
                </c:pt>
                <c:pt idx="261">
                  <c:v>2221.7974058380487</c:v>
                </c:pt>
                <c:pt idx="262">
                  <c:v>2869.0269787274765</c:v>
                </c:pt>
                <c:pt idx="263">
                  <c:v>2688.5992303314601</c:v>
                </c:pt>
                <c:pt idx="264">
                  <c:v>3262.5252650962893</c:v>
                </c:pt>
                <c:pt idx="265">
                  <c:v>2279.2271903717956</c:v>
                </c:pt>
                <c:pt idx="266">
                  <c:v>4387.0058842843064</c:v>
                </c:pt>
                <c:pt idx="267">
                  <c:v>2901.8503675677393</c:v>
                </c:pt>
                <c:pt idx="268">
                  <c:v>1522.9316953662824</c:v>
                </c:pt>
                <c:pt idx="269">
                  <c:v>1483.1565048584011</c:v>
                </c:pt>
                <c:pt idx="270">
                  <c:v>1652.9262954913422</c:v>
                </c:pt>
                <c:pt idx="271">
                  <c:v>1770.3078677181907</c:v>
                </c:pt>
                <c:pt idx="272">
                  <c:v>1061.4578780392201</c:v>
                </c:pt>
                <c:pt idx="273">
                  <c:v>1378.2084775196881</c:v>
                </c:pt>
                <c:pt idx="274">
                  <c:v>1768.7922014084293</c:v>
                </c:pt>
                <c:pt idx="275">
                  <c:v>3582.2334581096598</c:v>
                </c:pt>
                <c:pt idx="276">
                  <c:v>2372.9156750768125</c:v>
                </c:pt>
                <c:pt idx="277">
                  <c:v>2119.7815221081801</c:v>
                </c:pt>
                <c:pt idx="278">
                  <c:v>1800.9327436599087</c:v>
                </c:pt>
                <c:pt idx="279">
                  <c:v>1746.2495020206404</c:v>
                </c:pt>
                <c:pt idx="280">
                  <c:v>1387.8380199818134</c:v>
                </c:pt>
                <c:pt idx="281">
                  <c:v>2672.3831937148479</c:v>
                </c:pt>
                <c:pt idx="282">
                  <c:v>2014.944721997688</c:v>
                </c:pt>
                <c:pt idx="283">
                  <c:v>1138.6685948340155</c:v>
                </c:pt>
                <c:pt idx="284">
                  <c:v>2540.5826681494887</c:v>
                </c:pt>
                <c:pt idx="285">
                  <c:v>2007.6456001008676</c:v>
                </c:pt>
                <c:pt idx="286">
                  <c:v>11900.48178772237</c:v>
                </c:pt>
                <c:pt idx="287">
                  <c:v>3775.9627970722668</c:v>
                </c:pt>
                <c:pt idx="288">
                  <c:v>4038.4108736895478</c:v>
                </c:pt>
                <c:pt idx="289">
                  <c:v>2200.3858563929102</c:v>
                </c:pt>
                <c:pt idx="290">
                  <c:v>3292.2308709243757</c:v>
                </c:pt>
                <c:pt idx="291">
                  <c:v>4474.7410317118492</c:v>
                </c:pt>
                <c:pt idx="292">
                  <c:v>1825.3409716943211</c:v>
                </c:pt>
                <c:pt idx="293">
                  <c:v>1483.3924993504804</c:v>
                </c:pt>
                <c:pt idx="294">
                  <c:v>1279.2775947777745</c:v>
                </c:pt>
                <c:pt idx="295">
                  <c:v>993.79772559843354</c:v>
                </c:pt>
                <c:pt idx="296">
                  <c:v>1002.943467474694</c:v>
                </c:pt>
                <c:pt idx="297">
                  <c:v>1685.9087419508041</c:v>
                </c:pt>
                <c:pt idx="298">
                  <c:v>1021.9052977598925</c:v>
                </c:pt>
                <c:pt idx="299">
                  <c:v>2001.7410765173734</c:v>
                </c:pt>
                <c:pt idx="300">
                  <c:v>1571.4481018717611</c:v>
                </c:pt>
                <c:pt idx="301">
                  <c:v>1916.7358621647581</c:v>
                </c:pt>
                <c:pt idx="302">
                  <c:v>4034.8306612400165</c:v>
                </c:pt>
                <c:pt idx="303">
                  <c:v>4163.8031872694191</c:v>
                </c:pt>
                <c:pt idx="304">
                  <c:v>2681.4882520669007</c:v>
                </c:pt>
                <c:pt idx="305">
                  <c:v>1514.052831240941</c:v>
                </c:pt>
                <c:pt idx="306">
                  <c:v>3219.3498154985568</c:v>
                </c:pt>
                <c:pt idx="307">
                  <c:v>2460.1731126196546</c:v>
                </c:pt>
                <c:pt idx="308">
                  <c:v>7340.8118358924357</c:v>
                </c:pt>
                <c:pt idx="309">
                  <c:v>1149.6937627860375</c:v>
                </c:pt>
                <c:pt idx="310">
                  <c:v>1864.7155924571496</c:v>
                </c:pt>
                <c:pt idx="311">
                  <c:v>3906.9190153719796</c:v>
                </c:pt>
                <c:pt idx="312">
                  <c:v>2605.9835190653457</c:v>
                </c:pt>
                <c:pt idx="313">
                  <c:v>1533.7870913834213</c:v>
                </c:pt>
                <c:pt idx="314">
                  <c:v>7137.3355909772035</c:v>
                </c:pt>
                <c:pt idx="315">
                  <c:v>2630.027124375486</c:v>
                </c:pt>
                <c:pt idx="316">
                  <c:v>1672.3142253842941</c:v>
                </c:pt>
                <c:pt idx="317">
                  <c:v>2589.4731691822631</c:v>
                </c:pt>
                <c:pt idx="318">
                  <c:v>1181.1690031916744</c:v>
                </c:pt>
                <c:pt idx="319">
                  <c:v>1064.0737821328396</c:v>
                </c:pt>
                <c:pt idx="320">
                  <c:v>1401.5492059953062</c:v>
                </c:pt>
                <c:pt idx="321">
                  <c:v>1017.2517350056854</c:v>
                </c:pt>
                <c:pt idx="322">
                  <c:v>5005.7819495691965</c:v>
                </c:pt>
                <c:pt idx="323">
                  <c:v>7626.9037823167218</c:v>
                </c:pt>
                <c:pt idx="324">
                  <c:v>3715.9694788630991</c:v>
                </c:pt>
                <c:pt idx="325">
                  <c:v>4382.3330419202939</c:v>
                </c:pt>
                <c:pt idx="326">
                  <c:v>2471.1741660113057</c:v>
                </c:pt>
                <c:pt idx="327">
                  <c:v>1417.9578645140452</c:v>
                </c:pt>
                <c:pt idx="328">
                  <c:v>3532.749717578311</c:v>
                </c:pt>
                <c:pt idx="329">
                  <c:v>1439.1397604802683</c:v>
                </c:pt>
                <c:pt idx="330">
                  <c:v>1162.1242112030109</c:v>
                </c:pt>
                <c:pt idx="331">
                  <c:v>1377.5605180253799</c:v>
                </c:pt>
                <c:pt idx="332">
                  <c:v>1654.972630913815</c:v>
                </c:pt>
                <c:pt idx="333">
                  <c:v>1678.8461306240267</c:v>
                </c:pt>
                <c:pt idx="334">
                  <c:v>975.43147346955107</c:v>
                </c:pt>
                <c:pt idx="335">
                  <c:v>939.51639633726177</c:v>
                </c:pt>
                <c:pt idx="336">
                  <c:v>824.73375525395659</c:v>
                </c:pt>
                <c:pt idx="337">
                  <c:v>1326.3393317739735</c:v>
                </c:pt>
                <c:pt idx="338">
                  <c:v>1829.2339252832887</c:v>
                </c:pt>
                <c:pt idx="339">
                  <c:v>1923.6557261642834</c:v>
                </c:pt>
                <c:pt idx="340">
                  <c:v>2903.841581160927</c:v>
                </c:pt>
                <c:pt idx="341">
                  <c:v>1234.227229370782</c:v>
                </c:pt>
                <c:pt idx="342">
                  <c:v>2398.8049052625247</c:v>
                </c:pt>
                <c:pt idx="343">
                  <c:v>1298.2503079586786</c:v>
                </c:pt>
                <c:pt idx="344">
                  <c:v>2236.0801495858159</c:v>
                </c:pt>
                <c:pt idx="345">
                  <c:v>1195.9299408350789</c:v>
                </c:pt>
                <c:pt idx="346">
                  <c:v>1733.0394635045532</c:v>
                </c:pt>
                <c:pt idx="347">
                  <c:v>1636.5820872581301</c:v>
                </c:pt>
                <c:pt idx="348">
                  <c:v>896.37426080936507</c:v>
                </c:pt>
                <c:pt idx="349">
                  <c:v>1190.9640302891553</c:v>
                </c:pt>
                <c:pt idx="350">
                  <c:v>3552.0326075780167</c:v>
                </c:pt>
                <c:pt idx="351">
                  <c:v>1320.3766829989031</c:v>
                </c:pt>
                <c:pt idx="352">
                  <c:v>1964.3078117554455</c:v>
                </c:pt>
                <c:pt idx="353">
                  <c:v>1506.6975950782444</c:v>
                </c:pt>
                <c:pt idx="354">
                  <c:v>1707.9828279835619</c:v>
                </c:pt>
                <c:pt idx="355">
                  <c:v>1199.1112200681437</c:v>
                </c:pt>
                <c:pt idx="356">
                  <c:v>2997.4220344595406</c:v>
                </c:pt>
                <c:pt idx="357">
                  <c:v>1092.5047513889504</c:v>
                </c:pt>
                <c:pt idx="358">
                  <c:v>567.891296897134</c:v>
                </c:pt>
                <c:pt idx="359">
                  <c:v>1136.5986781793001</c:v>
                </c:pt>
                <c:pt idx="360">
                  <c:v>1846.9673622953064</c:v>
                </c:pt>
                <c:pt idx="361">
                  <c:v>2186.3335049398643</c:v>
                </c:pt>
                <c:pt idx="362">
                  <c:v>1857.1290056582761</c:v>
                </c:pt>
                <c:pt idx="363">
                  <c:v>2351.4149440626061</c:v>
                </c:pt>
                <c:pt idx="364">
                  <c:v>3630.5374179329233</c:v>
                </c:pt>
                <c:pt idx="365">
                  <c:v>6630.3971833194973</c:v>
                </c:pt>
                <c:pt idx="366">
                  <c:v>6690.7962982428353</c:v>
                </c:pt>
                <c:pt idx="367">
                  <c:v>1739.5845569545108</c:v>
                </c:pt>
                <c:pt idx="368">
                  <c:v>1286.2189927860913</c:v>
                </c:pt>
                <c:pt idx="369">
                  <c:v>978.04725766269439</c:v>
                </c:pt>
                <c:pt idx="370">
                  <c:v>1058.5764455069277</c:v>
                </c:pt>
                <c:pt idx="371">
                  <c:v>3190.6823530424563</c:v>
                </c:pt>
                <c:pt idx="372">
                  <c:v>2704.5683353497966</c:v>
                </c:pt>
                <c:pt idx="373">
                  <c:v>2797.7334960718258</c:v>
                </c:pt>
                <c:pt idx="374">
                  <c:v>5218.9994893503645</c:v>
                </c:pt>
                <c:pt idx="375">
                  <c:v>3744.988432429343</c:v>
                </c:pt>
                <c:pt idx="376">
                  <c:v>4938.4703513058048</c:v>
                </c:pt>
                <c:pt idx="377">
                  <c:v>1370.4228002423788</c:v>
                </c:pt>
                <c:pt idx="378">
                  <c:v>2798.1598257030801</c:v>
                </c:pt>
                <c:pt idx="379">
                  <c:v>2964.0834641498132</c:v>
                </c:pt>
                <c:pt idx="380">
                  <c:v>1209.3677831034192</c:v>
                </c:pt>
                <c:pt idx="381">
                  <c:v>977.13419440565144</c:v>
                </c:pt>
                <c:pt idx="382">
                  <c:v>1463.614700413146</c:v>
                </c:pt>
                <c:pt idx="383">
                  <c:v>2373.9910759019131</c:v>
                </c:pt>
                <c:pt idx="384">
                  <c:v>2274.5941602994048</c:v>
                </c:pt>
                <c:pt idx="385">
                  <c:v>1644.3880732103871</c:v>
                </c:pt>
                <c:pt idx="386">
                  <c:v>3443.6531435103952</c:v>
                </c:pt>
                <c:pt idx="387">
                  <c:v>3206.895057853284</c:v>
                </c:pt>
                <c:pt idx="388">
                  <c:v>1589.8189302317028</c:v>
                </c:pt>
                <c:pt idx="389">
                  <c:v>1614.4479232136932</c:v>
                </c:pt>
                <c:pt idx="390">
                  <c:v>1392.4330917695688</c:v>
                </c:pt>
                <c:pt idx="391">
                  <c:v>917.11954690611412</c:v>
                </c:pt>
                <c:pt idx="392">
                  <c:v>1373.3550769831122</c:v>
                </c:pt>
                <c:pt idx="393">
                  <c:v>3300.3105730123216</c:v>
                </c:pt>
                <c:pt idx="394">
                  <c:v>4480.6647333849942</c:v>
                </c:pt>
                <c:pt idx="395">
                  <c:v>7835.9252019092701</c:v>
                </c:pt>
                <c:pt idx="396">
                  <c:v>2579.7848464045674</c:v>
                </c:pt>
                <c:pt idx="397">
                  <c:v>3651.4854941927583</c:v>
                </c:pt>
                <c:pt idx="398">
                  <c:v>2975.7264257149318</c:v>
                </c:pt>
                <c:pt idx="399">
                  <c:v>2269.4018846507242</c:v>
                </c:pt>
                <c:pt idx="400">
                  <c:v>3045.6042345554793</c:v>
                </c:pt>
                <c:pt idx="401">
                  <c:v>2211.0154157405705</c:v>
                </c:pt>
                <c:pt idx="402">
                  <c:v>5327.0768258970966</c:v>
                </c:pt>
                <c:pt idx="403">
                  <c:v>2933.1908291735999</c:v>
                </c:pt>
                <c:pt idx="404">
                  <c:v>1944.5363269847944</c:v>
                </c:pt>
                <c:pt idx="405">
                  <c:v>11361.148348991108</c:v>
                </c:pt>
                <c:pt idx="406">
                  <c:v>697.31751938203774</c:v>
                </c:pt>
                <c:pt idx="407">
                  <c:v>904.14851758925909</c:v>
                </c:pt>
                <c:pt idx="408">
                  <c:v>1802.3625204597645</c:v>
                </c:pt>
                <c:pt idx="409">
                  <c:v>865.90820588380996</c:v>
                </c:pt>
                <c:pt idx="410">
                  <c:v>1226.1512406423908</c:v>
                </c:pt>
                <c:pt idx="411">
                  <c:v>5729.5157121691173</c:v>
                </c:pt>
                <c:pt idx="412">
                  <c:v>2821.5884460588022</c:v>
                </c:pt>
                <c:pt idx="413">
                  <c:v>2772.7163279446822</c:v>
                </c:pt>
                <c:pt idx="414">
                  <c:v>1234.8251733996574</c:v>
                </c:pt>
                <c:pt idx="415">
                  <c:v>996.53650564584404</c:v>
                </c:pt>
                <c:pt idx="416">
                  <c:v>722.3504620664778</c:v>
                </c:pt>
                <c:pt idx="417">
                  <c:v>715.14524171333039</c:v>
                </c:pt>
                <c:pt idx="418">
                  <c:v>548.92816239210015</c:v>
                </c:pt>
                <c:pt idx="419">
                  <c:v>588.32477337848547</c:v>
                </c:pt>
                <c:pt idx="420">
                  <c:v>1168.7226684370469</c:v>
                </c:pt>
                <c:pt idx="421">
                  <c:v>1029.5628990788177</c:v>
                </c:pt>
                <c:pt idx="422">
                  <c:v>2089.1658991873528</c:v>
                </c:pt>
                <c:pt idx="423">
                  <c:v>4016.8355248827702</c:v>
                </c:pt>
                <c:pt idx="424">
                  <c:v>3653.4723095145705</c:v>
                </c:pt>
                <c:pt idx="425">
                  <c:v>1467.1031415515822</c:v>
                </c:pt>
                <c:pt idx="426">
                  <c:v>1645.7591503204644</c:v>
                </c:pt>
                <c:pt idx="427">
                  <c:v>4771.3629089660708</c:v>
                </c:pt>
                <c:pt idx="428">
                  <c:v>5428.6266118140375</c:v>
                </c:pt>
                <c:pt idx="429">
                  <c:v>2743.543677126112</c:v>
                </c:pt>
                <c:pt idx="430">
                  <c:v>7481.0504964756892</c:v>
                </c:pt>
                <c:pt idx="431">
                  <c:v>4546.8871612409093</c:v>
                </c:pt>
              </c:numCache>
            </c:numRef>
          </c:xVal>
          <c:yVal>
            <c:numRef>
              <c:f>'Segment loads'!$F$3:$F$434</c:f>
              <c:numCache>
                <c:formatCode>0</c:formatCode>
                <c:ptCount val="432"/>
                <c:pt idx="0">
                  <c:v>15576.079359359052</c:v>
                </c:pt>
                <c:pt idx="1">
                  <c:v>22271.576127726254</c:v>
                </c:pt>
                <c:pt idx="2">
                  <c:v>28341.401152701241</c:v>
                </c:pt>
                <c:pt idx="3">
                  <c:v>23215.128883190435</c:v>
                </c:pt>
                <c:pt idx="4">
                  <c:v>20319.288689419005</c:v>
                </c:pt>
                <c:pt idx="5">
                  <c:v>12299.181918121236</c:v>
                </c:pt>
                <c:pt idx="6">
                  <c:v>11193.210521284711</c:v>
                </c:pt>
                <c:pt idx="7">
                  <c:v>12711.313999861492</c:v>
                </c:pt>
                <c:pt idx="8">
                  <c:v>10405.369516550169</c:v>
                </c:pt>
                <c:pt idx="9">
                  <c:v>14047.376203286376</c:v>
                </c:pt>
                <c:pt idx="10">
                  <c:v>16981.914118694014</c:v>
                </c:pt>
                <c:pt idx="11">
                  <c:v>24293.664286354309</c:v>
                </c:pt>
                <c:pt idx="12">
                  <c:v>19517.363564071955</c:v>
                </c:pt>
                <c:pt idx="13">
                  <c:v>20508.609353737833</c:v>
                </c:pt>
                <c:pt idx="14">
                  <c:v>25301.954540283303</c:v>
                </c:pt>
                <c:pt idx="15">
                  <c:v>21459.64246066421</c:v>
                </c:pt>
                <c:pt idx="16">
                  <c:v>18128.904568692476</c:v>
                </c:pt>
                <c:pt idx="17">
                  <c:v>11442.399717711445</c:v>
                </c:pt>
                <c:pt idx="18">
                  <c:v>15597.194677565076</c:v>
                </c:pt>
                <c:pt idx="19">
                  <c:v>13068.25007551586</c:v>
                </c:pt>
                <c:pt idx="20">
                  <c:v>8762.065772178159</c:v>
                </c:pt>
                <c:pt idx="21">
                  <c:v>9775.9792666022677</c:v>
                </c:pt>
                <c:pt idx="22">
                  <c:v>8337.9001643704487</c:v>
                </c:pt>
                <c:pt idx="23">
                  <c:v>9349.2081971563675</c:v>
                </c:pt>
                <c:pt idx="24">
                  <c:v>11388.023019225227</c:v>
                </c:pt>
                <c:pt idx="25">
                  <c:v>17706.286047116864</c:v>
                </c:pt>
                <c:pt idx="26">
                  <c:v>8349.9983673264051</c:v>
                </c:pt>
                <c:pt idx="27">
                  <c:v>7471.8793910337818</c:v>
                </c:pt>
                <c:pt idx="28">
                  <c:v>9803.154953445659</c:v>
                </c:pt>
                <c:pt idx="29">
                  <c:v>7659.0194730485</c:v>
                </c:pt>
                <c:pt idx="30">
                  <c:v>9628.2047113210447</c:v>
                </c:pt>
                <c:pt idx="31">
                  <c:v>14567.928765522738</c:v>
                </c:pt>
                <c:pt idx="32">
                  <c:v>8174.1199154399746</c:v>
                </c:pt>
                <c:pt idx="33">
                  <c:v>7788.8675365991812</c:v>
                </c:pt>
                <c:pt idx="34">
                  <c:v>22455.83001344456</c:v>
                </c:pt>
                <c:pt idx="35">
                  <c:v>9910.5828511744312</c:v>
                </c:pt>
                <c:pt idx="36">
                  <c:v>6592.6169904678718</c:v>
                </c:pt>
                <c:pt idx="37">
                  <c:v>6587.3298210908906</c:v>
                </c:pt>
                <c:pt idx="38">
                  <c:v>11060.439400007035</c:v>
                </c:pt>
                <c:pt idx="39">
                  <c:v>6394.8227189772815</c:v>
                </c:pt>
                <c:pt idx="40">
                  <c:v>7179.7234453632818</c:v>
                </c:pt>
                <c:pt idx="41">
                  <c:v>6277.5938175878746</c:v>
                </c:pt>
                <c:pt idx="42">
                  <c:v>6975.2792178640175</c:v>
                </c:pt>
                <c:pt idx="43">
                  <c:v>12209.926291014863</c:v>
                </c:pt>
                <c:pt idx="44">
                  <c:v>6208.4483973901151</c:v>
                </c:pt>
                <c:pt idx="45">
                  <c:v>6070.8931096879942</c:v>
                </c:pt>
                <c:pt idx="46">
                  <c:v>5833.8478769073936</c:v>
                </c:pt>
                <c:pt idx="47">
                  <c:v>7207.2087079348958</c:v>
                </c:pt>
                <c:pt idx="48">
                  <c:v>11357.752526211156</c:v>
                </c:pt>
                <c:pt idx="49">
                  <c:v>9214.4479501589067</c:v>
                </c:pt>
                <c:pt idx="50">
                  <c:v>11285.170892039907</c:v>
                </c:pt>
                <c:pt idx="51">
                  <c:v>18291.66992238642</c:v>
                </c:pt>
                <c:pt idx="52">
                  <c:v>6654.0107118094274</c:v>
                </c:pt>
                <c:pt idx="53">
                  <c:v>5245.1494326432576</c:v>
                </c:pt>
                <c:pt idx="54">
                  <c:v>5457.3213644513144</c:v>
                </c:pt>
                <c:pt idx="55">
                  <c:v>5481.6744444828373</c:v>
                </c:pt>
                <c:pt idx="56">
                  <c:v>7548.0316627816865</c:v>
                </c:pt>
                <c:pt idx="57">
                  <c:v>5638.5893402038782</c:v>
                </c:pt>
                <c:pt idx="58">
                  <c:v>4408.2526121593219</c:v>
                </c:pt>
                <c:pt idx="59">
                  <c:v>4844.842084895181</c:v>
                </c:pt>
                <c:pt idx="60">
                  <c:v>7576.1848331602732</c:v>
                </c:pt>
                <c:pt idx="61">
                  <c:v>6180.0540673490641</c:v>
                </c:pt>
                <c:pt idx="62">
                  <c:v>4670.0878002715126</c:v>
                </c:pt>
                <c:pt idx="63">
                  <c:v>5807.4146997530352</c:v>
                </c:pt>
                <c:pt idx="64">
                  <c:v>5016.9680839846596</c:v>
                </c:pt>
                <c:pt idx="65">
                  <c:v>4663.6445468162765</c:v>
                </c:pt>
                <c:pt idx="66">
                  <c:v>4108.1894963499972</c:v>
                </c:pt>
                <c:pt idx="67">
                  <c:v>4573.7363986177434</c:v>
                </c:pt>
                <c:pt idx="68">
                  <c:v>4954.6475451682973</c:v>
                </c:pt>
                <c:pt idx="69">
                  <c:v>5619.8596205693557</c:v>
                </c:pt>
                <c:pt idx="70">
                  <c:v>6644.3311160285748</c:v>
                </c:pt>
                <c:pt idx="71">
                  <c:v>2863.4012125679628</c:v>
                </c:pt>
                <c:pt idx="72">
                  <c:v>3764.745543742828</c:v>
                </c:pt>
                <c:pt idx="73">
                  <c:v>9220.1890449259972</c:v>
                </c:pt>
                <c:pt idx="74">
                  <c:v>13699.116490928962</c:v>
                </c:pt>
                <c:pt idx="75">
                  <c:v>8210.7718104946907</c:v>
                </c:pt>
                <c:pt idx="76">
                  <c:v>10115.499086014548</c:v>
                </c:pt>
                <c:pt idx="77">
                  <c:v>6113.1796885824224</c:v>
                </c:pt>
                <c:pt idx="78">
                  <c:v>8720.6629564529103</c:v>
                </c:pt>
                <c:pt idx="79">
                  <c:v>6004.3283064512925</c:v>
                </c:pt>
                <c:pt idx="80">
                  <c:v>4595.5269543331215</c:v>
                </c:pt>
                <c:pt idx="81">
                  <c:v>8019.2860130731824</c:v>
                </c:pt>
                <c:pt idx="82">
                  <c:v>5157.0176539630311</c:v>
                </c:pt>
                <c:pt idx="83">
                  <c:v>7198.2563214571401</c:v>
                </c:pt>
                <c:pt idx="84">
                  <c:v>6214.5384358697465</c:v>
                </c:pt>
                <c:pt idx="85">
                  <c:v>8042.6128753741423</c:v>
                </c:pt>
                <c:pt idx="86">
                  <c:v>6809.7409300706131</c:v>
                </c:pt>
                <c:pt idx="87">
                  <c:v>6308.6553017771266</c:v>
                </c:pt>
                <c:pt idx="88">
                  <c:v>9444.9943591071478</c:v>
                </c:pt>
                <c:pt idx="89">
                  <c:v>3763.9756184261528</c:v>
                </c:pt>
                <c:pt idx="90">
                  <c:v>3325.8475949078543</c:v>
                </c:pt>
                <c:pt idx="91">
                  <c:v>3440.5806784655815</c:v>
                </c:pt>
                <c:pt idx="92">
                  <c:v>2343.6905694391417</c:v>
                </c:pt>
                <c:pt idx="93">
                  <c:v>5736.248486789581</c:v>
                </c:pt>
                <c:pt idx="94">
                  <c:v>2721.8578319626567</c:v>
                </c:pt>
                <c:pt idx="95">
                  <c:v>3259.1353125681608</c:v>
                </c:pt>
                <c:pt idx="96">
                  <c:v>10911.432479278199</c:v>
                </c:pt>
                <c:pt idx="97">
                  <c:v>2689.5199069215505</c:v>
                </c:pt>
                <c:pt idx="98">
                  <c:v>8331.0458140528808</c:v>
                </c:pt>
                <c:pt idx="99">
                  <c:v>3756.1811364716532</c:v>
                </c:pt>
                <c:pt idx="100">
                  <c:v>4038.1165138934198</c:v>
                </c:pt>
                <c:pt idx="101">
                  <c:v>3394.2054343947621</c:v>
                </c:pt>
                <c:pt idx="102">
                  <c:v>3843.3791348673781</c:v>
                </c:pt>
                <c:pt idx="103">
                  <c:v>3544.3172598682622</c:v>
                </c:pt>
                <c:pt idx="104">
                  <c:v>3618.6370305639739</c:v>
                </c:pt>
                <c:pt idx="105">
                  <c:v>3895.4866841024786</c:v>
                </c:pt>
                <c:pt idx="106">
                  <c:v>2274.7628350744862</c:v>
                </c:pt>
                <c:pt idx="107">
                  <c:v>2531.6356652038971</c:v>
                </c:pt>
                <c:pt idx="108">
                  <c:v>5170.5076436261652</c:v>
                </c:pt>
                <c:pt idx="109">
                  <c:v>3857.7047652358706</c:v>
                </c:pt>
                <c:pt idx="110">
                  <c:v>6442.021156205692</c:v>
                </c:pt>
                <c:pt idx="111">
                  <c:v>4122.5405328777179</c:v>
                </c:pt>
                <c:pt idx="112">
                  <c:v>3056.0271073152699</c:v>
                </c:pt>
                <c:pt idx="113">
                  <c:v>7210.9442494581945</c:v>
                </c:pt>
                <c:pt idx="114">
                  <c:v>3279.2718463364154</c:v>
                </c:pt>
                <c:pt idx="115">
                  <c:v>3645.7819933335968</c:v>
                </c:pt>
                <c:pt idx="116">
                  <c:v>2060.535122915549</c:v>
                </c:pt>
                <c:pt idx="117">
                  <c:v>3086.9942098473639</c:v>
                </c:pt>
                <c:pt idx="118">
                  <c:v>7712.1383192644807</c:v>
                </c:pt>
                <c:pt idx="119">
                  <c:v>4196.1471733362068</c:v>
                </c:pt>
                <c:pt idx="120">
                  <c:v>7918.3315951699242</c:v>
                </c:pt>
                <c:pt idx="121">
                  <c:v>4065.4555990906829</c:v>
                </c:pt>
                <c:pt idx="122">
                  <c:v>12094.069239554867</c:v>
                </c:pt>
                <c:pt idx="123">
                  <c:v>9524.4109047404654</c:v>
                </c:pt>
                <c:pt idx="124">
                  <c:v>3358.3018745010568</c:v>
                </c:pt>
                <c:pt idx="125">
                  <c:v>2165.154183170936</c:v>
                </c:pt>
                <c:pt idx="126">
                  <c:v>1451.6011895601271</c:v>
                </c:pt>
                <c:pt idx="127">
                  <c:v>1807.036977185104</c:v>
                </c:pt>
                <c:pt idx="128">
                  <c:v>1848.4889244387991</c:v>
                </c:pt>
                <c:pt idx="129">
                  <c:v>1544.9525560918821</c:v>
                </c:pt>
                <c:pt idx="130">
                  <c:v>2056.8560503632052</c:v>
                </c:pt>
                <c:pt idx="131">
                  <c:v>2842.8312969572034</c:v>
                </c:pt>
                <c:pt idx="132">
                  <c:v>3414.2424563280729</c:v>
                </c:pt>
                <c:pt idx="133">
                  <c:v>4646.0152522060571</c:v>
                </c:pt>
                <c:pt idx="134">
                  <c:v>8105.6718407114085</c:v>
                </c:pt>
                <c:pt idx="135">
                  <c:v>3336.5100521643171</c:v>
                </c:pt>
                <c:pt idx="136">
                  <c:v>2187.3691235875281</c:v>
                </c:pt>
                <c:pt idx="137">
                  <c:v>1755.6711364837788</c:v>
                </c:pt>
                <c:pt idx="138">
                  <c:v>2085.9054249110354</c:v>
                </c:pt>
                <c:pt idx="139">
                  <c:v>2051.9866409289211</c:v>
                </c:pt>
                <c:pt idx="140">
                  <c:v>1691.717171743878</c:v>
                </c:pt>
                <c:pt idx="141">
                  <c:v>2842.0824275818322</c:v>
                </c:pt>
                <c:pt idx="142">
                  <c:v>2806.2345233389065</c:v>
                </c:pt>
                <c:pt idx="143">
                  <c:v>2145.0323932210481</c:v>
                </c:pt>
                <c:pt idx="144">
                  <c:v>3081.7959817366964</c:v>
                </c:pt>
                <c:pt idx="145">
                  <c:v>5416.6340076113192</c:v>
                </c:pt>
                <c:pt idx="146">
                  <c:v>5072.7448599135332</c:v>
                </c:pt>
                <c:pt idx="147">
                  <c:v>2075.9631171163205</c:v>
                </c:pt>
                <c:pt idx="148">
                  <c:v>2284.6533630383642</c:v>
                </c:pt>
                <c:pt idx="149">
                  <c:v>6104.887762699519</c:v>
                </c:pt>
                <c:pt idx="150">
                  <c:v>4704.4479715259858</c:v>
                </c:pt>
                <c:pt idx="151">
                  <c:v>2531.5759757356468</c:v>
                </c:pt>
                <c:pt idx="152">
                  <c:v>1297.4197257535498</c:v>
                </c:pt>
                <c:pt idx="153">
                  <c:v>5079.3260075597091</c:v>
                </c:pt>
                <c:pt idx="154">
                  <c:v>6354.551760952324</c:v>
                </c:pt>
                <c:pt idx="155">
                  <c:v>2893.9093598075915</c:v>
                </c:pt>
                <c:pt idx="156">
                  <c:v>5500.613446778023</c:v>
                </c:pt>
                <c:pt idx="157">
                  <c:v>3822.480588521742</c:v>
                </c:pt>
                <c:pt idx="158">
                  <c:v>4798.2060778339919</c:v>
                </c:pt>
                <c:pt idx="159">
                  <c:v>3879.3504154598786</c:v>
                </c:pt>
                <c:pt idx="160">
                  <c:v>3253.7400078871419</c:v>
                </c:pt>
                <c:pt idx="161">
                  <c:v>1964.9238257417924</c:v>
                </c:pt>
                <c:pt idx="162">
                  <c:v>1434.181500130303</c:v>
                </c:pt>
                <c:pt idx="163">
                  <c:v>2109.7861913810475</c:v>
                </c:pt>
                <c:pt idx="164">
                  <c:v>13121.995315037566</c:v>
                </c:pt>
                <c:pt idx="165">
                  <c:v>4105.0843690774755</c:v>
                </c:pt>
                <c:pt idx="166">
                  <c:v>3363.7559340905314</c:v>
                </c:pt>
                <c:pt idx="167">
                  <c:v>5251.7705013025461</c:v>
                </c:pt>
                <c:pt idx="168">
                  <c:v>4690.6890839899279</c:v>
                </c:pt>
                <c:pt idx="169">
                  <c:v>5237.4407713223209</c:v>
                </c:pt>
                <c:pt idx="170">
                  <c:v>4042.0255711338236</c:v>
                </c:pt>
                <c:pt idx="171">
                  <c:v>7236.8130820752222</c:v>
                </c:pt>
                <c:pt idx="172">
                  <c:v>7986.999862547168</c:v>
                </c:pt>
                <c:pt idx="173">
                  <c:v>1961.5025147812596</c:v>
                </c:pt>
                <c:pt idx="174">
                  <c:v>2437.2959262627187</c:v>
                </c:pt>
                <c:pt idx="175">
                  <c:v>991.00920841801076</c:v>
                </c:pt>
                <c:pt idx="176">
                  <c:v>1294.0043093039851</c:v>
                </c:pt>
                <c:pt idx="177">
                  <c:v>1338.45296308549</c:v>
                </c:pt>
                <c:pt idx="178">
                  <c:v>2803.1249744180163</c:v>
                </c:pt>
                <c:pt idx="179">
                  <c:v>2586.647352904291</c:v>
                </c:pt>
                <c:pt idx="180">
                  <c:v>9749.2812108423641</c:v>
                </c:pt>
                <c:pt idx="181">
                  <c:v>10297.637656237468</c:v>
                </c:pt>
                <c:pt idx="182">
                  <c:v>15540.069868459546</c:v>
                </c:pt>
                <c:pt idx="183">
                  <c:v>3268.2777118613508</c:v>
                </c:pt>
                <c:pt idx="184">
                  <c:v>2089.5444780078665</c:v>
                </c:pt>
                <c:pt idx="185">
                  <c:v>1425.0695045727182</c:v>
                </c:pt>
                <c:pt idx="186">
                  <c:v>1203.8454425719883</c:v>
                </c:pt>
                <c:pt idx="187">
                  <c:v>1237.7313904672678</c:v>
                </c:pt>
                <c:pt idx="188">
                  <c:v>1505.3681734394538</c:v>
                </c:pt>
                <c:pt idx="189">
                  <c:v>1394.9652964370814</c:v>
                </c:pt>
                <c:pt idx="190">
                  <c:v>1337.3825700993366</c:v>
                </c:pt>
                <c:pt idx="191">
                  <c:v>2154.1036657402474</c:v>
                </c:pt>
                <c:pt idx="192">
                  <c:v>6334.1499315558112</c:v>
                </c:pt>
                <c:pt idx="193">
                  <c:v>2479.1869733485405</c:v>
                </c:pt>
                <c:pt idx="194">
                  <c:v>4332.7081575944603</c:v>
                </c:pt>
                <c:pt idx="195">
                  <c:v>3385.3145312640386</c:v>
                </c:pt>
                <c:pt idx="196">
                  <c:v>1405.2657169896847</c:v>
                </c:pt>
                <c:pt idx="197">
                  <c:v>1024.6257348837189</c:v>
                </c:pt>
                <c:pt idx="198">
                  <c:v>830.20583114775661</c:v>
                </c:pt>
                <c:pt idx="199">
                  <c:v>1263.1022894379889</c:v>
                </c:pt>
                <c:pt idx="200">
                  <c:v>16610.068262254492</c:v>
                </c:pt>
                <c:pt idx="201">
                  <c:v>3740.7154920581384</c:v>
                </c:pt>
                <c:pt idx="202">
                  <c:v>2332.0725068716652</c:v>
                </c:pt>
                <c:pt idx="203">
                  <c:v>2713.5758671345484</c:v>
                </c:pt>
                <c:pt idx="204">
                  <c:v>4646.744918258586</c:v>
                </c:pt>
                <c:pt idx="205">
                  <c:v>5135.9702546043527</c:v>
                </c:pt>
                <c:pt idx="206">
                  <c:v>2195.1195567276704</c:v>
                </c:pt>
                <c:pt idx="207">
                  <c:v>4456.4750154627409</c:v>
                </c:pt>
                <c:pt idx="208">
                  <c:v>1747.1640692713584</c:v>
                </c:pt>
                <c:pt idx="209">
                  <c:v>1135.5177363005284</c:v>
                </c:pt>
                <c:pt idx="210">
                  <c:v>2946.7959990592722</c:v>
                </c:pt>
                <c:pt idx="211">
                  <c:v>3257.5219495250526</c:v>
                </c:pt>
                <c:pt idx="212">
                  <c:v>3239.773516868835</c:v>
                </c:pt>
                <c:pt idx="213">
                  <c:v>1216.0345932304083</c:v>
                </c:pt>
                <c:pt idx="214">
                  <c:v>1396.0929513693877</c:v>
                </c:pt>
                <c:pt idx="215">
                  <c:v>1822.1139158114054</c:v>
                </c:pt>
                <c:pt idx="216">
                  <c:v>1953.4828064239694</c:v>
                </c:pt>
                <c:pt idx="217">
                  <c:v>2825.5835663077542</c:v>
                </c:pt>
                <c:pt idx="218">
                  <c:v>8037.0085138169779</c:v>
                </c:pt>
                <c:pt idx="219">
                  <c:v>5065.9124755162884</c:v>
                </c:pt>
                <c:pt idx="220">
                  <c:v>1314.6727371511977</c:v>
                </c:pt>
                <c:pt idx="221">
                  <c:v>4024.72086976026</c:v>
                </c:pt>
                <c:pt idx="222">
                  <c:v>1613.1573153597335</c:v>
                </c:pt>
                <c:pt idx="223">
                  <c:v>2459.1201450475814</c:v>
                </c:pt>
                <c:pt idx="224">
                  <c:v>1400.0406940418875</c:v>
                </c:pt>
                <c:pt idx="225">
                  <c:v>1545.2789133768179</c:v>
                </c:pt>
                <c:pt idx="226">
                  <c:v>1308.4867009079592</c:v>
                </c:pt>
                <c:pt idx="227">
                  <c:v>1387.5620256573472</c:v>
                </c:pt>
                <c:pt idx="228">
                  <c:v>4037.3589580310177</c:v>
                </c:pt>
                <c:pt idx="229">
                  <c:v>1875.3570385466628</c:v>
                </c:pt>
                <c:pt idx="230">
                  <c:v>1908.2413101048369</c:v>
                </c:pt>
                <c:pt idx="231">
                  <c:v>2220.2801110524265</c:v>
                </c:pt>
                <c:pt idx="232">
                  <c:v>923.35878578851577</c:v>
                </c:pt>
                <c:pt idx="233">
                  <c:v>828.21688613879996</c:v>
                </c:pt>
                <c:pt idx="234">
                  <c:v>1122.9420093116564</c:v>
                </c:pt>
                <c:pt idx="235">
                  <c:v>1233.0355247372484</c:v>
                </c:pt>
                <c:pt idx="236">
                  <c:v>1944.2552565242006</c:v>
                </c:pt>
                <c:pt idx="237">
                  <c:v>7759.5556221874176</c:v>
                </c:pt>
                <c:pt idx="238">
                  <c:v>5531.0433567465634</c:v>
                </c:pt>
                <c:pt idx="239">
                  <c:v>8515.9223243597298</c:v>
                </c:pt>
                <c:pt idx="240">
                  <c:v>2662.0962021679356</c:v>
                </c:pt>
                <c:pt idx="241">
                  <c:v>7891.8066461745057</c:v>
                </c:pt>
                <c:pt idx="242">
                  <c:v>12241.859719869884</c:v>
                </c:pt>
                <c:pt idx="243">
                  <c:v>14733.251540866357</c:v>
                </c:pt>
                <c:pt idx="244">
                  <c:v>4350.2378334168188</c:v>
                </c:pt>
                <c:pt idx="245">
                  <c:v>3651.7446329258082</c:v>
                </c:pt>
                <c:pt idx="246">
                  <c:v>3031.2896591502417</c:v>
                </c:pt>
                <c:pt idx="247">
                  <c:v>3056.7454247753035</c:v>
                </c:pt>
                <c:pt idx="248">
                  <c:v>2773.8136550579788</c:v>
                </c:pt>
                <c:pt idx="249">
                  <c:v>1935.2432526354551</c:v>
                </c:pt>
                <c:pt idx="250">
                  <c:v>1924.3513781876097</c:v>
                </c:pt>
                <c:pt idx="251">
                  <c:v>4078.1995258054412</c:v>
                </c:pt>
                <c:pt idx="252">
                  <c:v>1776.851121443804</c:v>
                </c:pt>
                <c:pt idx="253">
                  <c:v>3440.5098691752078</c:v>
                </c:pt>
                <c:pt idx="254">
                  <c:v>3409.5403730500493</c:v>
                </c:pt>
                <c:pt idx="255">
                  <c:v>2160.2352560009517</c:v>
                </c:pt>
                <c:pt idx="256">
                  <c:v>3112.8091661441827</c:v>
                </c:pt>
                <c:pt idx="257">
                  <c:v>1405.8124724982624</c:v>
                </c:pt>
                <c:pt idx="258">
                  <c:v>2255.6184346269151</c:v>
                </c:pt>
                <c:pt idx="259">
                  <c:v>6097.7945569769636</c:v>
                </c:pt>
                <c:pt idx="260">
                  <c:v>5579.5832626964257</c:v>
                </c:pt>
                <c:pt idx="261">
                  <c:v>2370.084368948545</c:v>
                </c:pt>
                <c:pt idx="262">
                  <c:v>3567.2060281029831</c:v>
                </c:pt>
                <c:pt idx="263">
                  <c:v>3029.9927660126859</c:v>
                </c:pt>
                <c:pt idx="264">
                  <c:v>3753.8729847610912</c:v>
                </c:pt>
                <c:pt idx="265">
                  <c:v>2789.7531603275979</c:v>
                </c:pt>
                <c:pt idx="266">
                  <c:v>5881.3869181594273</c:v>
                </c:pt>
                <c:pt idx="267">
                  <c:v>3513.8547004320922</c:v>
                </c:pt>
                <c:pt idx="268">
                  <c:v>1619.5587087574677</c:v>
                </c:pt>
                <c:pt idx="269">
                  <c:v>1975.958885855709</c:v>
                </c:pt>
                <c:pt idx="270">
                  <c:v>1966.3201056178923</c:v>
                </c:pt>
                <c:pt idx="271">
                  <c:v>2359.8730867143036</c:v>
                </c:pt>
                <c:pt idx="272">
                  <c:v>1086.1415984426176</c:v>
                </c:pt>
                <c:pt idx="273">
                  <c:v>1537.8342152430655</c:v>
                </c:pt>
                <c:pt idx="274">
                  <c:v>2014.0333025972855</c:v>
                </c:pt>
                <c:pt idx="275">
                  <c:v>4289.5527094809349</c:v>
                </c:pt>
                <c:pt idx="276">
                  <c:v>2574.5686416039302</c:v>
                </c:pt>
                <c:pt idx="277">
                  <c:v>2297.109193816897</c:v>
                </c:pt>
                <c:pt idx="278">
                  <c:v>1931.9184692162096</c:v>
                </c:pt>
                <c:pt idx="279">
                  <c:v>2153.8064230446744</c:v>
                </c:pt>
                <c:pt idx="280">
                  <c:v>1586.7823639374697</c:v>
                </c:pt>
                <c:pt idx="281">
                  <c:v>8601.950882056035</c:v>
                </c:pt>
                <c:pt idx="282">
                  <c:v>2224.562637121408</c:v>
                </c:pt>
                <c:pt idx="283">
                  <c:v>1172.0004704642222</c:v>
                </c:pt>
                <c:pt idx="284">
                  <c:v>2718.8329986049721</c:v>
                </c:pt>
                <c:pt idx="285">
                  <c:v>2344.2594285828654</c:v>
                </c:pt>
                <c:pt idx="286">
                  <c:v>16133.529915046234</c:v>
                </c:pt>
                <c:pt idx="287">
                  <c:v>4745.8421502887313</c:v>
                </c:pt>
                <c:pt idx="288">
                  <c:v>4934.6271091053268</c:v>
                </c:pt>
                <c:pt idx="289">
                  <c:v>2449.6396363584035</c:v>
                </c:pt>
                <c:pt idx="290">
                  <c:v>4312.0305517465367</c:v>
                </c:pt>
                <c:pt idx="291">
                  <c:v>5605.509681897327</c:v>
                </c:pt>
                <c:pt idx="292">
                  <c:v>1856.4327290482063</c:v>
                </c:pt>
                <c:pt idx="293">
                  <c:v>1528.1326620778982</c:v>
                </c:pt>
                <c:pt idx="294">
                  <c:v>1336.6834550306639</c:v>
                </c:pt>
                <c:pt idx="295">
                  <c:v>1013.294282838694</c:v>
                </c:pt>
                <c:pt idx="296">
                  <c:v>1022.5853295936587</c:v>
                </c:pt>
                <c:pt idx="297">
                  <c:v>1818.1769050511705</c:v>
                </c:pt>
                <c:pt idx="298">
                  <c:v>1078.3106339349488</c:v>
                </c:pt>
                <c:pt idx="299">
                  <c:v>2339.5764916197863</c:v>
                </c:pt>
                <c:pt idx="300">
                  <c:v>1858.5558817287649</c:v>
                </c:pt>
                <c:pt idx="301">
                  <c:v>2342.7586946328911</c:v>
                </c:pt>
                <c:pt idx="302">
                  <c:v>5257.8231899705224</c:v>
                </c:pt>
                <c:pt idx="303">
                  <c:v>4907.0144956521426</c:v>
                </c:pt>
                <c:pt idx="304">
                  <c:v>2992.1557501986163</c:v>
                </c:pt>
                <c:pt idx="305">
                  <c:v>1549.3358217979228</c:v>
                </c:pt>
                <c:pt idx="306">
                  <c:v>3811.1307285978801</c:v>
                </c:pt>
                <c:pt idx="307">
                  <c:v>2815.4990685795929</c:v>
                </c:pt>
                <c:pt idx="308">
                  <c:v>10517.848984706174</c:v>
                </c:pt>
                <c:pt idx="309">
                  <c:v>1209.1676929839941</c:v>
                </c:pt>
                <c:pt idx="310">
                  <c:v>2120.9005612338924</c:v>
                </c:pt>
                <c:pt idx="311">
                  <c:v>4494.9975133964608</c:v>
                </c:pt>
                <c:pt idx="312">
                  <c:v>3150.776979202014</c:v>
                </c:pt>
                <c:pt idx="313">
                  <c:v>1631.8660096909093</c:v>
                </c:pt>
                <c:pt idx="314">
                  <c:v>9382.6124108225613</c:v>
                </c:pt>
                <c:pt idx="315">
                  <c:v>2895.805004342581</c:v>
                </c:pt>
                <c:pt idx="316">
                  <c:v>2513.2409235400874</c:v>
                </c:pt>
                <c:pt idx="317">
                  <c:v>4345.336664615158</c:v>
                </c:pt>
                <c:pt idx="318">
                  <c:v>1217.1458674570051</c:v>
                </c:pt>
                <c:pt idx="319">
                  <c:v>1121.9999861384174</c:v>
                </c:pt>
                <c:pt idx="320">
                  <c:v>1607.4349027492874</c:v>
                </c:pt>
                <c:pt idx="321">
                  <c:v>1063.6994498294653</c:v>
                </c:pt>
                <c:pt idx="322">
                  <c:v>6945.7012967827559</c:v>
                </c:pt>
                <c:pt idx="323">
                  <c:v>10244.409202883906</c:v>
                </c:pt>
                <c:pt idx="324">
                  <c:v>5081.6358540473393</c:v>
                </c:pt>
                <c:pt idx="325">
                  <c:v>5995.027928217427</c:v>
                </c:pt>
                <c:pt idx="326">
                  <c:v>3398.4706057968169</c:v>
                </c:pt>
                <c:pt idx="327">
                  <c:v>1588.7398043456683</c:v>
                </c:pt>
                <c:pt idx="328">
                  <c:v>4302.1727052953038</c:v>
                </c:pt>
                <c:pt idx="329">
                  <c:v>1621.9354187868489</c:v>
                </c:pt>
                <c:pt idx="330">
                  <c:v>1386.3969601956103</c:v>
                </c:pt>
                <c:pt idx="331">
                  <c:v>2620.1519574151062</c:v>
                </c:pt>
                <c:pt idx="332">
                  <c:v>2391.0719029437978</c:v>
                </c:pt>
                <c:pt idx="333">
                  <c:v>1816.893984062634</c:v>
                </c:pt>
                <c:pt idx="334">
                  <c:v>1037.9084498048098</c:v>
                </c:pt>
                <c:pt idx="335">
                  <c:v>1080.8981925456437</c:v>
                </c:pt>
                <c:pt idx="336">
                  <c:v>933.10954705266897</c:v>
                </c:pt>
                <c:pt idx="337">
                  <c:v>1506.8399819876934</c:v>
                </c:pt>
                <c:pt idx="338">
                  <c:v>2347.3996207628788</c:v>
                </c:pt>
                <c:pt idx="339">
                  <c:v>2870.8962117360634</c:v>
                </c:pt>
                <c:pt idx="340">
                  <c:v>3348.2360135498316</c:v>
                </c:pt>
                <c:pt idx="341">
                  <c:v>1279.1482122253376</c:v>
                </c:pt>
                <c:pt idx="342">
                  <c:v>2449.4783830683082</c:v>
                </c:pt>
                <c:pt idx="343">
                  <c:v>1713.377125868637</c:v>
                </c:pt>
                <c:pt idx="344">
                  <c:v>2700.7796306008026</c:v>
                </c:pt>
                <c:pt idx="345">
                  <c:v>1590.5161655971287</c:v>
                </c:pt>
                <c:pt idx="346">
                  <c:v>2271.054484129771</c:v>
                </c:pt>
                <c:pt idx="347">
                  <c:v>1810.7783954094371</c:v>
                </c:pt>
                <c:pt idx="348">
                  <c:v>1082.4254794380067</c:v>
                </c:pt>
                <c:pt idx="349">
                  <c:v>1331.7749740921206</c:v>
                </c:pt>
                <c:pt idx="350">
                  <c:v>5418.8654039960547</c:v>
                </c:pt>
                <c:pt idx="351">
                  <c:v>1471.020573177376</c:v>
                </c:pt>
                <c:pt idx="352">
                  <c:v>2918.2874970482039</c:v>
                </c:pt>
                <c:pt idx="353">
                  <c:v>2032.4571447911085</c:v>
                </c:pt>
                <c:pt idx="354">
                  <c:v>2126.5444283540223</c:v>
                </c:pt>
                <c:pt idx="355">
                  <c:v>1391.6387112276311</c:v>
                </c:pt>
                <c:pt idx="356">
                  <c:v>3736.4537481082752</c:v>
                </c:pt>
                <c:pt idx="357">
                  <c:v>1128.0796299283049</c:v>
                </c:pt>
                <c:pt idx="358">
                  <c:v>588.5272884858307</c:v>
                </c:pt>
                <c:pt idx="359">
                  <c:v>1376.1118733781475</c:v>
                </c:pt>
                <c:pt idx="360">
                  <c:v>2312.8141877657617</c:v>
                </c:pt>
                <c:pt idx="361">
                  <c:v>2892.4921213028533</c:v>
                </c:pt>
                <c:pt idx="362">
                  <c:v>2106.8977557241892</c:v>
                </c:pt>
                <c:pt idx="363">
                  <c:v>3135.8693393310723</c:v>
                </c:pt>
                <c:pt idx="364">
                  <c:v>4547.4493895549504</c:v>
                </c:pt>
                <c:pt idx="365">
                  <c:v>9042.0203190036409</c:v>
                </c:pt>
                <c:pt idx="366">
                  <c:v>7271.1423059085901</c:v>
                </c:pt>
                <c:pt idx="367">
                  <c:v>1757.3963247773706</c:v>
                </c:pt>
                <c:pt idx="368">
                  <c:v>1513.5794627661089</c:v>
                </c:pt>
                <c:pt idx="369">
                  <c:v>1026.3951968941897</c:v>
                </c:pt>
                <c:pt idx="370">
                  <c:v>1355.4654799971106</c:v>
                </c:pt>
                <c:pt idx="371">
                  <c:v>4688.4637624785355</c:v>
                </c:pt>
                <c:pt idx="372">
                  <c:v>3197.1631874274171</c:v>
                </c:pt>
                <c:pt idx="373">
                  <c:v>3857.6817966158715</c:v>
                </c:pt>
                <c:pt idx="374">
                  <c:v>6908.1084382624813</c:v>
                </c:pt>
                <c:pt idx="375">
                  <c:v>5120.0632195460421</c:v>
                </c:pt>
                <c:pt idx="376">
                  <c:v>7171.2873499240395</c:v>
                </c:pt>
                <c:pt idx="377">
                  <c:v>1439.1812714780629</c:v>
                </c:pt>
                <c:pt idx="378">
                  <c:v>3915.2264049670976</c:v>
                </c:pt>
                <c:pt idx="379">
                  <c:v>5661.9881837742778</c:v>
                </c:pt>
                <c:pt idx="380">
                  <c:v>1689.4269471946952</c:v>
                </c:pt>
                <c:pt idx="381">
                  <c:v>1181.6918681396271</c:v>
                </c:pt>
                <c:pt idx="382">
                  <c:v>2101.1099865007636</c:v>
                </c:pt>
                <c:pt idx="383">
                  <c:v>3890.8566782090456</c:v>
                </c:pt>
                <c:pt idx="384">
                  <c:v>3462.4740296127302</c:v>
                </c:pt>
                <c:pt idx="385">
                  <c:v>2236.0386655007587</c:v>
                </c:pt>
                <c:pt idx="386">
                  <c:v>4781.8183567533379</c:v>
                </c:pt>
                <c:pt idx="387">
                  <c:v>4247.3922319076892</c:v>
                </c:pt>
                <c:pt idx="388">
                  <c:v>2016.741990093044</c:v>
                </c:pt>
                <c:pt idx="389">
                  <c:v>2271.6219949282163</c:v>
                </c:pt>
                <c:pt idx="390">
                  <c:v>1849.4866112040315</c:v>
                </c:pt>
                <c:pt idx="391">
                  <c:v>1036.0367079090895</c:v>
                </c:pt>
                <c:pt idx="392">
                  <c:v>1539.7616060540852</c:v>
                </c:pt>
                <c:pt idx="393">
                  <c:v>4364.1161517480723</c:v>
                </c:pt>
                <c:pt idx="394">
                  <c:v>7196.2460173124455</c:v>
                </c:pt>
                <c:pt idx="395">
                  <c:v>10201.0786654448</c:v>
                </c:pt>
                <c:pt idx="396">
                  <c:v>3440.2453460237657</c:v>
                </c:pt>
                <c:pt idx="397">
                  <c:v>5081.18908945984</c:v>
                </c:pt>
                <c:pt idx="398">
                  <c:v>3809.1500614174975</c:v>
                </c:pt>
                <c:pt idx="399">
                  <c:v>2900.4035214835035</c:v>
                </c:pt>
                <c:pt idx="400">
                  <c:v>4929.6246210996178</c:v>
                </c:pt>
                <c:pt idx="401">
                  <c:v>3246.2206728280075</c:v>
                </c:pt>
                <c:pt idx="402">
                  <c:v>8687.4947288772419</c:v>
                </c:pt>
                <c:pt idx="403">
                  <c:v>3896.9575069719499</c:v>
                </c:pt>
                <c:pt idx="404">
                  <c:v>2408.0772664008728</c:v>
                </c:pt>
                <c:pt idx="405">
                  <c:v>14481.225943445426</c:v>
                </c:pt>
                <c:pt idx="406">
                  <c:v>761.42618339086766</c:v>
                </c:pt>
                <c:pt idx="407">
                  <c:v>1091.4638343943875</c:v>
                </c:pt>
                <c:pt idx="408">
                  <c:v>2796.336112405058</c:v>
                </c:pt>
                <c:pt idx="409">
                  <c:v>1004.0604190740414</c:v>
                </c:pt>
                <c:pt idx="410">
                  <c:v>1527.8927370722486</c:v>
                </c:pt>
                <c:pt idx="411">
                  <c:v>8983.814844787179</c:v>
                </c:pt>
                <c:pt idx="412">
                  <c:v>4056.207029596294</c:v>
                </c:pt>
                <c:pt idx="413">
                  <c:v>4787.1132957337886</c:v>
                </c:pt>
                <c:pt idx="414">
                  <c:v>1292.6474033634636</c:v>
                </c:pt>
                <c:pt idx="415">
                  <c:v>1032.2048475067375</c:v>
                </c:pt>
                <c:pt idx="416">
                  <c:v>744.36042381752929</c:v>
                </c:pt>
                <c:pt idx="417">
                  <c:v>758.28530594836457</c:v>
                </c:pt>
                <c:pt idx="418">
                  <c:v>644.9947941478614</c:v>
                </c:pt>
                <c:pt idx="419">
                  <c:v>740.24592956231857</c:v>
                </c:pt>
                <c:pt idx="420">
                  <c:v>1779.4767789289124</c:v>
                </c:pt>
                <c:pt idx="421">
                  <c:v>1116.1326596750537</c:v>
                </c:pt>
                <c:pt idx="422">
                  <c:v>3192.3982768628935</c:v>
                </c:pt>
                <c:pt idx="423">
                  <c:v>6956.2330702513482</c:v>
                </c:pt>
                <c:pt idx="424">
                  <c:v>4672.7703186655135</c:v>
                </c:pt>
                <c:pt idx="425">
                  <c:v>1693.7883735946018</c:v>
                </c:pt>
                <c:pt idx="426">
                  <c:v>1753.3571027453088</c:v>
                </c:pt>
                <c:pt idx="427">
                  <c:v>6128.1485534473068</c:v>
                </c:pt>
                <c:pt idx="428">
                  <c:v>9960.8334013982931</c:v>
                </c:pt>
                <c:pt idx="429">
                  <c:v>4159.2567741913854</c:v>
                </c:pt>
                <c:pt idx="430">
                  <c:v>10874.773722901613</c:v>
                </c:pt>
                <c:pt idx="431">
                  <c:v>8265.6617461624955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5-479F-AA39-1D4423FDE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634431"/>
        <c:axId val="1234069167"/>
      </c:scatterChart>
      <c:valAx>
        <c:axId val="105963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WRTDS (kg/mo)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69167"/>
        <c:crosses val="autoZero"/>
        <c:crossBetween val="midCat"/>
      </c:valAx>
      <c:valAx>
        <c:axId val="12340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WRTDS + Ungauged</a:t>
                </a:r>
                <a:r>
                  <a:rPr lang="en-US" baseline="0"/>
                  <a:t> + WWTP (kg/mo)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634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628649</xdr:colOff>
      <xdr:row>1</xdr:row>
      <xdr:rowOff>57150</xdr:rowOff>
    </xdr:from>
    <xdr:to>
      <xdr:col>9</xdr:col>
      <xdr:colOff>200025</xdr:colOff>
      <xdr:row>10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1</xdr:row>
      <xdr:rowOff>38100</xdr:rowOff>
    </xdr:from>
    <xdr:to>
      <xdr:col>4</xdr:col>
      <xdr:colOff>409575</xdr:colOff>
      <xdr:row>10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319087</xdr:colOff>
      <xdr:row>11</xdr:row>
      <xdr:rowOff>38100</xdr:rowOff>
    </xdr:from>
    <xdr:to>
      <xdr:col>4</xdr:col>
      <xdr:colOff>419100</xdr:colOff>
      <xdr:row>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11</xdr:row>
      <xdr:rowOff>9526</xdr:rowOff>
    </xdr:from>
    <xdr:to>
      <xdr:col>9</xdr:col>
      <xdr:colOff>228600</xdr:colOff>
      <xdr:row>20</xdr:row>
      <xdr:rowOff>104776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257175</xdr:colOff>
      <xdr:row>11</xdr:row>
      <xdr:rowOff>47625</xdr:rowOff>
    </xdr:from>
    <xdr:to>
      <xdr:col>24</xdr:col>
      <xdr:colOff>476250</xdr:colOff>
      <xdr:row>19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2</xdr:row>
      <xdr:rowOff>57150</xdr:rowOff>
    </xdr:from>
    <xdr:to>
      <xdr:col>21</xdr:col>
      <xdr:colOff>238125</xdr:colOff>
      <xdr:row>10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600075</xdr:colOff>
      <xdr:row>11</xdr:row>
      <xdr:rowOff>28575</xdr:rowOff>
    </xdr:from>
    <xdr:to>
      <xdr:col>21</xdr:col>
      <xdr:colOff>209550</xdr:colOff>
      <xdr:row>19</xdr:row>
      <xdr:rowOff>104775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352425</xdr:colOff>
      <xdr:row>2</xdr:row>
      <xdr:rowOff>28575</xdr:rowOff>
    </xdr:from>
    <xdr:to>
      <xdr:col>15</xdr:col>
      <xdr:colOff>457200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</xdr:colOff>
      <xdr:row>7</xdr:row>
      <xdr:rowOff>133350</xdr:rowOff>
    </xdr:from>
    <xdr:to>
      <xdr:col>26</xdr:col>
      <xdr:colOff>295274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171450</xdr:colOff>
      <xdr:row>1</xdr:row>
      <xdr:rowOff>119062</xdr:rowOff>
    </xdr:from>
    <xdr:to>
      <xdr:col>25</xdr:col>
      <xdr:colOff>581025</xdr:colOff>
      <xdr:row>16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171450</xdr:colOff>
      <xdr:row>16</xdr:row>
      <xdr:rowOff>76200</xdr:rowOff>
    </xdr:from>
    <xdr:to>
      <xdr:col>25</xdr:col>
      <xdr:colOff>581025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6"/>
  <sheetViews>
    <sheetView workbookViewId="0">
      <selection activeCell="Q14" sqref="Q14"/>
    </sheetView>
  </sheetViews>
  <sheetFormatPr defaultRowHeight="15" x14ac:dyDescent="0.25"/>
  <cols>
    <col min="3" max="3" width="10.5703125" bestFit="1" customWidth="1"/>
    <col min="4" max="4" width="9.28515625" bestFit="1" customWidth="1"/>
    <col min="5" max="5" width="9.5703125" bestFit="1" customWidth="1"/>
    <col min="6" max="7" width="9.28515625" bestFit="1" customWidth="1"/>
    <col min="14" max="14" width="8.5703125" bestFit="1" customWidth="1"/>
  </cols>
  <sheetData>
    <row r="1" spans="2:23" x14ac:dyDescent="0.25">
      <c r="B1" t="s">
        <v>517</v>
      </c>
      <c r="K1" t="s">
        <v>515</v>
      </c>
      <c r="S1" t="s">
        <v>518</v>
      </c>
    </row>
    <row r="2" spans="2:23" x14ac:dyDescent="0.25">
      <c r="S2" t="s">
        <v>516</v>
      </c>
    </row>
    <row r="5" spans="2:23" x14ac:dyDescent="0.25">
      <c r="W5" s="11" t="s">
        <v>519</v>
      </c>
    </row>
    <row r="22" spans="1:21" x14ac:dyDescent="0.25">
      <c r="B22" s="11" t="s">
        <v>523</v>
      </c>
    </row>
    <row r="23" spans="1:21" x14ac:dyDescent="0.25">
      <c r="E23" s="7" t="s">
        <v>506</v>
      </c>
      <c r="F23" s="7"/>
      <c r="G23" s="7"/>
      <c r="H23" s="7"/>
      <c r="I23" s="7"/>
      <c r="J23" s="9"/>
      <c r="K23" s="9"/>
      <c r="L23" s="7" t="s">
        <v>507</v>
      </c>
      <c r="M23" s="7"/>
      <c r="N23" s="7"/>
      <c r="O23" s="7"/>
      <c r="P23" s="7"/>
      <c r="Q23" s="7"/>
      <c r="R23" s="7"/>
    </row>
    <row r="24" spans="1:21" x14ac:dyDescent="0.25">
      <c r="E24" s="7" t="s">
        <v>8</v>
      </c>
      <c r="F24" s="7" t="s">
        <v>9</v>
      </c>
      <c r="G24" s="7" t="s">
        <v>10</v>
      </c>
      <c r="H24" s="7" t="s">
        <v>11</v>
      </c>
      <c r="I24" s="7" t="s">
        <v>12</v>
      </c>
      <c r="J24" s="9"/>
      <c r="K24" s="9"/>
      <c r="L24" s="7"/>
      <c r="M24" s="7"/>
      <c r="N24" s="7" t="s">
        <v>3</v>
      </c>
      <c r="O24" s="7" t="s">
        <v>4</v>
      </c>
      <c r="P24" s="7" t="s">
        <v>5</v>
      </c>
      <c r="Q24" s="7" t="s">
        <v>6</v>
      </c>
      <c r="R24" s="7" t="s">
        <v>7</v>
      </c>
    </row>
    <row r="25" spans="1:21" x14ac:dyDescent="0.25">
      <c r="E25" t="s">
        <v>13</v>
      </c>
      <c r="F25">
        <v>606</v>
      </c>
      <c r="G25">
        <v>148</v>
      </c>
      <c r="H25">
        <v>136</v>
      </c>
      <c r="I25">
        <v>3484</v>
      </c>
      <c r="M25" s="10" t="s">
        <v>21</v>
      </c>
      <c r="N25" s="6">
        <f>AVERAGE(C34:C234)</f>
        <v>29678.854075752672</v>
      </c>
      <c r="O25" s="6">
        <f>AVERAGE(D34:D234)</f>
        <v>1661.4159252918041</v>
      </c>
      <c r="P25" s="6">
        <f>AVERAGE(E34:E234)</f>
        <v>3316.0860918676667</v>
      </c>
      <c r="Q25" s="6">
        <f>AVERAGE(F34:F234)</f>
        <v>1053.9793270888101</v>
      </c>
      <c r="R25" s="6"/>
    </row>
    <row r="26" spans="1:21" x14ac:dyDescent="0.25">
      <c r="E26" t="s">
        <v>14</v>
      </c>
      <c r="F26">
        <v>224</v>
      </c>
      <c r="G26">
        <v>117</v>
      </c>
      <c r="H26">
        <v>136</v>
      </c>
      <c r="I26">
        <v>187</v>
      </c>
      <c r="M26" s="10" t="s">
        <v>22</v>
      </c>
      <c r="N26" s="6">
        <f>AVERAGE(C235:C466)</f>
        <v>16829.358811079892</v>
      </c>
      <c r="O26" s="6">
        <f t="shared" ref="O26:R26" si="0">AVERAGE(D235:D466)</f>
        <v>603.8601716231185</v>
      </c>
      <c r="P26" s="6">
        <f t="shared" si="0"/>
        <v>1429.9997977306023</v>
      </c>
      <c r="Q26" s="6">
        <f t="shared" si="0"/>
        <v>595.47342304490621</v>
      </c>
      <c r="R26" s="6">
        <f t="shared" si="0"/>
        <v>104.93624406500078</v>
      </c>
    </row>
    <row r="27" spans="1:21" x14ac:dyDescent="0.25">
      <c r="E27" t="s">
        <v>15</v>
      </c>
      <c r="F27">
        <v>382</v>
      </c>
      <c r="G27">
        <v>31</v>
      </c>
      <c r="H27">
        <v>0</v>
      </c>
      <c r="I27">
        <v>3297</v>
      </c>
      <c r="M27" s="10" t="s">
        <v>23</v>
      </c>
      <c r="N27" s="6">
        <f t="shared" ref="N27:R28" si="1">N25/I$31</f>
        <v>9.0017755765097576</v>
      </c>
      <c r="O27" s="6">
        <f t="shared" si="1"/>
        <v>13.398515526546808</v>
      </c>
      <c r="P27" s="6">
        <f t="shared" si="1"/>
        <v>16.255323979743466</v>
      </c>
      <c r="Q27" s="6">
        <f t="shared" si="1"/>
        <v>19.518135686829819</v>
      </c>
      <c r="R27" s="6">
        <f t="shared" si="1"/>
        <v>0</v>
      </c>
    </row>
    <row r="28" spans="1:21" x14ac:dyDescent="0.25">
      <c r="M28" s="10" t="s">
        <v>24</v>
      </c>
      <c r="N28" s="6">
        <f t="shared" si="1"/>
        <v>5.1044461058780382</v>
      </c>
      <c r="O28" s="6">
        <f t="shared" si="1"/>
        <v>4.869840093734827</v>
      </c>
      <c r="P28" s="6">
        <f t="shared" si="1"/>
        <v>7.009802930051972</v>
      </c>
      <c r="Q28" s="6">
        <f t="shared" si="1"/>
        <v>11.027285611942707</v>
      </c>
      <c r="R28" s="6">
        <f t="shared" si="1"/>
        <v>3.3850401311290574</v>
      </c>
    </row>
    <row r="30" spans="1:21" x14ac:dyDescent="0.25">
      <c r="I30" t="s">
        <v>505</v>
      </c>
    </row>
    <row r="31" spans="1:21" x14ac:dyDescent="0.25">
      <c r="A31" s="3" t="s">
        <v>504</v>
      </c>
      <c r="B31" s="3"/>
      <c r="C31" s="3"/>
      <c r="D31" s="3"/>
      <c r="E31" s="3"/>
      <c r="F31" s="3"/>
      <c r="G31" s="3"/>
      <c r="I31">
        <v>3297</v>
      </c>
      <c r="J31">
        <v>124</v>
      </c>
      <c r="K31">
        <v>204</v>
      </c>
      <c r="L31">
        <v>54</v>
      </c>
      <c r="M31">
        <v>31</v>
      </c>
      <c r="R31" s="5"/>
    </row>
    <row r="32" spans="1:21" x14ac:dyDescent="0.25">
      <c r="A32" s="3"/>
      <c r="B32" s="3"/>
      <c r="C32" s="3"/>
      <c r="D32" s="3" t="s">
        <v>2</v>
      </c>
      <c r="E32" s="3"/>
      <c r="F32" s="3"/>
      <c r="G32" s="3"/>
      <c r="I32" s="8" t="s">
        <v>509</v>
      </c>
      <c r="J32" s="8"/>
      <c r="K32" s="8"/>
      <c r="L32" s="8"/>
      <c r="M32" s="8"/>
      <c r="N32" s="4" t="s">
        <v>508</v>
      </c>
      <c r="O32" s="4"/>
      <c r="P32" s="4"/>
      <c r="Q32" s="4"/>
      <c r="R32" s="4"/>
      <c r="S32" s="9"/>
      <c r="T32" s="2" t="s">
        <v>520</v>
      </c>
      <c r="U32" s="9"/>
    </row>
    <row r="33" spans="1:21" s="19" customFormat="1" x14ac:dyDescent="0.25">
      <c r="A33" s="33" t="s">
        <v>0</v>
      </c>
      <c r="B33" s="33" t="s">
        <v>1</v>
      </c>
      <c r="C33" s="33" t="s">
        <v>3</v>
      </c>
      <c r="D33" s="33" t="s">
        <v>4</v>
      </c>
      <c r="E33" s="33" t="s">
        <v>5</v>
      </c>
      <c r="F33" s="33" t="s">
        <v>6</v>
      </c>
      <c r="G33" s="33" t="s">
        <v>7</v>
      </c>
      <c r="I33" s="34" t="s">
        <v>16</v>
      </c>
      <c r="J33" s="34" t="s">
        <v>17</v>
      </c>
      <c r="K33" s="34" t="s">
        <v>18</v>
      </c>
      <c r="L33" s="34" t="s">
        <v>19</v>
      </c>
      <c r="M33" s="34" t="s">
        <v>20</v>
      </c>
      <c r="N33" s="35" t="s">
        <v>3</v>
      </c>
      <c r="O33" s="35" t="s">
        <v>4</v>
      </c>
      <c r="P33" s="35" t="s">
        <v>5</v>
      </c>
      <c r="Q33" s="35" t="s">
        <v>6</v>
      </c>
      <c r="R33" s="35" t="s">
        <v>7</v>
      </c>
      <c r="S33" s="36"/>
      <c r="T33" s="39" t="s">
        <v>6</v>
      </c>
      <c r="U33" s="36"/>
    </row>
    <row r="34" spans="1:21" s="19" customFormat="1" x14ac:dyDescent="0.25">
      <c r="A34" s="19">
        <v>12</v>
      </c>
      <c r="B34" s="19">
        <v>1982</v>
      </c>
      <c r="C34" s="31">
        <v>64879.305549958575</v>
      </c>
      <c r="D34" s="31">
        <v>7271.8710451866364</v>
      </c>
      <c r="E34" s="31">
        <v>12025.27759193058</v>
      </c>
      <c r="F34" s="31">
        <v>2835.6548611576968</v>
      </c>
      <c r="G34" s="32">
        <f>R34*$M$31</f>
        <v>142.44406624861554</v>
      </c>
      <c r="I34" s="31">
        <v>54.178348123193288</v>
      </c>
      <c r="J34" s="31">
        <v>2.215108143356213</v>
      </c>
      <c r="K34" s="31">
        <v>4.9435733079768331</v>
      </c>
      <c r="L34" s="31">
        <v>1.2622005907173661</v>
      </c>
      <c r="M34" s="31" t="e">
        <v>#DIV/0!</v>
      </c>
      <c r="N34" s="31">
        <f>C34/I$31</f>
        <v>19.678284971173362</v>
      </c>
      <c r="O34" s="31">
        <f t="shared" ref="O34:Q34" si="2">D34/J$31</f>
        <v>58.644121332150291</v>
      </c>
      <c r="P34" s="31">
        <f t="shared" si="2"/>
        <v>58.947439176130295</v>
      </c>
      <c r="Q34" s="31">
        <f t="shared" si="2"/>
        <v>52.512127058475869</v>
      </c>
      <c r="R34" s="32">
        <f>IFERROR(MAX(L34*3.858-0.2746,0),(0.6347*J34+0.1442)*3.858-0.2746)</f>
        <v>4.5949698789875981</v>
      </c>
      <c r="T34" s="37">
        <f>Q34</f>
        <v>52.512127058475869</v>
      </c>
    </row>
    <row r="35" spans="1:21" x14ac:dyDescent="0.25">
      <c r="A35">
        <v>1</v>
      </c>
      <c r="B35">
        <v>1983</v>
      </c>
      <c r="C35" s="5">
        <v>27811.898781347416</v>
      </c>
      <c r="D35" s="5">
        <v>5383.3959972814291</v>
      </c>
      <c r="E35" s="5">
        <v>7792.5504442267129</v>
      </c>
      <c r="F35" s="5">
        <v>1952.2758442680724</v>
      </c>
      <c r="G35" s="27">
        <f t="shared" ref="G35:G98" si="3">R35*$M$31</f>
        <v>60.596668395480016</v>
      </c>
      <c r="I35" s="5">
        <v>31.755973032486086</v>
      </c>
      <c r="J35" s="5">
        <v>1.4268036783185178</v>
      </c>
      <c r="K35" s="5">
        <v>2.4626521874178753</v>
      </c>
      <c r="L35" s="5">
        <v>0.57784635525242911</v>
      </c>
      <c r="M35" s="5" t="e">
        <v>#DIV/0!</v>
      </c>
      <c r="N35" s="5">
        <f t="shared" ref="N35:N98" si="4">C35/I$31</f>
        <v>8.4355167671663374</v>
      </c>
      <c r="O35" s="5">
        <f t="shared" ref="O35:O98" si="5">D35/J$31</f>
        <v>43.414483849043783</v>
      </c>
      <c r="P35" s="5">
        <f t="shared" ref="P35:P98" si="6">E35/K$31</f>
        <v>38.198776687385845</v>
      </c>
      <c r="Q35" s="5">
        <f t="shared" ref="Q35:Q98" si="7">F35/L$31</f>
        <v>36.153256375334678</v>
      </c>
      <c r="R35" s="27">
        <f t="shared" ref="R35:R98" si="8">IFERROR(MAX(L35*3.858-0.2746,0),(0.6347*J35+0.1442)*3.858-0.2746)</f>
        <v>1.9547312385638715</v>
      </c>
      <c r="S35" s="5"/>
      <c r="T35" s="38">
        <f t="shared" ref="T35:T98" si="9">Q35</f>
        <v>36.153256375334678</v>
      </c>
    </row>
    <row r="36" spans="1:21" x14ac:dyDescent="0.25">
      <c r="A36">
        <v>2</v>
      </c>
      <c r="B36">
        <v>1983</v>
      </c>
      <c r="C36" s="5">
        <v>62869.359112544</v>
      </c>
      <c r="D36" s="5">
        <v>6662.7282917290941</v>
      </c>
      <c r="E36" s="5">
        <v>10584.592710479152</v>
      </c>
      <c r="F36" s="5">
        <v>2669.5508893173819</v>
      </c>
      <c r="G36" s="27">
        <f t="shared" si="3"/>
        <v>324.49069536490566</v>
      </c>
      <c r="I36" s="5">
        <v>84.15766740770907</v>
      </c>
      <c r="J36" s="5">
        <v>3.777265042393211</v>
      </c>
      <c r="K36" s="5">
        <v>8.2017722874990522</v>
      </c>
      <c r="L36" s="5">
        <v>2.7843550507943746</v>
      </c>
      <c r="M36" s="5" t="e">
        <v>#DIV/0!</v>
      </c>
      <c r="N36" s="5">
        <f t="shared" si="4"/>
        <v>19.068656085090687</v>
      </c>
      <c r="O36" s="5">
        <f t="shared" si="5"/>
        <v>53.731679772008825</v>
      </c>
      <c r="P36" s="5">
        <f t="shared" si="6"/>
        <v>51.885258384701721</v>
      </c>
      <c r="Q36" s="5">
        <f t="shared" si="7"/>
        <v>49.436127579951517</v>
      </c>
      <c r="R36" s="27">
        <f t="shared" si="8"/>
        <v>10.467441785964699</v>
      </c>
      <c r="S36" s="5"/>
      <c r="T36" s="38">
        <f t="shared" si="9"/>
        <v>49.436127579951517</v>
      </c>
    </row>
    <row r="37" spans="1:21" x14ac:dyDescent="0.25">
      <c r="A37">
        <v>3</v>
      </c>
      <c r="B37">
        <v>1983</v>
      </c>
      <c r="C37" s="5">
        <v>100706.729408199</v>
      </c>
      <c r="D37" s="5">
        <v>9588.061622285144</v>
      </c>
      <c r="E37" s="5">
        <v>13499.996092777827</v>
      </c>
      <c r="F37" s="5">
        <v>2986.0927013051801</v>
      </c>
      <c r="G37" s="27">
        <f t="shared" si="3"/>
        <v>312.38775565109535</v>
      </c>
      <c r="I37" s="5">
        <v>108.44438712546369</v>
      </c>
      <c r="J37" s="5">
        <v>4.5580988186999969</v>
      </c>
      <c r="K37" s="5">
        <v>9.4879704268210237</v>
      </c>
      <c r="L37" s="5">
        <v>2.6831582104307374</v>
      </c>
      <c r="M37" s="5" t="e">
        <v>#DIV/0!</v>
      </c>
      <c r="N37" s="5">
        <f t="shared" si="4"/>
        <v>30.544958874188353</v>
      </c>
      <c r="O37" s="5">
        <f t="shared" si="5"/>
        <v>77.323077599073741</v>
      </c>
      <c r="P37" s="5">
        <f t="shared" si="6"/>
        <v>66.176451435185427</v>
      </c>
      <c r="Q37" s="5">
        <f t="shared" si="7"/>
        <v>55.298012987132964</v>
      </c>
      <c r="R37" s="27">
        <f t="shared" si="8"/>
        <v>10.077024375841786</v>
      </c>
      <c r="S37" s="5"/>
      <c r="T37" s="38">
        <f t="shared" si="9"/>
        <v>55.298012987132964</v>
      </c>
    </row>
    <row r="38" spans="1:21" x14ac:dyDescent="0.25">
      <c r="A38">
        <v>4</v>
      </c>
      <c r="B38">
        <v>1983</v>
      </c>
      <c r="C38" s="5">
        <v>102979.69179798345</v>
      </c>
      <c r="D38" s="5">
        <v>8220.8054073763506</v>
      </c>
      <c r="E38" s="5">
        <v>11913.96754131675</v>
      </c>
      <c r="F38" s="5">
        <v>2291.4467511001271</v>
      </c>
      <c r="G38" s="27">
        <f t="shared" si="3"/>
        <v>107.79584430729024</v>
      </c>
      <c r="I38" s="5">
        <v>103.50751242630527</v>
      </c>
      <c r="J38" s="5">
        <v>3.5509325346321416</v>
      </c>
      <c r="K38" s="5">
        <v>6.0805708102339855</v>
      </c>
      <c r="L38" s="5">
        <v>0.97249489378827603</v>
      </c>
      <c r="M38" s="5" t="e">
        <v>#DIV/0!</v>
      </c>
      <c r="N38" s="5">
        <f t="shared" si="4"/>
        <v>31.234362086133896</v>
      </c>
      <c r="O38" s="5">
        <f t="shared" si="5"/>
        <v>66.296817801422179</v>
      </c>
      <c r="P38" s="5">
        <f t="shared" si="6"/>
        <v>58.401801673121319</v>
      </c>
      <c r="Q38" s="5">
        <f t="shared" si="7"/>
        <v>42.434199094446797</v>
      </c>
      <c r="R38" s="27">
        <f t="shared" si="8"/>
        <v>3.4772853002351689</v>
      </c>
      <c r="S38" s="5"/>
      <c r="T38" s="38">
        <f t="shared" si="9"/>
        <v>42.434199094446797</v>
      </c>
    </row>
    <row r="39" spans="1:21" x14ac:dyDescent="0.25">
      <c r="A39">
        <v>5</v>
      </c>
      <c r="B39">
        <v>1983</v>
      </c>
      <c r="C39" s="5">
        <v>41913.033238789802</v>
      </c>
      <c r="D39" s="5">
        <v>5666.8628801585764</v>
      </c>
      <c r="E39" s="5">
        <v>11196.952030711864</v>
      </c>
      <c r="F39" s="5">
        <v>2611.2623323230264</v>
      </c>
      <c r="G39" s="27">
        <f t="shared" si="3"/>
        <v>115.44928246656839</v>
      </c>
      <c r="I39" s="5">
        <v>38.129090358752578</v>
      </c>
      <c r="J39" s="5">
        <v>1.5473786370496587</v>
      </c>
      <c r="K39" s="5">
        <v>4.3690153606898017</v>
      </c>
      <c r="L39" s="5">
        <v>1.0364879217592968</v>
      </c>
      <c r="M39" s="5" t="e">
        <v>#DIV/0!</v>
      </c>
      <c r="N39" s="5">
        <f t="shared" si="4"/>
        <v>12.712475959596542</v>
      </c>
      <c r="O39" s="5">
        <f t="shared" si="5"/>
        <v>45.700507098053038</v>
      </c>
      <c r="P39" s="5">
        <f t="shared" si="6"/>
        <v>54.887019758391489</v>
      </c>
      <c r="Q39" s="5">
        <f t="shared" si="7"/>
        <v>48.35670985783382</v>
      </c>
      <c r="R39" s="27">
        <f t="shared" si="8"/>
        <v>3.7241704021473674</v>
      </c>
      <c r="S39" s="5"/>
      <c r="T39" s="38">
        <f t="shared" si="9"/>
        <v>48.35670985783382</v>
      </c>
    </row>
    <row r="40" spans="1:21" x14ac:dyDescent="0.25">
      <c r="A40">
        <v>6</v>
      </c>
      <c r="B40">
        <v>1983</v>
      </c>
      <c r="C40" s="5">
        <v>25480.182650914387</v>
      </c>
      <c r="D40" s="5">
        <v>4256.4625379670115</v>
      </c>
      <c r="E40" s="5">
        <v>5978.661698108388</v>
      </c>
      <c r="F40" s="5">
        <v>1958.9551764802475</v>
      </c>
      <c r="G40" s="27">
        <f t="shared" si="3"/>
        <v>13.161884428806866</v>
      </c>
      <c r="I40" s="5">
        <v>21.832288550250233</v>
      </c>
      <c r="J40" s="5">
        <v>0.56822471713145883</v>
      </c>
      <c r="K40" s="5">
        <v>0.9042512940397629</v>
      </c>
      <c r="L40" s="5">
        <v>0.18122781675953498</v>
      </c>
      <c r="M40" s="5" t="e">
        <v>#DIV/0!</v>
      </c>
      <c r="N40" s="5">
        <f t="shared" si="4"/>
        <v>7.7282931910568351</v>
      </c>
      <c r="O40" s="5">
        <f t="shared" si="5"/>
        <v>34.326310790056546</v>
      </c>
      <c r="P40" s="5">
        <f t="shared" si="6"/>
        <v>29.307165186805822</v>
      </c>
      <c r="Q40" s="5">
        <f t="shared" si="7"/>
        <v>36.276947712597178</v>
      </c>
      <c r="R40" s="27">
        <f t="shared" si="8"/>
        <v>0.42457691705828599</v>
      </c>
      <c r="S40" s="5"/>
      <c r="T40" s="38">
        <f t="shared" si="9"/>
        <v>36.276947712597178</v>
      </c>
    </row>
    <row r="41" spans="1:21" x14ac:dyDescent="0.25">
      <c r="A41">
        <v>7</v>
      </c>
      <c r="B41">
        <v>1983</v>
      </c>
      <c r="C41" s="5">
        <v>13406.463743196331</v>
      </c>
      <c r="D41" s="5">
        <v>3864.1230745238522</v>
      </c>
      <c r="E41" s="5">
        <v>5466.3738155758847</v>
      </c>
      <c r="F41" s="5">
        <v>1832.6824278267582</v>
      </c>
      <c r="G41" s="27">
        <f t="shared" si="3"/>
        <v>2.7725524268938986</v>
      </c>
      <c r="I41" s="5">
        <v>8.6987525151262695</v>
      </c>
      <c r="J41" s="5">
        <v>0.31258144604391597</v>
      </c>
      <c r="K41" s="5">
        <v>0.45215609524178352</v>
      </c>
      <c r="L41" s="5">
        <v>9.4359039673689346E-2</v>
      </c>
      <c r="M41" s="5" t="e">
        <v>#DIV/0!</v>
      </c>
      <c r="N41" s="5">
        <f t="shared" si="4"/>
        <v>4.0662613719127485</v>
      </c>
      <c r="O41" s="5">
        <f t="shared" si="5"/>
        <v>31.162282859063325</v>
      </c>
      <c r="P41" s="5">
        <f t="shared" si="6"/>
        <v>26.795950076352376</v>
      </c>
      <c r="Q41" s="5">
        <f t="shared" si="7"/>
        <v>33.938563478273302</v>
      </c>
      <c r="R41" s="27">
        <f t="shared" si="8"/>
        <v>8.9437175061093499E-2</v>
      </c>
      <c r="S41" s="5"/>
      <c r="T41" s="38">
        <f t="shared" si="9"/>
        <v>33.938563478273302</v>
      </c>
    </row>
    <row r="42" spans="1:21" x14ac:dyDescent="0.25">
      <c r="A42">
        <v>8</v>
      </c>
      <c r="B42">
        <v>1983</v>
      </c>
      <c r="C42" s="5">
        <v>9143.7152381263677</v>
      </c>
      <c r="D42" s="5">
        <v>4769.2660926445706</v>
      </c>
      <c r="E42" s="5">
        <v>6062.3961302659436</v>
      </c>
      <c r="F42" s="5">
        <v>1845.515728466806</v>
      </c>
      <c r="G42" s="27">
        <f t="shared" si="3"/>
        <v>3.3406336720037615</v>
      </c>
      <c r="I42" s="5">
        <v>4.6068768701866887</v>
      </c>
      <c r="J42" s="5">
        <v>0.44722348329369133</v>
      </c>
      <c r="K42" s="5">
        <v>0.60378824031276557</v>
      </c>
      <c r="L42" s="5">
        <v>9.910896229037075E-2</v>
      </c>
      <c r="M42" s="5" t="e">
        <v>#DIV/0!</v>
      </c>
      <c r="N42" s="5">
        <f t="shared" si="4"/>
        <v>2.7733440212697507</v>
      </c>
      <c r="O42" s="5">
        <f t="shared" si="5"/>
        <v>38.461823327778795</v>
      </c>
      <c r="P42" s="5">
        <f t="shared" si="6"/>
        <v>29.717628089538938</v>
      </c>
      <c r="Q42" s="5">
        <f t="shared" si="7"/>
        <v>34.176217193829743</v>
      </c>
      <c r="R42" s="27">
        <f t="shared" si="8"/>
        <v>0.10776237651625037</v>
      </c>
      <c r="S42" s="5"/>
      <c r="T42" s="38">
        <f t="shared" si="9"/>
        <v>34.176217193829743</v>
      </c>
    </row>
    <row r="43" spans="1:21" x14ac:dyDescent="0.25">
      <c r="A43">
        <v>9</v>
      </c>
      <c r="B43">
        <v>1983</v>
      </c>
      <c r="C43" s="5">
        <v>6823.2922515145337</v>
      </c>
      <c r="D43" s="5">
        <v>3068.905553717972</v>
      </c>
      <c r="E43" s="5">
        <v>5922.912455379018</v>
      </c>
      <c r="F43" s="5">
        <v>1403.5542313086455</v>
      </c>
      <c r="G43" s="27">
        <f t="shared" si="3"/>
        <v>0</v>
      </c>
      <c r="I43" s="5">
        <v>3.1420372730684392</v>
      </c>
      <c r="J43" s="5">
        <v>0.24824435316540472</v>
      </c>
      <c r="K43" s="5">
        <v>0.53613229124695772</v>
      </c>
      <c r="L43" s="5">
        <v>7.0508947458006635E-2</v>
      </c>
      <c r="M43" s="5" t="e">
        <v>#DIV/0!</v>
      </c>
      <c r="N43" s="5">
        <f t="shared" si="4"/>
        <v>2.0695457238442625</v>
      </c>
      <c r="O43" s="5">
        <f t="shared" si="5"/>
        <v>24.749238336435258</v>
      </c>
      <c r="P43" s="5">
        <f t="shared" si="6"/>
        <v>29.033884585191263</v>
      </c>
      <c r="Q43" s="5">
        <f t="shared" si="7"/>
        <v>25.991745024234177</v>
      </c>
      <c r="R43" s="27">
        <f t="shared" si="8"/>
        <v>0</v>
      </c>
      <c r="S43" s="5"/>
      <c r="T43" s="38">
        <f t="shared" si="9"/>
        <v>25.991745024234177</v>
      </c>
    </row>
    <row r="44" spans="1:21" x14ac:dyDescent="0.25">
      <c r="A44">
        <v>10</v>
      </c>
      <c r="B44">
        <v>1983</v>
      </c>
      <c r="C44" s="5">
        <v>14735.459487800224</v>
      </c>
      <c r="D44" s="5">
        <v>5446.9315882806468</v>
      </c>
      <c r="E44" s="5">
        <v>6565.3918992692543</v>
      </c>
      <c r="F44" s="5">
        <v>1943.6698656111012</v>
      </c>
      <c r="G44" s="27">
        <f t="shared" si="3"/>
        <v>11.263182113420468</v>
      </c>
      <c r="I44" s="5">
        <v>7.7514169870954568</v>
      </c>
      <c r="J44" s="5">
        <v>0.6742971877707723</v>
      </c>
      <c r="K44" s="5">
        <v>0.81232811211821854</v>
      </c>
      <c r="L44" s="5">
        <v>0.16535211385993467</v>
      </c>
      <c r="M44" s="5" t="e">
        <v>#DIV/0!</v>
      </c>
      <c r="N44" s="5">
        <f t="shared" si="4"/>
        <v>4.4693538027904838</v>
      </c>
      <c r="O44" s="5">
        <f t="shared" si="5"/>
        <v>43.926867647424572</v>
      </c>
      <c r="P44" s="5">
        <f t="shared" si="6"/>
        <v>32.183293623868892</v>
      </c>
      <c r="Q44" s="5">
        <f t="shared" si="7"/>
        <v>35.993886400205575</v>
      </c>
      <c r="R44" s="27">
        <f t="shared" si="8"/>
        <v>0.36332845527162799</v>
      </c>
      <c r="S44" s="5"/>
      <c r="T44" s="38">
        <f t="shared" si="9"/>
        <v>35.993886400205575</v>
      </c>
    </row>
    <row r="45" spans="1:21" x14ac:dyDescent="0.25">
      <c r="A45">
        <v>11</v>
      </c>
      <c r="B45">
        <v>1983</v>
      </c>
      <c r="C45" s="5">
        <v>43152.331483862174</v>
      </c>
      <c r="D45" s="5">
        <v>5269.7437769123562</v>
      </c>
      <c r="E45" s="5">
        <v>8513.7504423593218</v>
      </c>
      <c r="F45" s="5">
        <v>2595.002352120689</v>
      </c>
      <c r="G45" s="27">
        <f t="shared" si="3"/>
        <v>82.125126811922129</v>
      </c>
      <c r="I45" s="5">
        <v>33.340160524992839</v>
      </c>
      <c r="J45" s="5">
        <v>1.1014309342536537</v>
      </c>
      <c r="K45" s="5">
        <v>2.5600316907042258</v>
      </c>
      <c r="L45" s="5">
        <v>0.75785319831370201</v>
      </c>
      <c r="M45" s="5" t="e">
        <v>#DIV/0!</v>
      </c>
      <c r="N45" s="5">
        <f t="shared" si="4"/>
        <v>13.088362597471088</v>
      </c>
      <c r="O45" s="5">
        <f t="shared" si="5"/>
        <v>42.497933684777067</v>
      </c>
      <c r="P45" s="5">
        <f t="shared" si="6"/>
        <v>41.734070795879028</v>
      </c>
      <c r="Q45" s="5">
        <f t="shared" si="7"/>
        <v>48.055599113346091</v>
      </c>
      <c r="R45" s="27">
        <f t="shared" si="8"/>
        <v>2.6491976390942624</v>
      </c>
      <c r="S45" s="5"/>
      <c r="T45" s="38">
        <f t="shared" si="9"/>
        <v>48.055599113346091</v>
      </c>
    </row>
    <row r="46" spans="1:21" x14ac:dyDescent="0.25">
      <c r="A46">
        <v>12</v>
      </c>
      <c r="B46">
        <v>1983</v>
      </c>
      <c r="C46" s="5">
        <v>88743.412394599014</v>
      </c>
      <c r="D46" s="5">
        <v>6588.5914925001289</v>
      </c>
      <c r="E46" s="5">
        <v>12546.311788847745</v>
      </c>
      <c r="F46" s="5">
        <v>3099.4838257664478</v>
      </c>
      <c r="G46" s="27">
        <f t="shared" si="3"/>
        <v>283.60570087481767</v>
      </c>
      <c r="I46" s="5">
        <v>75.922032347709219</v>
      </c>
      <c r="J46" s="5">
        <v>2.9775620679992736</v>
      </c>
      <c r="K46" s="5">
        <v>7.48322904858437</v>
      </c>
      <c r="L46" s="5">
        <v>2.4425015541632606</v>
      </c>
      <c r="M46" s="5" t="e">
        <v>#DIV/0!</v>
      </c>
      <c r="N46" s="5">
        <f t="shared" si="4"/>
        <v>26.916412615892938</v>
      </c>
      <c r="O46" s="5">
        <f t="shared" si="5"/>
        <v>53.133802358872011</v>
      </c>
      <c r="P46" s="5">
        <f t="shared" si="6"/>
        <v>61.501528376704627</v>
      </c>
      <c r="Q46" s="5">
        <f t="shared" si="7"/>
        <v>57.39784862530459</v>
      </c>
      <c r="R46" s="27">
        <f t="shared" si="8"/>
        <v>9.14857099596186</v>
      </c>
      <c r="S46" s="5"/>
      <c r="T46" s="38">
        <f t="shared" si="9"/>
        <v>57.39784862530459</v>
      </c>
    </row>
    <row r="47" spans="1:21" x14ac:dyDescent="0.25">
      <c r="A47">
        <v>1</v>
      </c>
      <c r="B47">
        <v>1984</v>
      </c>
      <c r="C47" s="5">
        <v>79400.053622273466</v>
      </c>
      <c r="D47" s="5">
        <v>5700.8964029952513</v>
      </c>
      <c r="E47" s="5">
        <v>9408.6973974358589</v>
      </c>
      <c r="F47" s="5">
        <v>2453.237180509122</v>
      </c>
      <c r="G47" s="27">
        <f t="shared" si="3"/>
        <v>269.10979694912049</v>
      </c>
      <c r="I47" s="5">
        <v>79.490868436819639</v>
      </c>
      <c r="J47" s="5">
        <v>3.0305419741084147</v>
      </c>
      <c r="K47" s="5">
        <v>6.687617010290241</v>
      </c>
      <c r="L47" s="5">
        <v>2.3212963172387537</v>
      </c>
      <c r="M47" s="5" t="e">
        <v>#DIV/0!</v>
      </c>
      <c r="N47" s="5">
        <f t="shared" si="4"/>
        <v>24.082515505694104</v>
      </c>
      <c r="O47" s="5">
        <f t="shared" si="5"/>
        <v>45.974970991897187</v>
      </c>
      <c r="P47" s="5">
        <f t="shared" si="6"/>
        <v>46.121065673705189</v>
      </c>
      <c r="Q47" s="5">
        <f t="shared" si="7"/>
        <v>45.43031815757633</v>
      </c>
      <c r="R47" s="27">
        <f t="shared" si="8"/>
        <v>8.6809611919071124</v>
      </c>
      <c r="S47" s="5"/>
      <c r="T47" s="38">
        <f t="shared" si="9"/>
        <v>45.43031815757633</v>
      </c>
    </row>
    <row r="48" spans="1:21" x14ac:dyDescent="0.25">
      <c r="A48">
        <v>2</v>
      </c>
      <c r="B48">
        <v>1984</v>
      </c>
      <c r="C48" s="5">
        <v>114950.7599098424</v>
      </c>
      <c r="D48" s="5">
        <v>6141.9400361453227</v>
      </c>
      <c r="E48" s="5">
        <v>10146.050619886068</v>
      </c>
      <c r="F48" s="5">
        <v>2239.8246329290459</v>
      </c>
      <c r="G48" s="27">
        <f t="shared" si="3"/>
        <v>272.74419842686996</v>
      </c>
      <c r="I48" s="5">
        <v>124.56483073283347</v>
      </c>
      <c r="J48" s="5">
        <v>3.9833991296903175</v>
      </c>
      <c r="K48" s="5">
        <v>10.680235651584692</v>
      </c>
      <c r="L48" s="5">
        <v>2.3516847976293076</v>
      </c>
      <c r="M48" s="5" t="e">
        <v>#DIV/0!</v>
      </c>
      <c r="N48" s="5">
        <f t="shared" si="4"/>
        <v>34.865259299315255</v>
      </c>
      <c r="O48" s="5">
        <f t="shared" si="5"/>
        <v>49.531774485042924</v>
      </c>
      <c r="P48" s="5">
        <f t="shared" si="6"/>
        <v>49.735542254343471</v>
      </c>
      <c r="Q48" s="5">
        <f t="shared" si="7"/>
        <v>41.478233943130483</v>
      </c>
      <c r="R48" s="27">
        <f t="shared" si="8"/>
        <v>8.7981999492538687</v>
      </c>
      <c r="S48" s="5"/>
      <c r="T48" s="38">
        <f t="shared" si="9"/>
        <v>41.478233943130483</v>
      </c>
    </row>
    <row r="49" spans="1:20" x14ac:dyDescent="0.25">
      <c r="A49">
        <v>3</v>
      </c>
      <c r="B49">
        <v>1984</v>
      </c>
      <c r="C49" s="5">
        <v>123664.37932715932</v>
      </c>
      <c r="D49" s="5">
        <v>8597.5731815602176</v>
      </c>
      <c r="E49" s="5">
        <v>11651.792959900331</v>
      </c>
      <c r="F49" s="5">
        <v>2774.2072170519755</v>
      </c>
      <c r="G49" s="27">
        <f t="shared" si="3"/>
        <v>313.9281297964896</v>
      </c>
      <c r="I49" s="5">
        <v>128.76857524491766</v>
      </c>
      <c r="J49" s="5">
        <v>5.1188637214655168</v>
      </c>
      <c r="K49" s="5">
        <v>9.6082713515550466</v>
      </c>
      <c r="L49" s="5">
        <v>2.6960378082952023</v>
      </c>
      <c r="M49" s="5" t="e">
        <v>#DIV/0!</v>
      </c>
      <c r="N49" s="5">
        <f t="shared" si="4"/>
        <v>37.508152662165401</v>
      </c>
      <c r="O49" s="5">
        <f t="shared" si="5"/>
        <v>69.335267593227556</v>
      </c>
      <c r="P49" s="5">
        <f t="shared" si="6"/>
        <v>57.116632156374173</v>
      </c>
      <c r="Q49" s="5">
        <f t="shared" si="7"/>
        <v>51.374207723184732</v>
      </c>
      <c r="R49" s="27">
        <f t="shared" si="8"/>
        <v>10.126713864402891</v>
      </c>
      <c r="S49" s="5"/>
      <c r="T49" s="38">
        <f t="shared" si="9"/>
        <v>51.374207723184732</v>
      </c>
    </row>
    <row r="50" spans="1:20" x14ac:dyDescent="0.25">
      <c r="A50">
        <v>4</v>
      </c>
      <c r="B50">
        <v>1984</v>
      </c>
      <c r="C50" s="5">
        <v>68194.188204788181</v>
      </c>
      <c r="D50" s="5">
        <v>7341.7729498206927</v>
      </c>
      <c r="E50" s="5">
        <v>9941.8047814845577</v>
      </c>
      <c r="F50" s="5">
        <v>2523.6405904335024</v>
      </c>
      <c r="G50" s="27">
        <f t="shared" si="3"/>
        <v>227.30014618843214</v>
      </c>
      <c r="I50" s="5">
        <v>75.72868613863281</v>
      </c>
      <c r="J50" s="5">
        <v>3.7185682651347074</v>
      </c>
      <c r="K50" s="5">
        <v>6.2378236970680394</v>
      </c>
      <c r="L50" s="5">
        <v>1.9717114515997938</v>
      </c>
      <c r="M50" s="5" t="e">
        <v>#DIV/0!</v>
      </c>
      <c r="N50" s="5">
        <f t="shared" si="4"/>
        <v>20.683708888319131</v>
      </c>
      <c r="O50" s="5">
        <f t="shared" si="5"/>
        <v>59.207846369521718</v>
      </c>
      <c r="P50" s="5">
        <f t="shared" si="6"/>
        <v>48.734337164139987</v>
      </c>
      <c r="Q50" s="5">
        <f t="shared" si="7"/>
        <v>46.734085008027826</v>
      </c>
      <c r="R50" s="27">
        <f t="shared" si="8"/>
        <v>7.3322627802720044</v>
      </c>
      <c r="S50" s="5"/>
      <c r="T50" s="38">
        <f t="shared" si="9"/>
        <v>46.734085008027826</v>
      </c>
    </row>
    <row r="51" spans="1:20" x14ac:dyDescent="0.25">
      <c r="A51">
        <v>5</v>
      </c>
      <c r="B51">
        <v>1984</v>
      </c>
      <c r="C51" s="5">
        <v>45919.147515292883</v>
      </c>
      <c r="D51" s="5">
        <v>5559.4276074206309</v>
      </c>
      <c r="E51" s="5">
        <v>9459.4142967127718</v>
      </c>
      <c r="F51" s="5">
        <v>2299.0846759879005</v>
      </c>
      <c r="G51" s="27">
        <f t="shared" si="3"/>
        <v>110.85000930904422</v>
      </c>
      <c r="I51" s="5">
        <v>41.178175299999232</v>
      </c>
      <c r="J51" s="5">
        <v>1.9220744557732514</v>
      </c>
      <c r="K51" s="5">
        <v>4.2188447302701038</v>
      </c>
      <c r="L51" s="5">
        <v>0.99803181749731784</v>
      </c>
      <c r="M51" s="5" t="e">
        <v>#DIV/0!</v>
      </c>
      <c r="N51" s="5">
        <f t="shared" si="4"/>
        <v>13.927554599724866</v>
      </c>
      <c r="O51" s="5">
        <f t="shared" si="5"/>
        <v>44.834093608230894</v>
      </c>
      <c r="P51" s="5">
        <f t="shared" si="6"/>
        <v>46.369677925062604</v>
      </c>
      <c r="Q51" s="5">
        <f t="shared" si="7"/>
        <v>42.575642147924086</v>
      </c>
      <c r="R51" s="27">
        <f t="shared" si="8"/>
        <v>3.5758067519046524</v>
      </c>
      <c r="S51" s="5"/>
      <c r="T51" s="38">
        <f t="shared" si="9"/>
        <v>42.575642147924086</v>
      </c>
    </row>
    <row r="52" spans="1:20" x14ac:dyDescent="0.25">
      <c r="A52">
        <v>6</v>
      </c>
      <c r="B52">
        <v>1984</v>
      </c>
      <c r="C52" s="5">
        <v>21265.493283783671</v>
      </c>
      <c r="D52" s="5">
        <v>3725.3782528646379</v>
      </c>
      <c r="E52" s="5">
        <v>5739.7740654366426</v>
      </c>
      <c r="F52" s="5">
        <v>1841.0093804331093</v>
      </c>
      <c r="G52" s="27">
        <f t="shared" si="3"/>
        <v>17.470817088429577</v>
      </c>
      <c r="I52" s="5">
        <v>17.235520489734949</v>
      </c>
      <c r="J52" s="5">
        <v>0.87215886815526245</v>
      </c>
      <c r="K52" s="5">
        <v>1.2753907604452279</v>
      </c>
      <c r="L52" s="5">
        <v>0.2172562842892822</v>
      </c>
      <c r="M52" s="5" t="e">
        <v>#DIV/0!</v>
      </c>
      <c r="N52" s="5">
        <f t="shared" si="4"/>
        <v>6.4499524670256809</v>
      </c>
      <c r="O52" s="5">
        <f t="shared" si="5"/>
        <v>30.043373006972885</v>
      </c>
      <c r="P52" s="5">
        <f t="shared" si="6"/>
        <v>28.136147379591385</v>
      </c>
      <c r="Q52" s="5">
        <f t="shared" si="7"/>
        <v>34.092766304316839</v>
      </c>
      <c r="R52" s="27">
        <f t="shared" si="8"/>
        <v>0.56357474478805081</v>
      </c>
      <c r="S52" s="5"/>
      <c r="T52" s="38">
        <f t="shared" si="9"/>
        <v>34.092766304316839</v>
      </c>
    </row>
    <row r="53" spans="1:20" x14ac:dyDescent="0.25">
      <c r="A53">
        <v>7</v>
      </c>
      <c r="B53">
        <v>1984</v>
      </c>
      <c r="C53" s="5">
        <v>132589.2764656886</v>
      </c>
      <c r="D53" s="5">
        <v>5102.8845529573282</v>
      </c>
      <c r="E53" s="5">
        <v>7144.5109840095511</v>
      </c>
      <c r="F53" s="5">
        <v>2553.2670492972106</v>
      </c>
      <c r="G53" s="27">
        <f t="shared" si="3"/>
        <v>108.85080031183074</v>
      </c>
      <c r="I53" s="5">
        <v>89.410899132427275</v>
      </c>
      <c r="J53" s="5">
        <v>1.4571301073327139</v>
      </c>
      <c r="K53" s="5">
        <v>1.7729086166763184</v>
      </c>
      <c r="L53" s="5">
        <v>0.98131574367322816</v>
      </c>
      <c r="M53" s="5" t="e">
        <v>#DIV/0!</v>
      </c>
      <c r="N53" s="5">
        <f t="shared" si="4"/>
        <v>40.21512783308723</v>
      </c>
      <c r="O53" s="5">
        <f t="shared" si="5"/>
        <v>41.152294781913938</v>
      </c>
      <c r="P53" s="5">
        <f t="shared" si="6"/>
        <v>35.022112666713483</v>
      </c>
      <c r="Q53" s="5">
        <f t="shared" si="7"/>
        <v>47.28272313513353</v>
      </c>
      <c r="R53" s="27">
        <f t="shared" si="8"/>
        <v>3.5113161390913143</v>
      </c>
      <c r="S53" s="5"/>
      <c r="T53" s="38">
        <f t="shared" si="9"/>
        <v>47.28272313513353</v>
      </c>
    </row>
    <row r="54" spans="1:20" x14ac:dyDescent="0.25">
      <c r="A54">
        <v>8</v>
      </c>
      <c r="B54">
        <v>1984</v>
      </c>
      <c r="C54" s="5">
        <v>49338.470883967675</v>
      </c>
      <c r="D54" s="5">
        <v>3855.2173167518395</v>
      </c>
      <c r="E54" s="5">
        <v>7059.487537840866</v>
      </c>
      <c r="F54" s="5">
        <v>1962.9829974083545</v>
      </c>
      <c r="G54" s="27">
        <f t="shared" si="3"/>
        <v>24.988898966420962</v>
      </c>
      <c r="I54" s="5">
        <v>35.246252709089816</v>
      </c>
      <c r="J54" s="5">
        <v>0.56770709735912839</v>
      </c>
      <c r="K54" s="5">
        <v>1.7017511220918038</v>
      </c>
      <c r="L54" s="5">
        <v>0.28011755185221293</v>
      </c>
      <c r="M54" s="5" t="e">
        <v>#DIV/0!</v>
      </c>
      <c r="N54" s="5">
        <f t="shared" si="4"/>
        <v>14.96465601576211</v>
      </c>
      <c r="O54" s="5">
        <f t="shared" si="5"/>
        <v>31.090462231869672</v>
      </c>
      <c r="P54" s="5">
        <f t="shared" si="6"/>
        <v>34.605331067847381</v>
      </c>
      <c r="Q54" s="5">
        <f t="shared" si="7"/>
        <v>36.351536989043602</v>
      </c>
      <c r="R54" s="27">
        <f t="shared" si="8"/>
        <v>0.80609351504583748</v>
      </c>
      <c r="S54" s="5"/>
      <c r="T54" s="38">
        <f t="shared" si="9"/>
        <v>36.351536989043602</v>
      </c>
    </row>
    <row r="55" spans="1:20" x14ac:dyDescent="0.25">
      <c r="A55">
        <v>9</v>
      </c>
      <c r="B55">
        <v>1984</v>
      </c>
      <c r="C55" s="5">
        <v>17446.06249801338</v>
      </c>
      <c r="D55" s="5">
        <v>2961.0266703005691</v>
      </c>
      <c r="E55" s="5">
        <v>4171.5273114740476</v>
      </c>
      <c r="F55" s="5">
        <v>1579.5999800808124</v>
      </c>
      <c r="G55" s="27">
        <f t="shared" si="3"/>
        <v>5.5238864264471195</v>
      </c>
      <c r="I55" s="5">
        <v>10.688288051345163</v>
      </c>
      <c r="J55" s="5">
        <v>0.31620478445023026</v>
      </c>
      <c r="K55" s="5">
        <v>0.30704900412435815</v>
      </c>
      <c r="L55" s="5">
        <v>0.11736388924937809</v>
      </c>
      <c r="M55" s="5" t="e">
        <v>#DIV/0!</v>
      </c>
      <c r="N55" s="5">
        <f t="shared" si="4"/>
        <v>5.291496056418981</v>
      </c>
      <c r="O55" s="5">
        <f t="shared" si="5"/>
        <v>23.87924734113362</v>
      </c>
      <c r="P55" s="5">
        <f t="shared" si="6"/>
        <v>20.44866329153945</v>
      </c>
      <c r="Q55" s="5">
        <f t="shared" si="7"/>
        <v>29.251851482978008</v>
      </c>
      <c r="R55" s="27">
        <f t="shared" si="8"/>
        <v>0.17818988472410063</v>
      </c>
      <c r="S55" s="5"/>
      <c r="T55" s="38">
        <f t="shared" si="9"/>
        <v>29.251851482978008</v>
      </c>
    </row>
    <row r="56" spans="1:20" x14ac:dyDescent="0.25">
      <c r="A56">
        <v>10</v>
      </c>
      <c r="B56">
        <v>1984</v>
      </c>
      <c r="C56" s="5">
        <v>16370.23000034848</v>
      </c>
      <c r="D56" s="5">
        <v>3097.4498050302095</v>
      </c>
      <c r="E56" s="5">
        <v>5003.42498267869</v>
      </c>
      <c r="F56" s="5">
        <v>1604.6405510444947</v>
      </c>
      <c r="G56" s="27">
        <f t="shared" si="3"/>
        <v>8.36815269122601</v>
      </c>
      <c r="I56" s="5">
        <v>8.5343321168565343</v>
      </c>
      <c r="J56" s="5">
        <v>0.37780153735757926</v>
      </c>
      <c r="K56" s="5">
        <v>0.52541451713752296</v>
      </c>
      <c r="L56" s="5">
        <v>0.14114577744800089</v>
      </c>
      <c r="M56" s="5" t="e">
        <v>#DIV/0!</v>
      </c>
      <c r="N56" s="5">
        <f t="shared" si="4"/>
        <v>4.965189566378065</v>
      </c>
      <c r="O56" s="5">
        <f t="shared" si="5"/>
        <v>24.979433911533949</v>
      </c>
      <c r="P56" s="5">
        <f t="shared" si="6"/>
        <v>24.52659305234652</v>
      </c>
      <c r="Q56" s="5">
        <f t="shared" si="7"/>
        <v>29.715565760083237</v>
      </c>
      <c r="R56" s="27">
        <f t="shared" si="8"/>
        <v>0.2699404093943874</v>
      </c>
      <c r="S56" s="5"/>
      <c r="T56" s="38">
        <f t="shared" si="9"/>
        <v>29.715565760083237</v>
      </c>
    </row>
    <row r="57" spans="1:20" x14ac:dyDescent="0.25">
      <c r="A57">
        <v>11</v>
      </c>
      <c r="B57">
        <v>1984</v>
      </c>
      <c r="C57" s="5">
        <v>15788.862973112502</v>
      </c>
      <c r="D57" s="5">
        <v>2651.3827520570958</v>
      </c>
      <c r="E57" s="5">
        <v>4233.6345609272912</v>
      </c>
      <c r="F57" s="5">
        <v>1408.9501689990427</v>
      </c>
      <c r="G57" s="27">
        <f t="shared" si="3"/>
        <v>4.6964178282015183</v>
      </c>
      <c r="I57" s="5">
        <v>8.8273049079956909</v>
      </c>
      <c r="J57" s="5">
        <v>0.36991240306282175</v>
      </c>
      <c r="K57" s="5">
        <v>0.45627878448728787</v>
      </c>
      <c r="L57" s="5">
        <v>0.1104451397866312</v>
      </c>
      <c r="M57" s="5" t="e">
        <v>#DIV/0!</v>
      </c>
      <c r="N57" s="5">
        <f t="shared" si="4"/>
        <v>4.788857438008038</v>
      </c>
      <c r="O57" s="5">
        <f t="shared" si="5"/>
        <v>21.382118968202384</v>
      </c>
      <c r="P57" s="5">
        <f t="shared" si="6"/>
        <v>20.753110592780839</v>
      </c>
      <c r="Q57" s="5">
        <f t="shared" si="7"/>
        <v>26.09166979627857</v>
      </c>
      <c r="R57" s="27">
        <f t="shared" si="8"/>
        <v>0.15149734929682318</v>
      </c>
      <c r="S57" s="5"/>
      <c r="T57" s="38">
        <f t="shared" si="9"/>
        <v>26.09166979627857</v>
      </c>
    </row>
    <row r="58" spans="1:20" x14ac:dyDescent="0.25">
      <c r="A58">
        <v>12</v>
      </c>
      <c r="B58">
        <v>1984</v>
      </c>
      <c r="C58" s="5">
        <v>24053.489812637483</v>
      </c>
      <c r="D58" s="5">
        <v>2538.5738960485151</v>
      </c>
      <c r="E58" s="5">
        <v>5028.5972233407092</v>
      </c>
      <c r="F58" s="5">
        <v>1553.3866278432408</v>
      </c>
      <c r="G58" s="27">
        <f t="shared" si="3"/>
        <v>30.260037442680702</v>
      </c>
      <c r="I58" s="5">
        <v>20.085778541962778</v>
      </c>
      <c r="J58" s="5">
        <v>0.44567062397669932</v>
      </c>
      <c r="K58" s="5">
        <v>1.1981679800578739</v>
      </c>
      <c r="L58" s="5">
        <v>0.32419135305507363</v>
      </c>
      <c r="M58" s="5" t="e">
        <v>#DIV/0!</v>
      </c>
      <c r="N58" s="5">
        <f t="shared" si="4"/>
        <v>7.2955686419889245</v>
      </c>
      <c r="O58" s="5">
        <f t="shared" si="5"/>
        <v>20.47237012942351</v>
      </c>
      <c r="P58" s="5">
        <f t="shared" si="6"/>
        <v>24.649986388925043</v>
      </c>
      <c r="Q58" s="5">
        <f t="shared" si="7"/>
        <v>28.766419034134088</v>
      </c>
      <c r="R58" s="27">
        <f t="shared" si="8"/>
        <v>0.9761302400864742</v>
      </c>
      <c r="S58" s="5"/>
      <c r="T58" s="38">
        <f t="shared" si="9"/>
        <v>28.766419034134088</v>
      </c>
    </row>
    <row r="59" spans="1:20" x14ac:dyDescent="0.25">
      <c r="A59">
        <v>1</v>
      </c>
      <c r="B59">
        <v>1985</v>
      </c>
      <c r="C59" s="5">
        <v>46416.436229230443</v>
      </c>
      <c r="D59" s="5">
        <v>3413.7416806445858</v>
      </c>
      <c r="E59" s="5">
        <v>5706.0133089258334</v>
      </c>
      <c r="F59" s="5">
        <v>1578.1935179088796</v>
      </c>
      <c r="G59" s="27">
        <f t="shared" si="3"/>
        <v>94.117831712693217</v>
      </c>
      <c r="I59" s="5">
        <v>45.84040703760337</v>
      </c>
      <c r="J59" s="5">
        <v>1.4692789478715318</v>
      </c>
      <c r="K59" s="5">
        <v>3.2367982292712352</v>
      </c>
      <c r="L59" s="5">
        <v>0.85812832750291157</v>
      </c>
      <c r="M59" s="5" t="e">
        <v>#DIV/0!</v>
      </c>
      <c r="N59" s="5">
        <f t="shared" si="4"/>
        <v>14.078385268192431</v>
      </c>
      <c r="O59" s="5">
        <f t="shared" si="5"/>
        <v>27.53017484390795</v>
      </c>
      <c r="P59" s="5">
        <f t="shared" si="6"/>
        <v>27.970653475126635</v>
      </c>
      <c r="Q59" s="5">
        <f t="shared" si="7"/>
        <v>29.225805887201474</v>
      </c>
      <c r="R59" s="27">
        <f t="shared" si="8"/>
        <v>3.0360590875062328</v>
      </c>
      <c r="S59" s="5"/>
      <c r="T59" s="38">
        <f t="shared" si="9"/>
        <v>29.225805887201474</v>
      </c>
    </row>
    <row r="60" spans="1:20" x14ac:dyDescent="0.25">
      <c r="A60">
        <v>2</v>
      </c>
      <c r="B60">
        <v>1985</v>
      </c>
      <c r="C60" s="5">
        <v>84371.831514253383</v>
      </c>
      <c r="D60" s="5">
        <v>4539.1314179606688</v>
      </c>
      <c r="E60" s="5">
        <v>8899.4217176863403</v>
      </c>
      <c r="F60" s="5">
        <v>2075.2639391611415</v>
      </c>
      <c r="G60" s="27">
        <f t="shared" si="3"/>
        <v>302.03849366557864</v>
      </c>
      <c r="I60" s="5">
        <v>100.69976226672539</v>
      </c>
      <c r="J60" s="5">
        <v>3.2735285718132769</v>
      </c>
      <c r="K60" s="5">
        <v>11.374978317891872</v>
      </c>
      <c r="L60" s="5">
        <v>2.596624472529462</v>
      </c>
      <c r="M60" s="5" t="e">
        <v>#DIV/0!</v>
      </c>
      <c r="N60" s="5">
        <f t="shared" si="4"/>
        <v>25.590485748939454</v>
      </c>
      <c r="O60" s="5">
        <f t="shared" si="5"/>
        <v>36.605898531940881</v>
      </c>
      <c r="P60" s="5">
        <f t="shared" si="6"/>
        <v>43.624616263168335</v>
      </c>
      <c r="Q60" s="5">
        <f t="shared" si="7"/>
        <v>38.430813688169287</v>
      </c>
      <c r="R60" s="27">
        <f t="shared" si="8"/>
        <v>9.7431772150186653</v>
      </c>
      <c r="S60" s="5"/>
      <c r="T60" s="38">
        <f t="shared" si="9"/>
        <v>38.430813688169287</v>
      </c>
    </row>
    <row r="61" spans="1:20" x14ac:dyDescent="0.25">
      <c r="A61">
        <v>3</v>
      </c>
      <c r="B61">
        <v>1985</v>
      </c>
      <c r="C61" s="5">
        <v>20080.782426795831</v>
      </c>
      <c r="D61" s="5">
        <v>3256.588916283557</v>
      </c>
      <c r="E61" s="5">
        <v>3791.1794387709851</v>
      </c>
      <c r="F61" s="5">
        <v>1153.3635425172449</v>
      </c>
      <c r="G61" s="27">
        <f t="shared" si="3"/>
        <v>19.218504472824268</v>
      </c>
      <c r="I61" s="5">
        <v>23.671056670900164</v>
      </c>
      <c r="J61" s="5">
        <v>0.86613012021870495</v>
      </c>
      <c r="K61" s="5">
        <v>1.1915911641270842</v>
      </c>
      <c r="L61" s="5">
        <v>0.23186929942661474</v>
      </c>
      <c r="M61" s="5" t="e">
        <v>#DIV/0!</v>
      </c>
      <c r="N61" s="5">
        <f t="shared" si="4"/>
        <v>6.0906225134351928</v>
      </c>
      <c r="O61" s="5">
        <f t="shared" si="5"/>
        <v>26.262813840996426</v>
      </c>
      <c r="P61" s="5">
        <f t="shared" si="6"/>
        <v>18.584212935151889</v>
      </c>
      <c r="Q61" s="5">
        <f t="shared" si="7"/>
        <v>21.35858412068972</v>
      </c>
      <c r="R61" s="27">
        <f t="shared" si="8"/>
        <v>0.61995175718787965</v>
      </c>
      <c r="S61" s="5"/>
      <c r="T61" s="38">
        <f t="shared" si="9"/>
        <v>21.35858412068972</v>
      </c>
    </row>
    <row r="62" spans="1:20" x14ac:dyDescent="0.25">
      <c r="A62">
        <v>4</v>
      </c>
      <c r="B62">
        <v>1985</v>
      </c>
      <c r="C62" s="5">
        <v>14416.801534135446</v>
      </c>
      <c r="D62" s="5">
        <v>3050.8779720730236</v>
      </c>
      <c r="E62" s="5">
        <v>3320.2908608111356</v>
      </c>
      <c r="F62" s="5">
        <v>1054.1920864643494</v>
      </c>
      <c r="G62" s="27">
        <f t="shared" si="3"/>
        <v>5.054272597156297</v>
      </c>
      <c r="I62" s="5">
        <v>12.172468359015429</v>
      </c>
      <c r="J62" s="5">
        <v>0.56964055944989278</v>
      </c>
      <c r="K62" s="5">
        <v>0.38156006586913782</v>
      </c>
      <c r="L62" s="5">
        <v>0.11343728655292143</v>
      </c>
      <c r="M62" s="5" t="e">
        <v>#DIV/0!</v>
      </c>
      <c r="N62" s="5">
        <f t="shared" si="4"/>
        <v>4.3727029220914302</v>
      </c>
      <c r="O62" s="5">
        <f t="shared" si="5"/>
        <v>24.603854613492125</v>
      </c>
      <c r="P62" s="5">
        <f t="shared" si="6"/>
        <v>16.27593559221145</v>
      </c>
      <c r="Q62" s="5">
        <f t="shared" si="7"/>
        <v>19.522075675265729</v>
      </c>
      <c r="R62" s="27">
        <f t="shared" si="8"/>
        <v>0.16304105152117088</v>
      </c>
      <c r="S62" s="5"/>
      <c r="T62" s="38">
        <f t="shared" si="9"/>
        <v>19.522075675265729</v>
      </c>
    </row>
    <row r="63" spans="1:20" x14ac:dyDescent="0.25">
      <c r="A63">
        <v>5</v>
      </c>
      <c r="B63">
        <v>1985</v>
      </c>
      <c r="C63" s="5">
        <v>22838.356817142474</v>
      </c>
      <c r="D63" s="5">
        <v>3156.3617943503809</v>
      </c>
      <c r="E63" s="5">
        <v>5088.5972487957752</v>
      </c>
      <c r="F63" s="5">
        <v>1391.9312123571838</v>
      </c>
      <c r="G63" s="27">
        <f t="shared" si="3"/>
        <v>21.626294980943737</v>
      </c>
      <c r="I63" s="5">
        <v>19.404347335800431</v>
      </c>
      <c r="J63" s="5">
        <v>0.80173213089639106</v>
      </c>
      <c r="K63" s="5">
        <v>1.5256568755449129</v>
      </c>
      <c r="L63" s="5">
        <v>0.25200166374808725</v>
      </c>
      <c r="M63" s="5" t="e">
        <v>#DIV/0!</v>
      </c>
      <c r="N63" s="5">
        <f t="shared" si="4"/>
        <v>6.9270114701675691</v>
      </c>
      <c r="O63" s="5">
        <f t="shared" si="5"/>
        <v>25.454530599599845</v>
      </c>
      <c r="P63" s="5">
        <f t="shared" si="6"/>
        <v>24.944104160763604</v>
      </c>
      <c r="Q63" s="5">
        <f t="shared" si="7"/>
        <v>25.776503932540439</v>
      </c>
      <c r="R63" s="27">
        <f t="shared" si="8"/>
        <v>0.69762241874012054</v>
      </c>
      <c r="S63" s="5"/>
      <c r="T63" s="38">
        <f t="shared" si="9"/>
        <v>25.776503932540439</v>
      </c>
    </row>
    <row r="64" spans="1:20" x14ac:dyDescent="0.25">
      <c r="A64">
        <v>6</v>
      </c>
      <c r="B64">
        <v>1985</v>
      </c>
      <c r="C64" s="5">
        <v>11631.137977555612</v>
      </c>
      <c r="D64" s="5">
        <v>2349.6442729277187</v>
      </c>
      <c r="E64" s="5">
        <v>3891.3314009928699</v>
      </c>
      <c r="F64" s="5">
        <v>1352.5764676954964</v>
      </c>
      <c r="G64" s="27">
        <f t="shared" si="3"/>
        <v>7.6766594371624661</v>
      </c>
      <c r="I64" s="5">
        <v>7.2406176164708009</v>
      </c>
      <c r="J64" s="5">
        <v>0.36613682354699828</v>
      </c>
      <c r="K64" s="5">
        <v>0.40354337760002118</v>
      </c>
      <c r="L64" s="5">
        <v>0.13536396459106728</v>
      </c>
      <c r="M64" s="5" t="e">
        <v>#DIV/0!</v>
      </c>
      <c r="N64" s="5">
        <f t="shared" si="4"/>
        <v>3.5277943517002162</v>
      </c>
      <c r="O64" s="5">
        <f t="shared" si="5"/>
        <v>18.948744136513859</v>
      </c>
      <c r="P64" s="5">
        <f t="shared" si="6"/>
        <v>19.075153926435636</v>
      </c>
      <c r="Q64" s="5">
        <f t="shared" si="7"/>
        <v>25.047712364731414</v>
      </c>
      <c r="R64" s="27">
        <f t="shared" si="8"/>
        <v>0.24763417539233762</v>
      </c>
      <c r="S64" s="5"/>
      <c r="T64" s="38">
        <f t="shared" si="9"/>
        <v>25.047712364731414</v>
      </c>
    </row>
    <row r="65" spans="1:20" x14ac:dyDescent="0.25">
      <c r="A65">
        <v>7</v>
      </c>
      <c r="B65">
        <v>1985</v>
      </c>
      <c r="C65" s="5">
        <v>30375.910658907054</v>
      </c>
      <c r="D65" s="5">
        <v>2480.4607409232913</v>
      </c>
      <c r="E65" s="5">
        <v>4991.5859356136825</v>
      </c>
      <c r="F65" s="5">
        <v>1794.6053299744387</v>
      </c>
      <c r="G65" s="27">
        <f t="shared" si="3"/>
        <v>48.652760217045234</v>
      </c>
      <c r="I65" s="5">
        <v>22.285358092149092</v>
      </c>
      <c r="J65" s="5">
        <v>0.42995934147536879</v>
      </c>
      <c r="K65" s="5">
        <v>0.99985871081142685</v>
      </c>
      <c r="L65" s="5">
        <v>0.47797923223670319</v>
      </c>
      <c r="M65" s="5" t="e">
        <v>#DIV/0!</v>
      </c>
      <c r="N65" s="5">
        <f t="shared" si="4"/>
        <v>9.2131970454677141</v>
      </c>
      <c r="O65" s="5">
        <f t="shared" si="5"/>
        <v>20.003715652607188</v>
      </c>
      <c r="P65" s="5">
        <f t="shared" si="6"/>
        <v>24.46855850791021</v>
      </c>
      <c r="Q65" s="5">
        <f t="shared" si="7"/>
        <v>33.233432036563677</v>
      </c>
      <c r="R65" s="27">
        <f t="shared" si="8"/>
        <v>1.569443877969201</v>
      </c>
      <c r="S65" s="5"/>
      <c r="T65" s="38">
        <f t="shared" si="9"/>
        <v>33.233432036563677</v>
      </c>
    </row>
    <row r="66" spans="1:20" x14ac:dyDescent="0.25">
      <c r="A66">
        <v>8</v>
      </c>
      <c r="B66">
        <v>1985</v>
      </c>
      <c r="C66" s="5">
        <v>78334.448303996134</v>
      </c>
      <c r="D66" s="5">
        <v>5702.8315483462393</v>
      </c>
      <c r="E66" s="5">
        <v>6904.552051260036</v>
      </c>
      <c r="F66" s="5">
        <v>1676.0767162125073</v>
      </c>
      <c r="G66" s="27">
        <f t="shared" si="3"/>
        <v>37.984849912241835</v>
      </c>
      <c r="I66" s="5">
        <v>53.606530515877417</v>
      </c>
      <c r="J66" s="5">
        <v>1.8400469459697959</v>
      </c>
      <c r="K66" s="5">
        <v>2.3161353436263967</v>
      </c>
      <c r="L66" s="5">
        <v>0.3887811661753694</v>
      </c>
      <c r="M66" s="5" t="e">
        <v>#DIV/0!</v>
      </c>
      <c r="N66" s="5">
        <f t="shared" si="4"/>
        <v>23.759310980890547</v>
      </c>
      <c r="O66" s="5">
        <f t="shared" si="5"/>
        <v>45.99057700279225</v>
      </c>
      <c r="P66" s="5">
        <f t="shared" si="6"/>
        <v>33.845843388529588</v>
      </c>
      <c r="Q66" s="5">
        <f t="shared" si="7"/>
        <v>31.038457707639026</v>
      </c>
      <c r="R66" s="27">
        <f t="shared" si="8"/>
        <v>1.2253177391045753</v>
      </c>
      <c r="S66" s="5"/>
      <c r="T66" s="38">
        <f t="shared" si="9"/>
        <v>31.038457707639026</v>
      </c>
    </row>
    <row r="67" spans="1:20" x14ac:dyDescent="0.25">
      <c r="A67">
        <v>9</v>
      </c>
      <c r="B67">
        <v>1985</v>
      </c>
      <c r="C67" s="5">
        <v>15671.50807702893</v>
      </c>
      <c r="D67" s="5">
        <v>2732.1911813356378</v>
      </c>
      <c r="E67" s="5">
        <v>4198.3109881686942</v>
      </c>
      <c r="F67" s="5">
        <v>1199.3261527311986</v>
      </c>
      <c r="G67" s="27">
        <f t="shared" si="3"/>
        <v>4.7460885216842037</v>
      </c>
      <c r="I67" s="5">
        <v>9.3407837221477035</v>
      </c>
      <c r="J67" s="5">
        <v>0.49724382223397429</v>
      </c>
      <c r="K67" s="5">
        <v>0.47204182896585156</v>
      </c>
      <c r="L67" s="5">
        <v>0.11086045353337183</v>
      </c>
      <c r="M67" s="5" t="e">
        <v>#DIV/0!</v>
      </c>
      <c r="N67" s="5">
        <f t="shared" si="4"/>
        <v>4.7532629896963696</v>
      </c>
      <c r="O67" s="5">
        <f t="shared" si="5"/>
        <v>22.03379984948095</v>
      </c>
      <c r="P67" s="5">
        <f t="shared" si="6"/>
        <v>20.579955824356343</v>
      </c>
      <c r="Q67" s="5">
        <f t="shared" si="7"/>
        <v>22.209743569096272</v>
      </c>
      <c r="R67" s="27">
        <f t="shared" si="8"/>
        <v>0.15309962973174851</v>
      </c>
      <c r="S67" s="5"/>
      <c r="T67" s="38">
        <f t="shared" si="9"/>
        <v>22.209743569096272</v>
      </c>
    </row>
    <row r="68" spans="1:20" x14ac:dyDescent="0.25">
      <c r="A68">
        <v>10</v>
      </c>
      <c r="B68">
        <v>1985</v>
      </c>
      <c r="C68" s="5">
        <v>13978.463763217778</v>
      </c>
      <c r="D68" s="5">
        <v>2466.2955223786703</v>
      </c>
      <c r="E68" s="5">
        <v>4335.4290700631609</v>
      </c>
      <c r="F68" s="5">
        <v>958.53264872734917</v>
      </c>
      <c r="G68" s="27">
        <f t="shared" si="3"/>
        <v>2.5759089189712614</v>
      </c>
      <c r="I68" s="5">
        <v>6.7494573489728076</v>
      </c>
      <c r="J68" s="5">
        <v>0.45855022184116229</v>
      </c>
      <c r="K68" s="5">
        <v>0.48047294161046089</v>
      </c>
      <c r="L68" s="5">
        <v>9.2714835690991995E-2</v>
      </c>
      <c r="M68" s="5" t="e">
        <v>#DIV/0!</v>
      </c>
      <c r="N68" s="5">
        <f t="shared" si="4"/>
        <v>4.239752430457318</v>
      </c>
      <c r="O68" s="5">
        <f t="shared" si="5"/>
        <v>19.889480019182823</v>
      </c>
      <c r="P68" s="5">
        <f t="shared" si="6"/>
        <v>21.252103284623338</v>
      </c>
      <c r="Q68" s="5">
        <f t="shared" si="7"/>
        <v>17.750604606062023</v>
      </c>
      <c r="R68" s="27">
        <f t="shared" si="8"/>
        <v>8.309383609584714E-2</v>
      </c>
      <c r="S68" s="5"/>
      <c r="T68" s="38">
        <f t="shared" si="9"/>
        <v>17.750604606062023</v>
      </c>
    </row>
    <row r="69" spans="1:20" x14ac:dyDescent="0.25">
      <c r="A69">
        <v>11</v>
      </c>
      <c r="B69">
        <v>1985</v>
      </c>
      <c r="C69" s="5">
        <v>119987.15168337953</v>
      </c>
      <c r="D69" s="5">
        <v>6746.1075327897661</v>
      </c>
      <c r="E69" s="5">
        <v>11540.513711588024</v>
      </c>
      <c r="F69" s="5">
        <v>2414.5032042397133</v>
      </c>
      <c r="G69" s="27">
        <f t="shared" si="3"/>
        <v>241.45516495159927</v>
      </c>
      <c r="I69" s="5">
        <v>81.785659576892897</v>
      </c>
      <c r="J69" s="5">
        <v>3.9879558635887244</v>
      </c>
      <c r="K69" s="5">
        <v>10.508381687416172</v>
      </c>
      <c r="L69" s="5">
        <v>2.0900664304720755</v>
      </c>
      <c r="M69" s="5" t="e">
        <v>#DIV/0!</v>
      </c>
      <c r="N69" s="5">
        <f t="shared" si="4"/>
        <v>36.392827322832737</v>
      </c>
      <c r="O69" s="5">
        <f t="shared" si="5"/>
        <v>54.404093006369081</v>
      </c>
      <c r="P69" s="5">
        <f t="shared" si="6"/>
        <v>56.571145645039337</v>
      </c>
      <c r="Q69" s="5">
        <f t="shared" si="7"/>
        <v>44.713022300735432</v>
      </c>
      <c r="R69" s="27">
        <f t="shared" si="8"/>
        <v>7.7888762887612666</v>
      </c>
      <c r="S69" s="5"/>
      <c r="T69" s="38">
        <f t="shared" si="9"/>
        <v>44.713022300735432</v>
      </c>
    </row>
    <row r="70" spans="1:20" x14ac:dyDescent="0.25">
      <c r="A70">
        <v>12</v>
      </c>
      <c r="B70">
        <v>1985</v>
      </c>
      <c r="C70" s="5">
        <v>44735.751997688581</v>
      </c>
      <c r="D70" s="5">
        <v>2494.6409257079235</v>
      </c>
      <c r="E70" s="5">
        <v>5520.1688209818376</v>
      </c>
      <c r="F70" s="5">
        <v>1455.3363278602881</v>
      </c>
      <c r="G70" s="27">
        <f t="shared" si="3"/>
        <v>59.569752298550618</v>
      </c>
      <c r="I70" s="5">
        <v>42.305368474803963</v>
      </c>
      <c r="J70" s="5">
        <v>1.0924822018367137</v>
      </c>
      <c r="K70" s="5">
        <v>2.6453415188286975</v>
      </c>
      <c r="L70" s="5">
        <v>0.56925995667612017</v>
      </c>
      <c r="M70" s="5" t="e">
        <v>#DIV/0!</v>
      </c>
      <c r="N70" s="5">
        <f t="shared" si="4"/>
        <v>13.568623596508518</v>
      </c>
      <c r="O70" s="5">
        <f t="shared" si="5"/>
        <v>20.118071981515513</v>
      </c>
      <c r="P70" s="5">
        <f t="shared" si="6"/>
        <v>27.059651083244301</v>
      </c>
      <c r="Q70" s="5">
        <f t="shared" si="7"/>
        <v>26.950672738153482</v>
      </c>
      <c r="R70" s="27">
        <f t="shared" si="8"/>
        <v>1.9216049128564716</v>
      </c>
      <c r="S70" s="5"/>
      <c r="T70" s="38">
        <f t="shared" si="9"/>
        <v>26.950672738153482</v>
      </c>
    </row>
    <row r="71" spans="1:20" x14ac:dyDescent="0.25">
      <c r="A71">
        <v>1</v>
      </c>
      <c r="B71">
        <v>1986</v>
      </c>
      <c r="C71" s="5">
        <v>15763.237242984447</v>
      </c>
      <c r="D71" s="5">
        <v>1867.559957041145</v>
      </c>
      <c r="E71" s="5">
        <v>3421.6628323201721</v>
      </c>
      <c r="F71" s="5">
        <v>1047.6754551501526</v>
      </c>
      <c r="G71" s="27">
        <f t="shared" si="3"/>
        <v>34.006096268607038</v>
      </c>
      <c r="I71" s="5">
        <v>16.001758538273872</v>
      </c>
      <c r="J71" s="5">
        <v>0.55172178086068124</v>
      </c>
      <c r="K71" s="5">
        <v>1.0933956484937677</v>
      </c>
      <c r="L71" s="5">
        <v>0.35551343892545895</v>
      </c>
      <c r="M71" s="5" t="e">
        <v>#DIV/0!</v>
      </c>
      <c r="N71" s="5">
        <f t="shared" si="4"/>
        <v>4.7810849993886704</v>
      </c>
      <c r="O71" s="5">
        <f t="shared" si="5"/>
        <v>15.060967395493105</v>
      </c>
      <c r="P71" s="5">
        <f t="shared" si="6"/>
        <v>16.772857021177316</v>
      </c>
      <c r="Q71" s="5">
        <f t="shared" si="7"/>
        <v>19.401397317595418</v>
      </c>
      <c r="R71" s="27">
        <f t="shared" si="8"/>
        <v>1.0969708473744206</v>
      </c>
      <c r="S71" s="5"/>
      <c r="T71" s="38">
        <f t="shared" si="9"/>
        <v>19.401397317595418</v>
      </c>
    </row>
    <row r="72" spans="1:20" x14ac:dyDescent="0.25">
      <c r="A72">
        <v>2</v>
      </c>
      <c r="B72">
        <v>1986</v>
      </c>
      <c r="C72" s="5">
        <v>16822.585103166719</v>
      </c>
      <c r="D72" s="5">
        <v>1965.1877367971979</v>
      </c>
      <c r="E72" s="5">
        <v>3224.2476286322117</v>
      </c>
      <c r="F72" s="5">
        <v>992.84505267788802</v>
      </c>
      <c r="G72" s="27">
        <f t="shared" si="3"/>
        <v>54.672392553620028</v>
      </c>
      <c r="I72" s="5">
        <v>24.125953106113105</v>
      </c>
      <c r="J72" s="5">
        <v>0.69780799979954911</v>
      </c>
      <c r="K72" s="5">
        <v>1.7647463183336423</v>
      </c>
      <c r="L72" s="5">
        <v>0.52831144796418017</v>
      </c>
      <c r="M72" s="5" t="e">
        <v>#DIV/0!</v>
      </c>
      <c r="N72" s="5">
        <f t="shared" si="4"/>
        <v>5.102391599383294</v>
      </c>
      <c r="O72" s="5">
        <f t="shared" si="5"/>
        <v>15.848288199977402</v>
      </c>
      <c r="P72" s="5">
        <f t="shared" si="6"/>
        <v>15.805135434471627</v>
      </c>
      <c r="Q72" s="5">
        <f t="shared" si="7"/>
        <v>18.386019494034965</v>
      </c>
      <c r="R72" s="27">
        <f t="shared" si="8"/>
        <v>1.7636255662458074</v>
      </c>
      <c r="S72" s="5"/>
      <c r="T72" s="38">
        <f t="shared" si="9"/>
        <v>18.386019494034965</v>
      </c>
    </row>
    <row r="73" spans="1:20" x14ac:dyDescent="0.25">
      <c r="A73">
        <v>3</v>
      </c>
      <c r="B73">
        <v>1986</v>
      </c>
      <c r="C73" s="5">
        <v>29185.234458504627</v>
      </c>
      <c r="D73" s="5">
        <v>3295.2015332715328</v>
      </c>
      <c r="E73" s="5">
        <v>4881.0907504733404</v>
      </c>
      <c r="F73" s="5">
        <v>1630.2405507345652</v>
      </c>
      <c r="G73" s="27">
        <f t="shared" si="3"/>
        <v>172.14816058426359</v>
      </c>
      <c r="I73" s="5">
        <v>36.940696257925204</v>
      </c>
      <c r="J73" s="5">
        <v>1.6350695161268529</v>
      </c>
      <c r="K73" s="5">
        <v>3.6684017747292956</v>
      </c>
      <c r="L73" s="5">
        <v>1.5105667367703774</v>
      </c>
      <c r="M73" s="5" t="e">
        <v>#DIV/0!</v>
      </c>
      <c r="N73" s="5">
        <f t="shared" si="4"/>
        <v>8.8520577672140206</v>
      </c>
      <c r="O73" s="5">
        <f t="shared" si="5"/>
        <v>26.574205913480103</v>
      </c>
      <c r="P73" s="5">
        <f t="shared" si="6"/>
        <v>23.926915443496767</v>
      </c>
      <c r="Q73" s="5">
        <f t="shared" si="7"/>
        <v>30.189639828417874</v>
      </c>
      <c r="R73" s="27">
        <f t="shared" si="8"/>
        <v>5.5531664704601162</v>
      </c>
      <c r="S73" s="5"/>
      <c r="T73" s="38">
        <f t="shared" si="9"/>
        <v>30.189639828417874</v>
      </c>
    </row>
    <row r="74" spans="1:20" x14ac:dyDescent="0.25">
      <c r="A74">
        <v>4</v>
      </c>
      <c r="B74">
        <v>1986</v>
      </c>
      <c r="C74" s="5">
        <v>13685.194886131918</v>
      </c>
      <c r="D74" s="5">
        <v>2313.6222629241743</v>
      </c>
      <c r="E74" s="5">
        <v>3055.5186653892574</v>
      </c>
      <c r="F74" s="5">
        <v>955.2468072357351</v>
      </c>
      <c r="G74" s="27">
        <f t="shared" si="3"/>
        <v>8.3641469901386998</v>
      </c>
      <c r="I74" s="5">
        <v>11.864758628475819</v>
      </c>
      <c r="J74" s="5">
        <v>0.49460091657289762</v>
      </c>
      <c r="K74" s="5">
        <v>0.80891791126521584</v>
      </c>
      <c r="L74" s="5">
        <v>0.14111228440390894</v>
      </c>
      <c r="M74" s="5" t="e">
        <v>#DIV/0!</v>
      </c>
      <c r="N74" s="5">
        <f t="shared" si="4"/>
        <v>4.1508022099277886</v>
      </c>
      <c r="O74" s="5">
        <f t="shared" si="5"/>
        <v>18.658244055840115</v>
      </c>
      <c r="P74" s="5">
        <f t="shared" si="6"/>
        <v>14.978032673476752</v>
      </c>
      <c r="Q74" s="5">
        <f t="shared" si="7"/>
        <v>17.689755689550651</v>
      </c>
      <c r="R74" s="27">
        <f t="shared" si="8"/>
        <v>0.26981119323028063</v>
      </c>
      <c r="S74" s="5"/>
      <c r="T74" s="38">
        <f t="shared" si="9"/>
        <v>17.689755689550651</v>
      </c>
    </row>
    <row r="75" spans="1:20" x14ac:dyDescent="0.25">
      <c r="A75">
        <v>5</v>
      </c>
      <c r="B75">
        <v>1986</v>
      </c>
      <c r="C75" s="5">
        <v>11994.889870492047</v>
      </c>
      <c r="D75" s="5">
        <v>2096.667287773726</v>
      </c>
      <c r="E75" s="5">
        <v>3779.7456278575241</v>
      </c>
      <c r="F75" s="5">
        <v>1102.4546176706074</v>
      </c>
      <c r="G75" s="27">
        <f t="shared" si="3"/>
        <v>26.413471934927198</v>
      </c>
      <c r="I75" s="5">
        <v>7.2536799036666713</v>
      </c>
      <c r="J75" s="5">
        <v>0.41196444233140272</v>
      </c>
      <c r="K75" s="5">
        <v>1.0915687551796596</v>
      </c>
      <c r="L75" s="5">
        <v>0.29202889626019829</v>
      </c>
      <c r="M75" s="5" t="e">
        <v>#DIV/0!</v>
      </c>
      <c r="N75" s="5">
        <f t="shared" si="4"/>
        <v>3.6381224963579153</v>
      </c>
      <c r="O75" s="5">
        <f t="shared" si="5"/>
        <v>16.908607159465532</v>
      </c>
      <c r="P75" s="5">
        <f t="shared" si="6"/>
        <v>18.528164842438844</v>
      </c>
      <c r="Q75" s="5">
        <f t="shared" si="7"/>
        <v>20.415826253159395</v>
      </c>
      <c r="R75" s="27">
        <f t="shared" si="8"/>
        <v>0.85204748177184508</v>
      </c>
      <c r="S75" s="5"/>
      <c r="T75" s="38">
        <f t="shared" si="9"/>
        <v>20.415826253159395</v>
      </c>
    </row>
    <row r="76" spans="1:20" x14ac:dyDescent="0.25">
      <c r="A76">
        <v>6</v>
      </c>
      <c r="B76">
        <v>1986</v>
      </c>
      <c r="C76" s="5">
        <v>8486.7941459995236</v>
      </c>
      <c r="D76" s="5">
        <v>1690.572548729984</v>
      </c>
      <c r="E76" s="5">
        <v>3360.3729254652144</v>
      </c>
      <c r="F76" s="5">
        <v>1134.1077164369028</v>
      </c>
      <c r="G76" s="27">
        <f t="shared" si="3"/>
        <v>11.423410156912999</v>
      </c>
      <c r="I76" s="5">
        <v>4.3787283434764754</v>
      </c>
      <c r="J76" s="5">
        <v>0.31544966854706574</v>
      </c>
      <c r="K76" s="5">
        <v>0.46250849068839683</v>
      </c>
      <c r="L76" s="5">
        <v>0.16669183562361409</v>
      </c>
      <c r="M76" s="5" t="e">
        <v>#DIV/0!</v>
      </c>
      <c r="N76" s="5">
        <f t="shared" si="4"/>
        <v>2.5740958889898464</v>
      </c>
      <c r="O76" s="5">
        <f t="shared" si="5"/>
        <v>13.633649586532128</v>
      </c>
      <c r="P76" s="5">
        <f t="shared" si="6"/>
        <v>16.472416301300072</v>
      </c>
      <c r="Q76" s="5">
        <f t="shared" si="7"/>
        <v>21.001994748831535</v>
      </c>
      <c r="R76" s="27">
        <f t="shared" si="8"/>
        <v>0.36849710183590317</v>
      </c>
      <c r="S76" s="5"/>
      <c r="T76" s="38">
        <f t="shared" si="9"/>
        <v>21.001994748831535</v>
      </c>
    </row>
    <row r="77" spans="1:20" x14ac:dyDescent="0.25">
      <c r="A77">
        <v>7</v>
      </c>
      <c r="B77">
        <v>1986</v>
      </c>
      <c r="C77" s="5">
        <v>7791.5605499657022</v>
      </c>
      <c r="D77" s="5">
        <v>1559.9829324742161</v>
      </c>
      <c r="E77" s="5">
        <v>3827.3399441140295</v>
      </c>
      <c r="F77" s="5">
        <v>1345.0257666733071</v>
      </c>
      <c r="G77" s="27">
        <f t="shared" si="3"/>
        <v>32.236304697303275</v>
      </c>
      <c r="I77" s="5">
        <v>3.8346490663131463</v>
      </c>
      <c r="J77" s="5">
        <v>0.28600014832364129</v>
      </c>
      <c r="K77" s="5">
        <v>0.67777741953414827</v>
      </c>
      <c r="L77" s="5">
        <v>0.34071560308118254</v>
      </c>
      <c r="M77" s="5" t="e">
        <v>#DIV/0!</v>
      </c>
      <c r="N77" s="5">
        <f t="shared" si="4"/>
        <v>2.3632273430287238</v>
      </c>
      <c r="O77" s="5">
        <f t="shared" si="5"/>
        <v>12.580507519953356</v>
      </c>
      <c r="P77" s="5">
        <f t="shared" si="6"/>
        <v>18.761470314284459</v>
      </c>
      <c r="Q77" s="5">
        <f t="shared" si="7"/>
        <v>24.907884568024205</v>
      </c>
      <c r="R77" s="27">
        <f t="shared" si="8"/>
        <v>1.0398807966872023</v>
      </c>
      <c r="S77" s="5"/>
      <c r="T77" s="38">
        <f t="shared" si="9"/>
        <v>24.907884568024205</v>
      </c>
    </row>
    <row r="78" spans="1:20" x14ac:dyDescent="0.25">
      <c r="A78">
        <v>8</v>
      </c>
      <c r="B78">
        <v>1986</v>
      </c>
      <c r="C78" s="5">
        <v>18794.87833745535</v>
      </c>
      <c r="D78" s="5">
        <v>2081.3826633570334</v>
      </c>
      <c r="E78" s="5">
        <v>6219.1467224561493</v>
      </c>
      <c r="F78" s="5">
        <v>2329.7077274660655</v>
      </c>
      <c r="G78" s="27">
        <f t="shared" si="3"/>
        <v>217.23414709519434</v>
      </c>
      <c r="I78" s="5">
        <v>13.367378379329818</v>
      </c>
      <c r="J78" s="5">
        <v>0.56460137872514415</v>
      </c>
      <c r="K78" s="5">
        <v>2.7686568175309989</v>
      </c>
      <c r="L78" s="5">
        <v>1.8875461721366107</v>
      </c>
      <c r="M78" s="5" t="e">
        <v>#DIV/0!</v>
      </c>
      <c r="N78" s="5">
        <f t="shared" si="4"/>
        <v>5.700600041691037</v>
      </c>
      <c r="O78" s="5">
        <f t="shared" si="5"/>
        <v>16.785344059330914</v>
      </c>
      <c r="P78" s="5">
        <f t="shared" si="6"/>
        <v>30.48601334537328</v>
      </c>
      <c r="Q78" s="5">
        <f t="shared" si="7"/>
        <v>43.142735693816029</v>
      </c>
      <c r="R78" s="27">
        <f t="shared" si="8"/>
        <v>7.0075531321030438</v>
      </c>
      <c r="S78" s="5"/>
      <c r="T78" s="38">
        <f t="shared" si="9"/>
        <v>43.142735693816029</v>
      </c>
    </row>
    <row r="79" spans="1:20" x14ac:dyDescent="0.25">
      <c r="A79">
        <v>9</v>
      </c>
      <c r="B79">
        <v>1986</v>
      </c>
      <c r="C79" s="5">
        <v>9221.5469466805498</v>
      </c>
      <c r="D79" s="5">
        <v>1731.7587738444518</v>
      </c>
      <c r="E79" s="5">
        <v>3351.3441628388982</v>
      </c>
      <c r="F79" s="5">
        <v>1054.5026240770335</v>
      </c>
      <c r="G79" s="27">
        <f t="shared" si="3"/>
        <v>8.4205909600053879</v>
      </c>
      <c r="I79" s="5">
        <v>4.7156988152637354</v>
      </c>
      <c r="J79" s="5">
        <v>0.38322132085610033</v>
      </c>
      <c r="K79" s="5">
        <v>0.38605300549296767</v>
      </c>
      <c r="L79" s="5">
        <v>0.14158423184338692</v>
      </c>
      <c r="M79" s="5" t="e">
        <v>#DIV/0!</v>
      </c>
      <c r="N79" s="5">
        <f t="shared" si="4"/>
        <v>2.7969508482500909</v>
      </c>
      <c r="O79" s="5">
        <f t="shared" si="5"/>
        <v>13.965796563261708</v>
      </c>
      <c r="P79" s="5">
        <f t="shared" si="6"/>
        <v>16.428157660974993</v>
      </c>
      <c r="Q79" s="5">
        <f t="shared" si="7"/>
        <v>19.527826371796916</v>
      </c>
      <c r="R79" s="27">
        <f t="shared" si="8"/>
        <v>0.27163196645178672</v>
      </c>
      <c r="S79" s="5"/>
      <c r="T79" s="38">
        <f t="shared" si="9"/>
        <v>19.527826371796916</v>
      </c>
    </row>
    <row r="80" spans="1:20" x14ac:dyDescent="0.25">
      <c r="A80">
        <v>10</v>
      </c>
      <c r="B80">
        <v>1986</v>
      </c>
      <c r="C80" s="5">
        <v>9556.9548216087969</v>
      </c>
      <c r="D80" s="5">
        <v>1784.7261285261764</v>
      </c>
      <c r="E80" s="5">
        <v>3252.3093623424656</v>
      </c>
      <c r="F80" s="5">
        <v>984.170522454158</v>
      </c>
      <c r="G80" s="27">
        <f t="shared" si="3"/>
        <v>5.4927876198237993</v>
      </c>
      <c r="I80" s="5">
        <v>4.3598808941192591</v>
      </c>
      <c r="J80" s="5">
        <v>0.46859813506875747</v>
      </c>
      <c r="K80" s="5">
        <v>0.36245563351907018</v>
      </c>
      <c r="L80" s="5">
        <v>0.11710386143433668</v>
      </c>
      <c r="M80" s="5" t="e">
        <v>#DIV/0!</v>
      </c>
      <c r="N80" s="5">
        <f t="shared" si="4"/>
        <v>2.8986820811673635</v>
      </c>
      <c r="O80" s="5">
        <f t="shared" si="5"/>
        <v>14.392952649404648</v>
      </c>
      <c r="P80" s="5">
        <f t="shared" si="6"/>
        <v>15.942692952659145</v>
      </c>
      <c r="Q80" s="5">
        <f t="shared" si="7"/>
        <v>18.22538004544737</v>
      </c>
      <c r="R80" s="27">
        <f t="shared" si="8"/>
        <v>0.17718669741367093</v>
      </c>
      <c r="S80" s="5"/>
      <c r="T80" s="38">
        <f t="shared" si="9"/>
        <v>18.22538004544737</v>
      </c>
    </row>
    <row r="81" spans="1:20" x14ac:dyDescent="0.25">
      <c r="A81">
        <v>11</v>
      </c>
      <c r="B81">
        <v>1986</v>
      </c>
      <c r="C81" s="5">
        <v>15083.138108848923</v>
      </c>
      <c r="D81" s="5">
        <v>1323.8005790208299</v>
      </c>
      <c r="E81" s="5">
        <v>3410.5574798986354</v>
      </c>
      <c r="F81" s="5">
        <v>997.16071419333809</v>
      </c>
      <c r="G81" s="27">
        <f t="shared" si="3"/>
        <v>12.778065433713415</v>
      </c>
      <c r="I81" s="5">
        <v>9.671146929782271</v>
      </c>
      <c r="J81" s="5">
        <v>0.38199425751345756</v>
      </c>
      <c r="K81" s="5">
        <v>0.62051649342561632</v>
      </c>
      <c r="L81" s="5">
        <v>0.17801857417108494</v>
      </c>
      <c r="M81" s="5" t="e">
        <v>#DIV/0!</v>
      </c>
      <c r="N81" s="5">
        <f t="shared" si="4"/>
        <v>4.5748068270697368</v>
      </c>
      <c r="O81" s="5">
        <f t="shared" si="5"/>
        <v>10.675811121135725</v>
      </c>
      <c r="P81" s="5">
        <f t="shared" si="6"/>
        <v>16.718419019110957</v>
      </c>
      <c r="Q81" s="5">
        <f t="shared" si="7"/>
        <v>18.465939151728485</v>
      </c>
      <c r="R81" s="27">
        <f t="shared" si="8"/>
        <v>0.41219565915204565</v>
      </c>
      <c r="S81" s="5"/>
      <c r="T81" s="38">
        <f t="shared" si="9"/>
        <v>18.465939151728485</v>
      </c>
    </row>
    <row r="82" spans="1:20" x14ac:dyDescent="0.25">
      <c r="A82">
        <v>12</v>
      </c>
      <c r="B82">
        <v>1986</v>
      </c>
      <c r="C82" s="5">
        <v>30673.197494679709</v>
      </c>
      <c r="D82" s="5">
        <v>1409.027574973971</v>
      </c>
      <c r="E82" s="5">
        <v>4123.9621744323176</v>
      </c>
      <c r="F82" s="5">
        <v>1215.5471968254637</v>
      </c>
      <c r="G82" s="27">
        <f t="shared" si="3"/>
        <v>62.093343983557894</v>
      </c>
      <c r="I82" s="5">
        <v>30.762143069611216</v>
      </c>
      <c r="J82" s="5">
        <v>0.68471961412775995</v>
      </c>
      <c r="K82" s="5">
        <v>2.1657820238752938</v>
      </c>
      <c r="L82" s="5">
        <v>0.5903605744540702</v>
      </c>
      <c r="M82" s="5" t="e">
        <v>#DIV/0!</v>
      </c>
      <c r="N82" s="5">
        <f t="shared" si="4"/>
        <v>9.3033659371185049</v>
      </c>
      <c r="O82" s="5">
        <f t="shared" si="5"/>
        <v>11.363125604628799</v>
      </c>
      <c r="P82" s="5">
        <f t="shared" si="6"/>
        <v>20.21550085506038</v>
      </c>
      <c r="Q82" s="5">
        <f t="shared" si="7"/>
        <v>22.510133274545623</v>
      </c>
      <c r="R82" s="27">
        <f t="shared" si="8"/>
        <v>2.003011096243803</v>
      </c>
      <c r="S82" s="5"/>
      <c r="T82" s="38">
        <f t="shared" si="9"/>
        <v>22.510133274545623</v>
      </c>
    </row>
    <row r="83" spans="1:20" x14ac:dyDescent="0.25">
      <c r="A83">
        <v>1</v>
      </c>
      <c r="B83">
        <v>1987</v>
      </c>
      <c r="C83" s="5">
        <v>44667.91866721159</v>
      </c>
      <c r="D83" s="5">
        <v>2478.0493412506166</v>
      </c>
      <c r="E83" s="5">
        <v>5102.6776137582156</v>
      </c>
      <c r="F83" s="5">
        <v>1854.8186434374984</v>
      </c>
      <c r="G83" s="27">
        <f t="shared" si="3"/>
        <v>264.63615714388015</v>
      </c>
      <c r="I83" s="5">
        <v>55.401453196988705</v>
      </c>
      <c r="J83" s="5">
        <v>2.1237634776508014</v>
      </c>
      <c r="K83" s="5">
        <v>5.5473615482896026</v>
      </c>
      <c r="L83" s="5">
        <v>2.2838906766323865</v>
      </c>
      <c r="M83" s="5" t="e">
        <v>#DIV/0!</v>
      </c>
      <c r="N83" s="5">
        <f t="shared" si="4"/>
        <v>13.5480493379471</v>
      </c>
      <c r="O83" s="5">
        <f t="shared" si="5"/>
        <v>19.98426888105336</v>
      </c>
      <c r="P83" s="5">
        <f t="shared" si="6"/>
        <v>25.013125557638311</v>
      </c>
      <c r="Q83" s="5">
        <f t="shared" si="7"/>
        <v>34.348493396990712</v>
      </c>
      <c r="R83" s="27">
        <f t="shared" si="8"/>
        <v>8.5366502304477478</v>
      </c>
      <c r="S83" s="5"/>
      <c r="T83" s="38">
        <f t="shared" si="9"/>
        <v>34.348493396990712</v>
      </c>
    </row>
    <row r="84" spans="1:20" x14ac:dyDescent="0.25">
      <c r="A84">
        <v>2</v>
      </c>
      <c r="B84">
        <v>1987</v>
      </c>
      <c r="C84" s="5">
        <v>45738.095211450905</v>
      </c>
      <c r="D84" s="5">
        <v>2319.6866446187091</v>
      </c>
      <c r="E84" s="5">
        <v>3828.2934327013377</v>
      </c>
      <c r="F84" s="5">
        <v>1453.765139866344</v>
      </c>
      <c r="G84" s="27">
        <f t="shared" si="3"/>
        <v>221.8029873288728</v>
      </c>
      <c r="I84" s="5">
        <v>71.618361046093739</v>
      </c>
      <c r="J84" s="5">
        <v>1.9123984458274603</v>
      </c>
      <c r="K84" s="5">
        <v>4.2525835350102934</v>
      </c>
      <c r="L84" s="5">
        <v>1.9257478162584059</v>
      </c>
      <c r="M84" s="5" t="e">
        <v>#DIV/0!</v>
      </c>
      <c r="N84" s="5">
        <f t="shared" si="4"/>
        <v>13.872640343175888</v>
      </c>
      <c r="O84" s="5">
        <f t="shared" si="5"/>
        <v>18.707150359828301</v>
      </c>
      <c r="P84" s="5">
        <f t="shared" si="6"/>
        <v>18.766144277947735</v>
      </c>
      <c r="Q84" s="5">
        <f t="shared" si="7"/>
        <v>26.921576664191555</v>
      </c>
      <c r="R84" s="27">
        <f t="shared" si="8"/>
        <v>7.1549350751249294</v>
      </c>
      <c r="S84" s="5"/>
      <c r="T84" s="38">
        <f t="shared" si="9"/>
        <v>26.921576664191555</v>
      </c>
    </row>
    <row r="85" spans="1:20" x14ac:dyDescent="0.25">
      <c r="A85">
        <v>3</v>
      </c>
      <c r="B85">
        <v>1987</v>
      </c>
      <c r="C85" s="5">
        <v>132120.40963996132</v>
      </c>
      <c r="D85" s="5">
        <v>3088.9434290385311</v>
      </c>
      <c r="E85" s="5">
        <v>5504.400517826175</v>
      </c>
      <c r="F85" s="5">
        <v>1433.6576558629572</v>
      </c>
      <c r="G85" s="27">
        <f t="shared" si="3"/>
        <v>172.73809110803154</v>
      </c>
      <c r="I85" s="5">
        <v>119.8122307725022</v>
      </c>
      <c r="J85" s="5">
        <v>2.200492996843348</v>
      </c>
      <c r="K85" s="5">
        <v>6.8846474542168137</v>
      </c>
      <c r="L85" s="5">
        <v>1.5154993487184698</v>
      </c>
      <c r="M85" s="5" t="e">
        <v>#DIV/0!</v>
      </c>
      <c r="N85" s="5">
        <f t="shared" si="4"/>
        <v>40.072917694862397</v>
      </c>
      <c r="O85" s="5">
        <f t="shared" si="5"/>
        <v>24.910834105149444</v>
      </c>
      <c r="P85" s="5">
        <f t="shared" si="6"/>
        <v>26.982355479540075</v>
      </c>
      <c r="Q85" s="5">
        <f t="shared" si="7"/>
        <v>26.549215849314024</v>
      </c>
      <c r="R85" s="27">
        <f t="shared" si="8"/>
        <v>5.572196487355856</v>
      </c>
      <c r="S85" s="5"/>
      <c r="T85" s="38">
        <f t="shared" si="9"/>
        <v>26.549215849314024</v>
      </c>
    </row>
    <row r="86" spans="1:20" x14ac:dyDescent="0.25">
      <c r="A86">
        <v>4</v>
      </c>
      <c r="B86">
        <v>1987</v>
      </c>
      <c r="C86" s="5">
        <v>115128.85433965709</v>
      </c>
      <c r="D86" s="5">
        <v>2690.1455527087592</v>
      </c>
      <c r="E86" s="5">
        <v>12360.83737089269</v>
      </c>
      <c r="F86" s="5">
        <v>1714.6239387845922</v>
      </c>
      <c r="G86" s="27">
        <f t="shared" si="3"/>
        <v>209.81267544433595</v>
      </c>
      <c r="I86" s="5">
        <v>114.51332671493115</v>
      </c>
      <c r="J86" s="5">
        <v>1.5479876014876957</v>
      </c>
      <c r="K86" s="5">
        <v>17.513025584147965</v>
      </c>
      <c r="L86" s="5">
        <v>1.8254926959007338</v>
      </c>
      <c r="M86" s="5" t="e">
        <v>#DIV/0!</v>
      </c>
      <c r="N86" s="5">
        <f t="shared" si="4"/>
        <v>34.919276414818647</v>
      </c>
      <c r="O86" s="5">
        <f t="shared" si="5"/>
        <v>21.694722199264188</v>
      </c>
      <c r="P86" s="5">
        <f t="shared" si="6"/>
        <v>60.592340053395539</v>
      </c>
      <c r="Q86" s="5">
        <f t="shared" si="7"/>
        <v>31.752295162677633</v>
      </c>
      <c r="R86" s="27">
        <f t="shared" si="8"/>
        <v>6.7681508207850305</v>
      </c>
      <c r="S86" s="5"/>
      <c r="T86" s="38">
        <f t="shared" si="9"/>
        <v>31.752295162677633</v>
      </c>
    </row>
    <row r="87" spans="1:20" x14ac:dyDescent="0.25">
      <c r="A87">
        <v>5</v>
      </c>
      <c r="B87">
        <v>1987</v>
      </c>
      <c r="C87" s="5">
        <v>20857.935914355574</v>
      </c>
      <c r="D87" s="5">
        <v>2099.4533683503414</v>
      </c>
      <c r="E87" s="5">
        <v>3367.590975582767</v>
      </c>
      <c r="F87" s="5">
        <v>1028.7376936613512</v>
      </c>
      <c r="G87" s="27">
        <f t="shared" si="3"/>
        <v>20.514166697247937</v>
      </c>
      <c r="I87" s="5">
        <v>20.948072186221861</v>
      </c>
      <c r="J87" s="5">
        <v>0.84859194440326646</v>
      </c>
      <c r="K87" s="5">
        <v>1.1947882274267736</v>
      </c>
      <c r="L87" s="5">
        <v>0.24270277677927671</v>
      </c>
      <c r="M87" s="5" t="e">
        <v>#DIV/0!</v>
      </c>
      <c r="N87" s="5">
        <f t="shared" si="4"/>
        <v>6.3263378569473989</v>
      </c>
      <c r="O87" s="5">
        <f t="shared" si="5"/>
        <v>16.93107555121243</v>
      </c>
      <c r="P87" s="5">
        <f t="shared" si="6"/>
        <v>16.507798899915525</v>
      </c>
      <c r="Q87" s="5">
        <f t="shared" si="7"/>
        <v>19.050698030765762</v>
      </c>
      <c r="R87" s="27">
        <f t="shared" si="8"/>
        <v>0.66174731281444954</v>
      </c>
      <c r="S87" s="5"/>
      <c r="T87" s="38">
        <f t="shared" si="9"/>
        <v>19.050698030765762</v>
      </c>
    </row>
    <row r="88" spans="1:20" x14ac:dyDescent="0.25">
      <c r="A88">
        <v>6</v>
      </c>
      <c r="B88">
        <v>1987</v>
      </c>
      <c r="C88" s="5">
        <v>12156.670636103656</v>
      </c>
      <c r="D88" s="5">
        <v>1461.3091115725113</v>
      </c>
      <c r="E88" s="5">
        <v>2887.8797748075976</v>
      </c>
      <c r="F88" s="5">
        <v>836.12974607708543</v>
      </c>
      <c r="G88" s="27">
        <f t="shared" si="3"/>
        <v>6.8966037736048813</v>
      </c>
      <c r="I88" s="5">
        <v>9.263384342073314</v>
      </c>
      <c r="J88" s="5">
        <v>0.43513553919867515</v>
      </c>
      <c r="K88" s="5">
        <v>0.61069998668447489</v>
      </c>
      <c r="L88" s="5">
        <v>0.1288416509774819</v>
      </c>
      <c r="M88" s="5" t="e">
        <v>#DIV/0!</v>
      </c>
      <c r="N88" s="5">
        <f t="shared" si="4"/>
        <v>3.6871915790426617</v>
      </c>
      <c r="O88" s="5">
        <f t="shared" si="5"/>
        <v>11.784750899778317</v>
      </c>
      <c r="P88" s="5">
        <f t="shared" si="6"/>
        <v>14.156273405919597</v>
      </c>
      <c r="Q88" s="5">
        <f t="shared" si="7"/>
        <v>15.483884186612693</v>
      </c>
      <c r="R88" s="27">
        <f t="shared" si="8"/>
        <v>0.22247108947112521</v>
      </c>
      <c r="S88" s="5"/>
      <c r="T88" s="38">
        <f t="shared" si="9"/>
        <v>15.483884186612693</v>
      </c>
    </row>
    <row r="89" spans="1:20" x14ac:dyDescent="0.25">
      <c r="A89">
        <v>7</v>
      </c>
      <c r="B89">
        <v>1987</v>
      </c>
      <c r="C89" s="5">
        <v>16198.366641839368</v>
      </c>
      <c r="D89" s="5">
        <v>1385.583379694935</v>
      </c>
      <c r="E89" s="5">
        <v>3078.3469113194251</v>
      </c>
      <c r="F89" s="5">
        <v>920.18005692686472</v>
      </c>
      <c r="G89" s="27">
        <f t="shared" si="3"/>
        <v>8.7483301398764421</v>
      </c>
      <c r="I89" s="5">
        <v>12.693254746423886</v>
      </c>
      <c r="J89" s="5">
        <v>0.38163801331720631</v>
      </c>
      <c r="K89" s="5">
        <v>0.57090416065881777</v>
      </c>
      <c r="L89" s="5">
        <v>0.14432457181454908</v>
      </c>
      <c r="M89" s="5" t="e">
        <v>#DIV/0!</v>
      </c>
      <c r="N89" s="5">
        <f t="shared" si="4"/>
        <v>4.9130623724110913</v>
      </c>
      <c r="O89" s="5">
        <f t="shared" si="5"/>
        <v>11.174059513668832</v>
      </c>
      <c r="P89" s="5">
        <f t="shared" si="6"/>
        <v>15.089935839801104</v>
      </c>
      <c r="Q89" s="5">
        <f t="shared" si="7"/>
        <v>17.040371424571568</v>
      </c>
      <c r="R89" s="27">
        <f t="shared" si="8"/>
        <v>0.28220419806053038</v>
      </c>
      <c r="S89" s="5"/>
      <c r="T89" s="38">
        <f t="shared" si="9"/>
        <v>17.040371424571568</v>
      </c>
    </row>
    <row r="90" spans="1:20" x14ac:dyDescent="0.25">
      <c r="A90">
        <v>8</v>
      </c>
      <c r="B90">
        <v>1987</v>
      </c>
      <c r="C90" s="5">
        <v>6627.0437116084813</v>
      </c>
      <c r="D90" s="5">
        <v>1436.255816274816</v>
      </c>
      <c r="E90" s="5">
        <v>3051.7236750234761</v>
      </c>
      <c r="F90" s="5">
        <v>896.96001652955806</v>
      </c>
      <c r="G90" s="27">
        <f t="shared" si="3"/>
        <v>12.003872659929094</v>
      </c>
      <c r="I90" s="5">
        <v>3.3459551047891987</v>
      </c>
      <c r="J90" s="5">
        <v>0.43406985143211191</v>
      </c>
      <c r="K90" s="5">
        <v>0.48960740818100196</v>
      </c>
      <c r="L90" s="5">
        <v>0.17154528219476156</v>
      </c>
      <c r="M90" s="5" t="e">
        <v>#DIV/0!</v>
      </c>
      <c r="N90" s="5">
        <f t="shared" si="4"/>
        <v>2.0100223571757603</v>
      </c>
      <c r="O90" s="5">
        <f t="shared" si="5"/>
        <v>11.582708195764646</v>
      </c>
      <c r="P90" s="5">
        <f t="shared" si="6"/>
        <v>14.959429779526843</v>
      </c>
      <c r="Q90" s="5">
        <f t="shared" si="7"/>
        <v>16.610370676473298</v>
      </c>
      <c r="R90" s="27">
        <f t="shared" si="8"/>
        <v>0.38722169870739015</v>
      </c>
      <c r="S90" s="5"/>
      <c r="T90" s="38">
        <f t="shared" si="9"/>
        <v>16.610370676473298</v>
      </c>
    </row>
    <row r="91" spans="1:20" x14ac:dyDescent="0.25">
      <c r="A91">
        <v>9</v>
      </c>
      <c r="B91">
        <v>1987</v>
      </c>
      <c r="C91" s="5">
        <v>25134.723137200835</v>
      </c>
      <c r="D91" s="5">
        <v>1304.8461877543205</v>
      </c>
      <c r="E91" s="5">
        <v>4416.4389626330803</v>
      </c>
      <c r="F91" s="5">
        <v>1238.9089573944218</v>
      </c>
      <c r="G91" s="27">
        <f t="shared" si="3"/>
        <v>79.968967163014725</v>
      </c>
      <c r="I91" s="5">
        <v>19.467831878465688</v>
      </c>
      <c r="J91" s="5">
        <v>0.45193686804409078</v>
      </c>
      <c r="K91" s="5">
        <v>1.7226081540945397</v>
      </c>
      <c r="L91" s="5">
        <v>0.73982480612564361</v>
      </c>
      <c r="M91" s="5" t="e">
        <v>#DIV/0!</v>
      </c>
      <c r="N91" s="5">
        <f t="shared" si="4"/>
        <v>7.6235132354263984</v>
      </c>
      <c r="O91" s="5">
        <f t="shared" si="5"/>
        <v>10.522953127050972</v>
      </c>
      <c r="P91" s="5">
        <f t="shared" si="6"/>
        <v>21.649210601142549</v>
      </c>
      <c r="Q91" s="5">
        <f t="shared" si="7"/>
        <v>22.942758470267069</v>
      </c>
      <c r="R91" s="27">
        <f t="shared" si="8"/>
        <v>2.579644102032733</v>
      </c>
      <c r="S91" s="5"/>
      <c r="T91" s="38">
        <f t="shared" si="9"/>
        <v>22.942758470267069</v>
      </c>
    </row>
    <row r="92" spans="1:20" x14ac:dyDescent="0.25">
      <c r="A92">
        <v>10</v>
      </c>
      <c r="B92">
        <v>1987</v>
      </c>
      <c r="C92" s="5">
        <v>8953.0870097170773</v>
      </c>
      <c r="D92" s="5">
        <v>1111.6663745004137</v>
      </c>
      <c r="E92" s="5">
        <v>3577.5796910589756</v>
      </c>
      <c r="F92" s="5">
        <v>853.00303463622799</v>
      </c>
      <c r="G92" s="27">
        <f t="shared" si="3"/>
        <v>11.949249463283918</v>
      </c>
      <c r="I92" s="5">
        <v>4.5818484317834063</v>
      </c>
      <c r="J92" s="5">
        <v>0.38766676125376348</v>
      </c>
      <c r="K92" s="5">
        <v>0.72893043232917831</v>
      </c>
      <c r="L92" s="5">
        <v>0.17108855886623453</v>
      </c>
      <c r="M92" s="5" t="e">
        <v>#DIV/0!</v>
      </c>
      <c r="N92" s="5">
        <f t="shared" si="4"/>
        <v>2.7155253290012369</v>
      </c>
      <c r="O92" s="5">
        <f t="shared" si="5"/>
        <v>8.9650514072614005</v>
      </c>
      <c r="P92" s="5">
        <f t="shared" si="6"/>
        <v>17.537155348328312</v>
      </c>
      <c r="Q92" s="5">
        <f t="shared" si="7"/>
        <v>15.796352493263482</v>
      </c>
      <c r="R92" s="27">
        <f t="shared" si="8"/>
        <v>0.38545966010593286</v>
      </c>
      <c r="S92" s="5"/>
      <c r="T92" s="38">
        <f t="shared" si="9"/>
        <v>15.796352493263482</v>
      </c>
    </row>
    <row r="93" spans="1:20" x14ac:dyDescent="0.25">
      <c r="A93">
        <v>11</v>
      </c>
      <c r="B93">
        <v>1987</v>
      </c>
      <c r="C93" s="5">
        <v>14465.514381286575</v>
      </c>
      <c r="D93" s="5">
        <v>1033.137642584775</v>
      </c>
      <c r="E93" s="5">
        <v>2539.3406714861981</v>
      </c>
      <c r="F93" s="5">
        <v>755.14298461980093</v>
      </c>
      <c r="G93" s="27">
        <f t="shared" si="3"/>
        <v>9.7752462368058044</v>
      </c>
      <c r="I93" s="5">
        <v>11.660877334621334</v>
      </c>
      <c r="J93" s="5">
        <v>0.48516196778333859</v>
      </c>
      <c r="K93" s="5">
        <v>0.54547685054862105</v>
      </c>
      <c r="L93" s="5">
        <v>0.15291097039085774</v>
      </c>
      <c r="M93" s="5" t="e">
        <v>#DIV/0!</v>
      </c>
      <c r="N93" s="5">
        <f t="shared" si="4"/>
        <v>4.3874778226528894</v>
      </c>
      <c r="O93" s="5">
        <f t="shared" si="5"/>
        <v>8.3317551821352822</v>
      </c>
      <c r="P93" s="5">
        <f t="shared" si="6"/>
        <v>12.447748389638226</v>
      </c>
      <c r="Q93" s="5">
        <f t="shared" si="7"/>
        <v>13.984129344811128</v>
      </c>
      <c r="R93" s="27">
        <f t="shared" si="8"/>
        <v>0.31533052376792919</v>
      </c>
      <c r="S93" s="5"/>
      <c r="T93" s="38">
        <f t="shared" si="9"/>
        <v>13.984129344811128</v>
      </c>
    </row>
    <row r="94" spans="1:20" x14ac:dyDescent="0.25">
      <c r="A94">
        <v>12</v>
      </c>
      <c r="B94">
        <v>1987</v>
      </c>
      <c r="C94" s="5">
        <v>24656.35265157359</v>
      </c>
      <c r="D94" s="5">
        <v>1019.9990568476181</v>
      </c>
      <c r="E94" s="5">
        <v>2487.2230016117651</v>
      </c>
      <c r="F94" s="5">
        <v>968.07076756348704</v>
      </c>
      <c r="G94" s="27">
        <f t="shared" si="3"/>
        <v>49.759426181076556</v>
      </c>
      <c r="I94" s="5">
        <v>28.587226579165364</v>
      </c>
      <c r="J94" s="5">
        <v>0.60470168696981985</v>
      </c>
      <c r="K94" s="5">
        <v>0.97199858777127668</v>
      </c>
      <c r="L94" s="5">
        <v>0.48723244687266132</v>
      </c>
      <c r="M94" s="5" t="e">
        <v>#DIV/0!</v>
      </c>
      <c r="N94" s="5">
        <f t="shared" si="4"/>
        <v>7.4784205797918082</v>
      </c>
      <c r="O94" s="5">
        <f t="shared" si="5"/>
        <v>8.2257988455453077</v>
      </c>
      <c r="P94" s="5">
        <f t="shared" si="6"/>
        <v>12.192269615743946</v>
      </c>
      <c r="Q94" s="5">
        <f t="shared" si="7"/>
        <v>17.927236436360872</v>
      </c>
      <c r="R94" s="27">
        <f t="shared" si="8"/>
        <v>1.6051427800347275</v>
      </c>
      <c r="S94" s="5"/>
      <c r="T94" s="38">
        <f t="shared" si="9"/>
        <v>17.927236436360872</v>
      </c>
    </row>
    <row r="95" spans="1:20" x14ac:dyDescent="0.25">
      <c r="A95">
        <v>1</v>
      </c>
      <c r="B95">
        <v>1988</v>
      </c>
      <c r="C95" s="5">
        <v>32188.309438270644</v>
      </c>
      <c r="D95" s="5">
        <v>1750.7278617605311</v>
      </c>
      <c r="E95" s="5">
        <v>3581.5865069771376</v>
      </c>
      <c r="F95" s="5">
        <v>1242.8855101173162</v>
      </c>
      <c r="G95" s="27">
        <f t="shared" si="3"/>
        <v>137.14561617403336</v>
      </c>
      <c r="I95" s="5">
        <v>48.430941757008839</v>
      </c>
      <c r="J95" s="5">
        <v>1.6579056825532066</v>
      </c>
      <c r="K95" s="5">
        <v>3.737823720665411</v>
      </c>
      <c r="L95" s="5">
        <v>1.2178984278502432</v>
      </c>
      <c r="M95" s="5" t="e">
        <v>#DIV/0!</v>
      </c>
      <c r="N95" s="5">
        <f t="shared" si="4"/>
        <v>9.7629085345073232</v>
      </c>
      <c r="O95" s="5">
        <f t="shared" si="5"/>
        <v>14.118773078713961</v>
      </c>
      <c r="P95" s="5">
        <f t="shared" si="6"/>
        <v>17.556796602829106</v>
      </c>
      <c r="Q95" s="5">
        <f t="shared" si="7"/>
        <v>23.016398335505855</v>
      </c>
      <c r="R95" s="27">
        <f t="shared" si="8"/>
        <v>4.4240521346462378</v>
      </c>
      <c r="S95" s="5"/>
      <c r="T95" s="38">
        <f t="shared" si="9"/>
        <v>23.016398335505855</v>
      </c>
    </row>
    <row r="96" spans="1:20" x14ac:dyDescent="0.25">
      <c r="A96">
        <v>2</v>
      </c>
      <c r="B96">
        <v>1988</v>
      </c>
      <c r="C96" s="5">
        <v>16547.359290533084</v>
      </c>
      <c r="D96" s="5">
        <v>1459.5969754770961</v>
      </c>
      <c r="E96" s="5">
        <v>2899.0929102265327</v>
      </c>
      <c r="F96" s="5">
        <v>964.57416159559716</v>
      </c>
      <c r="G96" s="27">
        <f t="shared" si="3"/>
        <v>117.19006723689508</v>
      </c>
      <c r="I96" s="5">
        <v>28.497488319649975</v>
      </c>
      <c r="J96" s="5">
        <v>1.2400825823524222</v>
      </c>
      <c r="K96" s="5">
        <v>3.4624668008044788</v>
      </c>
      <c r="L96" s="5">
        <v>1.0510432217670451</v>
      </c>
      <c r="M96" s="5" t="e">
        <v>#DIV/0!</v>
      </c>
      <c r="N96" s="5">
        <f t="shared" si="4"/>
        <v>5.018913949206274</v>
      </c>
      <c r="O96" s="5">
        <f t="shared" si="5"/>
        <v>11.770943350621742</v>
      </c>
      <c r="P96" s="5">
        <f t="shared" si="6"/>
        <v>14.211239756012414</v>
      </c>
      <c r="Q96" s="5">
        <f t="shared" si="7"/>
        <v>17.862484473992541</v>
      </c>
      <c r="R96" s="27">
        <f t="shared" si="8"/>
        <v>3.7803247495772605</v>
      </c>
      <c r="S96" s="5"/>
      <c r="T96" s="38">
        <f t="shared" si="9"/>
        <v>17.862484473992541</v>
      </c>
    </row>
    <row r="97" spans="1:20" x14ac:dyDescent="0.25">
      <c r="A97">
        <v>3</v>
      </c>
      <c r="B97">
        <v>1988</v>
      </c>
      <c r="C97" s="5">
        <v>13366.165075101278</v>
      </c>
      <c r="D97" s="5">
        <v>1330.7970753134466</v>
      </c>
      <c r="E97" s="5">
        <v>2403.6019578933501</v>
      </c>
      <c r="F97" s="5">
        <v>739.25345744662684</v>
      </c>
      <c r="G97" s="27">
        <f t="shared" si="3"/>
        <v>25.801692132501202</v>
      </c>
      <c r="I97" s="5">
        <v>18.336528193704162</v>
      </c>
      <c r="J97" s="5">
        <v>0.51061668129324633</v>
      </c>
      <c r="K97" s="5">
        <v>1.4222364450332461</v>
      </c>
      <c r="L97" s="5">
        <v>0.28691359498069535</v>
      </c>
      <c r="M97" s="5" t="e">
        <v>#DIV/0!</v>
      </c>
      <c r="N97" s="5">
        <f t="shared" si="4"/>
        <v>4.0540385426452161</v>
      </c>
      <c r="O97" s="5">
        <f t="shared" si="5"/>
        <v>10.732234478334247</v>
      </c>
      <c r="P97" s="5">
        <f t="shared" si="6"/>
        <v>11.782362538692892</v>
      </c>
      <c r="Q97" s="5">
        <f t="shared" si="7"/>
        <v>13.6898788416042</v>
      </c>
      <c r="R97" s="27">
        <f t="shared" si="8"/>
        <v>0.83231264943552263</v>
      </c>
      <c r="S97" s="5"/>
      <c r="T97" s="38">
        <f t="shared" si="9"/>
        <v>13.6898788416042</v>
      </c>
    </row>
    <row r="98" spans="1:20" x14ac:dyDescent="0.25">
      <c r="A98">
        <v>4</v>
      </c>
      <c r="B98">
        <v>1988</v>
      </c>
      <c r="C98" s="5">
        <v>17126.624872540771</v>
      </c>
      <c r="D98" s="5">
        <v>1507.8399970850953</v>
      </c>
      <c r="E98" s="5">
        <v>2888.9346998218448</v>
      </c>
      <c r="F98" s="5">
        <v>957.964998862215</v>
      </c>
      <c r="G98" s="27">
        <f t="shared" si="3"/>
        <v>61.263435549195506</v>
      </c>
      <c r="I98" s="5">
        <v>22.416559480323944</v>
      </c>
      <c r="J98" s="5">
        <v>0.65789473063227055</v>
      </c>
      <c r="K98" s="5">
        <v>1.813222062474305</v>
      </c>
      <c r="L98" s="5">
        <v>0.58342142468264946</v>
      </c>
      <c r="M98" s="5" t="e">
        <v>#DIV/0!</v>
      </c>
      <c r="N98" s="5">
        <f t="shared" si="4"/>
        <v>5.1946086965546776</v>
      </c>
      <c r="O98" s="5">
        <f t="shared" si="5"/>
        <v>12.159999976492704</v>
      </c>
      <c r="P98" s="5">
        <f t="shared" si="6"/>
        <v>14.161444606969827</v>
      </c>
      <c r="Q98" s="5">
        <f t="shared" si="7"/>
        <v>17.740092571522499</v>
      </c>
      <c r="R98" s="27">
        <f t="shared" si="8"/>
        <v>1.9762398564256616</v>
      </c>
      <c r="S98" s="5"/>
      <c r="T98" s="38">
        <f t="shared" si="9"/>
        <v>17.740092571522499</v>
      </c>
    </row>
    <row r="99" spans="1:20" x14ac:dyDescent="0.25">
      <c r="A99">
        <v>5</v>
      </c>
      <c r="B99">
        <v>1988</v>
      </c>
      <c r="C99" s="5">
        <v>16381.636739501737</v>
      </c>
      <c r="D99" s="5">
        <v>1326.3111453675169</v>
      </c>
      <c r="E99" s="5">
        <v>2719.14470190154</v>
      </c>
      <c r="F99" s="5">
        <v>807.99462743450044</v>
      </c>
      <c r="G99" s="27">
        <f t="shared" ref="G99:G162" si="10">R99*$M$31</f>
        <v>21.246117532293304</v>
      </c>
      <c r="I99" s="5">
        <v>17.017511220918031</v>
      </c>
      <c r="J99" s="5">
        <v>0.48951606351529647</v>
      </c>
      <c r="K99" s="5">
        <v>0.98469549630432873</v>
      </c>
      <c r="L99" s="5">
        <v>0.248822869381539</v>
      </c>
      <c r="M99" s="5" t="e">
        <v>#DIV/0!</v>
      </c>
      <c r="N99" s="5">
        <f t="shared" ref="N99:N162" si="11">C99/I$31</f>
        <v>4.9686492992119309</v>
      </c>
      <c r="O99" s="5">
        <f t="shared" ref="O99:O162" si="12">D99/J$31</f>
        <v>10.696057623931589</v>
      </c>
      <c r="P99" s="5">
        <f t="shared" ref="P99:P162" si="13">E99/K$31</f>
        <v>13.329140695595784</v>
      </c>
      <c r="Q99" s="5">
        <f t="shared" ref="Q99:Q162" si="14">F99/L$31</f>
        <v>14.962863471009268</v>
      </c>
      <c r="R99" s="27">
        <f t="shared" ref="R99:R162" si="15">IFERROR(MAX(L99*3.858-0.2746,0),(0.6347*J99+0.1442)*3.858-0.2746)</f>
        <v>0.68535863007397757</v>
      </c>
      <c r="S99" s="5"/>
      <c r="T99" s="38">
        <f t="shared" ref="T99:T162" si="16">Q99</f>
        <v>14.962863471009268</v>
      </c>
    </row>
    <row r="100" spans="1:20" x14ac:dyDescent="0.25">
      <c r="A100">
        <v>6</v>
      </c>
      <c r="B100">
        <v>1988</v>
      </c>
      <c r="C100" s="5">
        <v>9071.6419289133974</v>
      </c>
      <c r="D100" s="5">
        <v>1074.0504754385249</v>
      </c>
      <c r="E100" s="5">
        <v>2604.4591404001953</v>
      </c>
      <c r="F100" s="5">
        <v>817.22303236289906</v>
      </c>
      <c r="G100" s="27">
        <f t="shared" si="10"/>
        <v>21.854255788276291</v>
      </c>
      <c r="I100" s="5">
        <v>6.6440760529706626</v>
      </c>
      <c r="J100" s="5">
        <v>0.40870648258790965</v>
      </c>
      <c r="K100" s="5">
        <v>0.70131389506424247</v>
      </c>
      <c r="L100" s="5">
        <v>0.25390772243914017</v>
      </c>
      <c r="M100" s="5" t="e">
        <v>#DIV/0!</v>
      </c>
      <c r="N100" s="5">
        <f t="shared" si="11"/>
        <v>2.7514837515660897</v>
      </c>
      <c r="O100" s="5">
        <f t="shared" si="12"/>
        <v>8.6616973825687502</v>
      </c>
      <c r="P100" s="5">
        <f t="shared" si="13"/>
        <v>12.766956570589192</v>
      </c>
      <c r="Q100" s="5">
        <f t="shared" si="14"/>
        <v>15.133759858572205</v>
      </c>
      <c r="R100" s="27">
        <f t="shared" si="15"/>
        <v>0.70497599317020287</v>
      </c>
      <c r="S100" s="5"/>
      <c r="T100" s="38">
        <f t="shared" si="16"/>
        <v>15.133759858572205</v>
      </c>
    </row>
    <row r="101" spans="1:20" x14ac:dyDescent="0.25">
      <c r="A101">
        <v>7</v>
      </c>
      <c r="B101">
        <v>1988</v>
      </c>
      <c r="C101" s="5">
        <v>8101.3047843114082</v>
      </c>
      <c r="D101" s="5">
        <v>823.16551901641151</v>
      </c>
      <c r="E101" s="5">
        <v>2533.4654767366619</v>
      </c>
      <c r="F101" s="5">
        <v>687.34656763219664</v>
      </c>
      <c r="G101" s="27">
        <f t="shared" si="10"/>
        <v>7.5029212563663705</v>
      </c>
      <c r="I101" s="5">
        <v>5.3180864373690193</v>
      </c>
      <c r="J101" s="5">
        <v>0.25275069000687156</v>
      </c>
      <c r="K101" s="5">
        <v>0.51153012795030051</v>
      </c>
      <c r="L101" s="5">
        <v>0.13391127992413226</v>
      </c>
      <c r="M101" s="5" t="e">
        <v>#DIV/0!</v>
      </c>
      <c r="N101" s="5">
        <f t="shared" si="11"/>
        <v>2.4571746388569635</v>
      </c>
      <c r="O101" s="5">
        <f t="shared" si="12"/>
        <v>6.6384316049710606</v>
      </c>
      <c r="P101" s="5">
        <f t="shared" si="13"/>
        <v>12.418948415375795</v>
      </c>
      <c r="Q101" s="5">
        <f t="shared" si="14"/>
        <v>12.728640141336975</v>
      </c>
      <c r="R101" s="27">
        <f t="shared" si="15"/>
        <v>0.24202971794730227</v>
      </c>
      <c r="S101" s="5"/>
      <c r="T101" s="38">
        <f t="shared" si="16"/>
        <v>12.728640141336975</v>
      </c>
    </row>
    <row r="102" spans="1:20" x14ac:dyDescent="0.25">
      <c r="A102">
        <v>8</v>
      </c>
      <c r="B102">
        <v>1988</v>
      </c>
      <c r="C102" s="5">
        <v>8804.3313944166439</v>
      </c>
      <c r="D102" s="5">
        <v>925.84418417631196</v>
      </c>
      <c r="E102" s="5">
        <v>2771.1156434944742</v>
      </c>
      <c r="F102" s="5">
        <v>755.88619951231124</v>
      </c>
      <c r="G102" s="27">
        <f t="shared" si="10"/>
        <v>15.346812294614024</v>
      </c>
      <c r="I102" s="5">
        <v>6.1264867288619032</v>
      </c>
      <c r="J102" s="5">
        <v>0.3434559430523445</v>
      </c>
      <c r="K102" s="5">
        <v>0.65220091313663309</v>
      </c>
      <c r="L102" s="5">
        <v>0.19949674990061728</v>
      </c>
      <c r="M102" s="5" t="e">
        <v>#DIV/0!</v>
      </c>
      <c r="N102" s="5">
        <f t="shared" si="11"/>
        <v>2.6704068530229432</v>
      </c>
      <c r="O102" s="5">
        <f t="shared" si="12"/>
        <v>7.4664853562605806</v>
      </c>
      <c r="P102" s="5">
        <f t="shared" si="13"/>
        <v>13.583900213208207</v>
      </c>
      <c r="Q102" s="5">
        <f t="shared" si="14"/>
        <v>13.997892583561319</v>
      </c>
      <c r="R102" s="27">
        <f t="shared" si="15"/>
        <v>0.49505846111658142</v>
      </c>
      <c r="S102" s="5"/>
      <c r="T102" s="38">
        <f t="shared" si="16"/>
        <v>13.997892583561319</v>
      </c>
    </row>
    <row r="103" spans="1:20" x14ac:dyDescent="0.25">
      <c r="A103">
        <v>9</v>
      </c>
      <c r="B103">
        <v>1988</v>
      </c>
      <c r="C103" s="5">
        <v>9804.9920348890009</v>
      </c>
      <c r="D103" s="5">
        <v>867.73838530890976</v>
      </c>
      <c r="E103" s="5">
        <v>3190.0933737513146</v>
      </c>
      <c r="F103" s="5">
        <v>742.93403762905177</v>
      </c>
      <c r="G103" s="27">
        <f t="shared" si="10"/>
        <v>19.912583224862342</v>
      </c>
      <c r="I103" s="5">
        <v>7.2764856218711262</v>
      </c>
      <c r="J103" s="5">
        <v>0.36056784376115825</v>
      </c>
      <c r="K103" s="5">
        <v>0.97881898947728063</v>
      </c>
      <c r="L103" s="5">
        <v>0.23767273052109855</v>
      </c>
      <c r="M103" s="5" t="e">
        <v>#DIV/0!</v>
      </c>
      <c r="N103" s="5">
        <f t="shared" si="11"/>
        <v>2.9739132650558084</v>
      </c>
      <c r="O103" s="5">
        <f t="shared" si="12"/>
        <v>6.9978902041041113</v>
      </c>
      <c r="P103" s="5">
        <f t="shared" si="13"/>
        <v>15.637712616428013</v>
      </c>
      <c r="Q103" s="5">
        <f t="shared" si="14"/>
        <v>13.75803773387133</v>
      </c>
      <c r="R103" s="27">
        <f t="shared" si="15"/>
        <v>0.64234139435039816</v>
      </c>
      <c r="S103" s="5"/>
      <c r="T103" s="38">
        <f t="shared" si="16"/>
        <v>13.75803773387133</v>
      </c>
    </row>
    <row r="104" spans="1:20" x14ac:dyDescent="0.25">
      <c r="A104">
        <v>10</v>
      </c>
      <c r="B104">
        <v>1988</v>
      </c>
      <c r="C104" s="5">
        <v>13904.489480350157</v>
      </c>
      <c r="D104" s="5">
        <v>874.88065957120455</v>
      </c>
      <c r="E104" s="5">
        <v>3382.8279132943271</v>
      </c>
      <c r="F104" s="5">
        <v>968.76211136923621</v>
      </c>
      <c r="G104" s="27">
        <f t="shared" si="10"/>
        <v>53.058667258445361</v>
      </c>
      <c r="I104" s="5">
        <v>10.619730834911065</v>
      </c>
      <c r="J104" s="5">
        <v>0.45982904716103801</v>
      </c>
      <c r="K104" s="5">
        <v>1.2907001264174551</v>
      </c>
      <c r="L104" s="5">
        <v>0.5148185359156956</v>
      </c>
      <c r="M104" s="5" t="e">
        <v>#DIV/0!</v>
      </c>
      <c r="N104" s="5">
        <f t="shared" si="11"/>
        <v>4.2173155839703238</v>
      </c>
      <c r="O104" s="5">
        <f t="shared" si="12"/>
        <v>7.0554891900903591</v>
      </c>
      <c r="P104" s="5">
        <f t="shared" si="13"/>
        <v>16.582489771050621</v>
      </c>
      <c r="Q104" s="5">
        <f t="shared" si="14"/>
        <v>17.940039099430301</v>
      </c>
      <c r="R104" s="27">
        <f t="shared" si="15"/>
        <v>1.7115699115627536</v>
      </c>
      <c r="S104" s="5"/>
      <c r="T104" s="38">
        <f t="shared" si="16"/>
        <v>17.940039099430301</v>
      </c>
    </row>
    <row r="105" spans="1:20" x14ac:dyDescent="0.25">
      <c r="A105">
        <v>11</v>
      </c>
      <c r="B105">
        <v>1988</v>
      </c>
      <c r="C105" s="5">
        <v>26498.516454250061</v>
      </c>
      <c r="D105" s="5">
        <v>1107.7700424949521</v>
      </c>
      <c r="E105" s="5">
        <v>3542.7862552567931</v>
      </c>
      <c r="F105" s="5">
        <v>1162.6120431920638</v>
      </c>
      <c r="G105" s="27">
        <f t="shared" si="10"/>
        <v>113.64343958547883</v>
      </c>
      <c r="I105" s="5">
        <v>26.357320599964897</v>
      </c>
      <c r="J105" s="5">
        <v>0.85705655009196802</v>
      </c>
      <c r="K105" s="5">
        <v>2.3667220194940541</v>
      </c>
      <c r="L105" s="5">
        <v>1.0213886485181929</v>
      </c>
      <c r="M105" s="5" t="e">
        <v>#DIV/0!</v>
      </c>
      <c r="N105" s="5">
        <f t="shared" si="11"/>
        <v>8.0371599800576465</v>
      </c>
      <c r="O105" s="5">
        <f t="shared" si="12"/>
        <v>8.9336293749592919</v>
      </c>
      <c r="P105" s="5">
        <f t="shared" si="13"/>
        <v>17.366599290474475</v>
      </c>
      <c r="Q105" s="5">
        <f t="shared" si="14"/>
        <v>21.529852651704886</v>
      </c>
      <c r="R105" s="27">
        <f t="shared" si="15"/>
        <v>3.6659174059831883</v>
      </c>
      <c r="S105" s="5"/>
      <c r="T105" s="38">
        <f t="shared" si="16"/>
        <v>21.529852651704886</v>
      </c>
    </row>
    <row r="106" spans="1:20" x14ac:dyDescent="0.25">
      <c r="A106">
        <v>12</v>
      </c>
      <c r="B106">
        <v>1988</v>
      </c>
      <c r="C106" s="5">
        <v>11301.33411718155</v>
      </c>
      <c r="D106" s="5">
        <v>582.50300170149421</v>
      </c>
      <c r="E106" s="5">
        <v>1727.3509045980895</v>
      </c>
      <c r="F106" s="5">
        <v>499.36066813050411</v>
      </c>
      <c r="G106" s="27">
        <f t="shared" si="10"/>
        <v>6.1154920615788377</v>
      </c>
      <c r="I106" s="5">
        <v>10.811554632892431</v>
      </c>
      <c r="J106" s="5">
        <v>0.36446521616458938</v>
      </c>
      <c r="K106" s="5">
        <v>0.48241858298998591</v>
      </c>
      <c r="L106" s="5">
        <v>0.12231050737954513</v>
      </c>
      <c r="M106" s="5" t="e">
        <v>#DIV/0!</v>
      </c>
      <c r="N106" s="5">
        <f t="shared" si="11"/>
        <v>3.4277628502218835</v>
      </c>
      <c r="O106" s="5">
        <f t="shared" si="12"/>
        <v>4.6976048524314047</v>
      </c>
      <c r="P106" s="5">
        <f t="shared" si="13"/>
        <v>8.4674063950886733</v>
      </c>
      <c r="Q106" s="5">
        <f t="shared" si="14"/>
        <v>9.2474197801945213</v>
      </c>
      <c r="R106" s="27">
        <f t="shared" si="15"/>
        <v>0.1972739374702851</v>
      </c>
      <c r="S106" s="5"/>
      <c r="T106" s="38">
        <f t="shared" si="16"/>
        <v>9.2474197801945213</v>
      </c>
    </row>
    <row r="107" spans="1:20" x14ac:dyDescent="0.25">
      <c r="A107">
        <v>1</v>
      </c>
      <c r="B107">
        <v>1989</v>
      </c>
      <c r="C107" s="5">
        <v>12446.184933688237</v>
      </c>
      <c r="D107" s="5">
        <v>642.98458753529576</v>
      </c>
      <c r="E107" s="5">
        <v>2022.1262256151738</v>
      </c>
      <c r="F107" s="5">
        <v>715.56063512051537</v>
      </c>
      <c r="G107" s="27">
        <f t="shared" si="10"/>
        <v>51.76955981761909</v>
      </c>
      <c r="I107" s="5">
        <v>17.635001161086617</v>
      </c>
      <c r="J107" s="5">
        <v>0.43114682212953903</v>
      </c>
      <c r="K107" s="5">
        <v>1.2559891534493983</v>
      </c>
      <c r="L107" s="5">
        <v>0.5040398653624566</v>
      </c>
      <c r="M107" s="5" t="e">
        <v>#DIV/0!</v>
      </c>
      <c r="N107" s="5">
        <f t="shared" si="11"/>
        <v>3.7750030129475998</v>
      </c>
      <c r="O107" s="5">
        <f t="shared" si="12"/>
        <v>5.1853595768975467</v>
      </c>
      <c r="P107" s="5">
        <f t="shared" si="13"/>
        <v>9.9123834588979101</v>
      </c>
      <c r="Q107" s="5">
        <f t="shared" si="14"/>
        <v>13.251122872602137</v>
      </c>
      <c r="R107" s="27">
        <f t="shared" si="15"/>
        <v>1.6699858005683577</v>
      </c>
      <c r="S107" s="5"/>
      <c r="T107" s="38">
        <f t="shared" si="16"/>
        <v>13.251122872602137</v>
      </c>
    </row>
    <row r="108" spans="1:20" x14ac:dyDescent="0.25">
      <c r="A108">
        <v>2</v>
      </c>
      <c r="B108">
        <v>1989</v>
      </c>
      <c r="C108" s="5">
        <v>59063.15090046385</v>
      </c>
      <c r="D108" s="5">
        <v>1731.2686159071063</v>
      </c>
      <c r="E108" s="5">
        <v>3565.1726222091779</v>
      </c>
      <c r="F108" s="5">
        <v>1489.5121962937083</v>
      </c>
      <c r="G108" s="27">
        <f t="shared" si="10"/>
        <v>335.49726948890924</v>
      </c>
      <c r="I108" s="5">
        <v>76.969233693831981</v>
      </c>
      <c r="J108" s="5">
        <v>2.2704042892028804</v>
      </c>
      <c r="K108" s="5">
        <v>6.7464886473373866</v>
      </c>
      <c r="L108" s="5">
        <v>2.876384801492577</v>
      </c>
      <c r="M108" s="5" t="e">
        <v>#DIV/0!</v>
      </c>
      <c r="N108" s="5">
        <f t="shared" si="11"/>
        <v>17.914210160892889</v>
      </c>
      <c r="O108" s="5">
        <f t="shared" si="12"/>
        <v>13.961843676670211</v>
      </c>
      <c r="P108" s="5">
        <f t="shared" si="13"/>
        <v>17.476336383378325</v>
      </c>
      <c r="Q108" s="5">
        <f t="shared" si="14"/>
        <v>27.583559190624229</v>
      </c>
      <c r="R108" s="27">
        <f t="shared" si="15"/>
        <v>10.822492564158363</v>
      </c>
      <c r="S108" s="5"/>
      <c r="T108" s="38">
        <f t="shared" si="16"/>
        <v>27.583559190624229</v>
      </c>
    </row>
    <row r="109" spans="1:20" x14ac:dyDescent="0.25">
      <c r="A109">
        <v>3</v>
      </c>
      <c r="B109">
        <v>1989</v>
      </c>
      <c r="C109" s="5">
        <v>102213.9369061155</v>
      </c>
      <c r="D109" s="5">
        <v>3977.6369314808535</v>
      </c>
      <c r="E109" s="5">
        <v>5147.0438687809346</v>
      </c>
      <c r="F109" s="5">
        <v>1914.3828515119187</v>
      </c>
      <c r="G109" s="27">
        <f t="shared" si="10"/>
        <v>366.74876095237721</v>
      </c>
      <c r="I109" s="5">
        <v>129.3440466388617</v>
      </c>
      <c r="J109" s="5">
        <v>4.8759782553548279</v>
      </c>
      <c r="K109" s="5">
        <v>8.3808730784714385</v>
      </c>
      <c r="L109" s="5">
        <v>3.1376892669808623</v>
      </c>
      <c r="M109" s="5" t="e">
        <v>#DIV/0!</v>
      </c>
      <c r="N109" s="5">
        <f t="shared" si="11"/>
        <v>31.002104005494541</v>
      </c>
      <c r="O109" s="5">
        <f t="shared" si="12"/>
        <v>32.077717189361721</v>
      </c>
      <c r="P109" s="5">
        <f t="shared" si="13"/>
        <v>25.230607199906544</v>
      </c>
      <c r="Q109" s="5">
        <f t="shared" si="14"/>
        <v>35.451534287257751</v>
      </c>
      <c r="R109" s="27">
        <f t="shared" si="15"/>
        <v>11.830605192012168</v>
      </c>
      <c r="S109" s="5"/>
      <c r="T109" s="38">
        <f t="shared" si="16"/>
        <v>35.451534287257751</v>
      </c>
    </row>
    <row r="110" spans="1:20" x14ac:dyDescent="0.25">
      <c r="A110">
        <v>4</v>
      </c>
      <c r="B110">
        <v>1989</v>
      </c>
      <c r="C110" s="5">
        <v>31741.23480542504</v>
      </c>
      <c r="D110" s="5">
        <v>2018.6455580215118</v>
      </c>
      <c r="E110" s="5">
        <v>3649.0722880362769</v>
      </c>
      <c r="F110" s="5">
        <v>1289.3552724765798</v>
      </c>
      <c r="G110" s="27">
        <f t="shared" si="10"/>
        <v>172.11939236736396</v>
      </c>
      <c r="I110" s="5">
        <v>49.759306333918794</v>
      </c>
      <c r="J110" s="5">
        <v>1.6857962538152589</v>
      </c>
      <c r="K110" s="5">
        <v>3.9709657557675224</v>
      </c>
      <c r="L110" s="5">
        <v>1.5103261958173546</v>
      </c>
      <c r="M110" s="5" t="e">
        <v>#DIV/0!</v>
      </c>
      <c r="N110" s="5">
        <f t="shared" si="11"/>
        <v>9.6273080999166023</v>
      </c>
      <c r="O110" s="5">
        <f t="shared" si="12"/>
        <v>16.279399661463806</v>
      </c>
      <c r="P110" s="5">
        <f t="shared" si="13"/>
        <v>17.887609255079788</v>
      </c>
      <c r="Q110" s="5">
        <f t="shared" si="14"/>
        <v>23.876949490307034</v>
      </c>
      <c r="R110" s="27">
        <f t="shared" si="15"/>
        <v>5.5522384634633539</v>
      </c>
      <c r="S110" s="5"/>
      <c r="T110" s="38">
        <f t="shared" si="16"/>
        <v>23.876949490307034</v>
      </c>
    </row>
    <row r="111" spans="1:20" x14ac:dyDescent="0.25">
      <c r="A111">
        <v>5</v>
      </c>
      <c r="B111">
        <v>1989</v>
      </c>
      <c r="C111" s="5">
        <v>53552.946689094439</v>
      </c>
      <c r="D111" s="5">
        <v>2208.110926090978</v>
      </c>
      <c r="E111" s="5">
        <v>5583.4150493802199</v>
      </c>
      <c r="F111" s="5">
        <v>1253.5215464142068</v>
      </c>
      <c r="G111" s="27">
        <f t="shared" si="10"/>
        <v>146.75929878358474</v>
      </c>
      <c r="I111" s="5">
        <v>61.915241308441558</v>
      </c>
      <c r="J111" s="5">
        <v>1.7684327280567536</v>
      </c>
      <c r="K111" s="5">
        <v>5.8707216648867515</v>
      </c>
      <c r="L111" s="5">
        <v>1.298281733671004</v>
      </c>
      <c r="M111" s="5" t="e">
        <v>#DIV/0!</v>
      </c>
      <c r="N111" s="5">
        <f t="shared" si="11"/>
        <v>16.242931965148451</v>
      </c>
      <c r="O111" s="5">
        <f t="shared" si="12"/>
        <v>17.807346178153047</v>
      </c>
      <c r="P111" s="5">
        <f t="shared" si="13"/>
        <v>27.369681614608922</v>
      </c>
      <c r="Q111" s="5">
        <f t="shared" si="14"/>
        <v>23.213361970633461</v>
      </c>
      <c r="R111" s="27">
        <f t="shared" si="15"/>
        <v>4.7341709285027331</v>
      </c>
      <c r="S111" s="5"/>
      <c r="T111" s="38">
        <f t="shared" si="16"/>
        <v>23.213361970633461</v>
      </c>
    </row>
    <row r="112" spans="1:20" x14ac:dyDescent="0.25">
      <c r="A112">
        <v>6</v>
      </c>
      <c r="B112">
        <v>1989</v>
      </c>
      <c r="C112" s="5">
        <v>31860.072267291318</v>
      </c>
      <c r="D112" s="5">
        <v>1244.0012312741826</v>
      </c>
      <c r="E112" s="5">
        <v>3122.3706274468218</v>
      </c>
      <c r="F112" s="5">
        <v>1044.1188132861134</v>
      </c>
      <c r="G112" s="27">
        <f t="shared" si="10"/>
        <v>95.863589077473137</v>
      </c>
      <c r="I112" s="5">
        <v>38.065392678534025</v>
      </c>
      <c r="J112" s="5">
        <v>0.74567695437517012</v>
      </c>
      <c r="K112" s="5">
        <v>1.6603110920834496</v>
      </c>
      <c r="L112" s="5">
        <v>0.87272520508263629</v>
      </c>
      <c r="M112" s="5" t="e">
        <v>#DIV/0!</v>
      </c>
      <c r="N112" s="5">
        <f t="shared" si="11"/>
        <v>9.6633522193786217</v>
      </c>
      <c r="O112" s="5">
        <f t="shared" si="12"/>
        <v>10.032267994146634</v>
      </c>
      <c r="P112" s="5">
        <f t="shared" si="13"/>
        <v>15.305738369837362</v>
      </c>
      <c r="Q112" s="5">
        <f t="shared" si="14"/>
        <v>19.33553357937247</v>
      </c>
      <c r="R112" s="27">
        <f t="shared" si="15"/>
        <v>3.0923738412088109</v>
      </c>
      <c r="S112" s="5"/>
      <c r="T112" s="38">
        <f t="shared" si="16"/>
        <v>19.33553357937247</v>
      </c>
    </row>
    <row r="113" spans="1:20" x14ac:dyDescent="0.25">
      <c r="A113">
        <v>7</v>
      </c>
      <c r="B113">
        <v>1989</v>
      </c>
      <c r="C113" s="5">
        <v>25397.733051818403</v>
      </c>
      <c r="D113" s="5">
        <v>1390.1172094075098</v>
      </c>
      <c r="E113" s="5">
        <v>4743.3376475802725</v>
      </c>
      <c r="F113" s="5">
        <v>1449.9738627098675</v>
      </c>
      <c r="G113" s="27">
        <f t="shared" si="10"/>
        <v>156.00154365594898</v>
      </c>
      <c r="I113" s="5">
        <v>26.135535751632155</v>
      </c>
      <c r="J113" s="5">
        <v>0.92897525022402805</v>
      </c>
      <c r="K113" s="5">
        <v>3.5807108956521039</v>
      </c>
      <c r="L113" s="5">
        <v>1.3755593208577819</v>
      </c>
      <c r="M113" s="5" t="e">
        <v>#DIV/0!</v>
      </c>
      <c r="N113" s="5">
        <f t="shared" si="11"/>
        <v>7.7032857300025483</v>
      </c>
      <c r="O113" s="5">
        <f t="shared" si="12"/>
        <v>11.210622656512175</v>
      </c>
      <c r="P113" s="5">
        <f t="shared" si="13"/>
        <v>23.251655135197414</v>
      </c>
      <c r="Q113" s="5">
        <f t="shared" si="14"/>
        <v>26.851367827960509</v>
      </c>
      <c r="R113" s="27">
        <f t="shared" si="15"/>
        <v>5.0323078598693218</v>
      </c>
      <c r="S113" s="5"/>
      <c r="T113" s="38">
        <f t="shared" si="16"/>
        <v>26.851367827960509</v>
      </c>
    </row>
    <row r="114" spans="1:20" x14ac:dyDescent="0.25">
      <c r="A114">
        <v>8</v>
      </c>
      <c r="B114">
        <v>1989</v>
      </c>
      <c r="C114" s="5">
        <v>34234.028629061315</v>
      </c>
      <c r="D114" s="5">
        <v>983.7504988669898</v>
      </c>
      <c r="E114" s="5">
        <v>3250.350417914864</v>
      </c>
      <c r="F114" s="5">
        <v>1085.8680853681085</v>
      </c>
      <c r="G114" s="27">
        <f t="shared" si="10"/>
        <v>93.326887825271172</v>
      </c>
      <c r="I114" s="5">
        <v>34.410449017885341</v>
      </c>
      <c r="J114" s="5">
        <v>0.56999071400176338</v>
      </c>
      <c r="K114" s="5">
        <v>1.7218469485469938</v>
      </c>
      <c r="L114" s="5">
        <v>0.85151497370584095</v>
      </c>
      <c r="M114" s="5" t="e">
        <v>#DIV/0!</v>
      </c>
      <c r="N114" s="5">
        <f t="shared" si="11"/>
        <v>10.383387512605797</v>
      </c>
      <c r="O114" s="5">
        <f t="shared" si="12"/>
        <v>7.9334717650563693</v>
      </c>
      <c r="P114" s="5">
        <f t="shared" si="13"/>
        <v>15.933090283896393</v>
      </c>
      <c r="Q114" s="5">
        <f t="shared" si="14"/>
        <v>20.108668247557564</v>
      </c>
      <c r="R114" s="27">
        <f t="shared" si="15"/>
        <v>3.0105447685571347</v>
      </c>
      <c r="S114" s="5"/>
      <c r="T114" s="38">
        <f t="shared" si="16"/>
        <v>20.108668247557564</v>
      </c>
    </row>
    <row r="115" spans="1:20" x14ac:dyDescent="0.25">
      <c r="A115">
        <v>9</v>
      </c>
      <c r="B115">
        <v>1989</v>
      </c>
      <c r="C115" s="5">
        <v>19676.302971604389</v>
      </c>
      <c r="D115" s="5">
        <v>687.22506821897878</v>
      </c>
      <c r="E115" s="5">
        <v>2978.346859408799</v>
      </c>
      <c r="F115" s="5">
        <v>696.70504519158965</v>
      </c>
      <c r="G115" s="27">
        <f t="shared" si="10"/>
        <v>30.896579760919206</v>
      </c>
      <c r="I115" s="5">
        <v>19.669825382562237</v>
      </c>
      <c r="J115" s="5">
        <v>0.43607943407763128</v>
      </c>
      <c r="K115" s="5">
        <v>1.4620931675027076</v>
      </c>
      <c r="L115" s="5">
        <v>0.32951370224350912</v>
      </c>
      <c r="M115" s="5" t="e">
        <v>#DIV/0!</v>
      </c>
      <c r="N115" s="5">
        <f t="shared" si="11"/>
        <v>5.9679414533225321</v>
      </c>
      <c r="O115" s="5">
        <f t="shared" si="12"/>
        <v>5.5421376469272481</v>
      </c>
      <c r="P115" s="5">
        <f t="shared" si="13"/>
        <v>14.599739506905877</v>
      </c>
      <c r="Q115" s="5">
        <f t="shared" si="14"/>
        <v>12.901945281325734</v>
      </c>
      <c r="R115" s="27">
        <f t="shared" si="15"/>
        <v>0.9966638632554583</v>
      </c>
      <c r="S115" s="5"/>
      <c r="T115" s="38">
        <f t="shared" si="16"/>
        <v>12.901945281325734</v>
      </c>
    </row>
    <row r="116" spans="1:20" x14ac:dyDescent="0.25">
      <c r="A116">
        <v>10</v>
      </c>
      <c r="B116">
        <v>1989</v>
      </c>
      <c r="C116" s="5">
        <v>92675.683854822346</v>
      </c>
      <c r="D116" s="5">
        <v>1361.3158763907777</v>
      </c>
      <c r="E116" s="5">
        <v>4147.9297158038962</v>
      </c>
      <c r="F116" s="5">
        <v>1357.3340755715733</v>
      </c>
      <c r="G116" s="27">
        <f t="shared" si="10"/>
        <v>158.14277296443981</v>
      </c>
      <c r="I116" s="5">
        <v>66.209354043252944</v>
      </c>
      <c r="J116" s="5">
        <v>1.1902209941415032</v>
      </c>
      <c r="K116" s="5">
        <v>3.4546552569786382</v>
      </c>
      <c r="L116" s="5">
        <v>1.393462875336041</v>
      </c>
      <c r="M116" s="5" t="e">
        <v>#DIV/0!</v>
      </c>
      <c r="N116" s="5">
        <f t="shared" si="11"/>
        <v>28.109094284143872</v>
      </c>
      <c r="O116" s="5">
        <f t="shared" si="12"/>
        <v>10.978353841861111</v>
      </c>
      <c r="P116" s="5">
        <f t="shared" si="13"/>
        <v>20.332988802960276</v>
      </c>
      <c r="Q116" s="5">
        <f t="shared" si="14"/>
        <v>25.135816214288393</v>
      </c>
      <c r="R116" s="27">
        <f t="shared" si="15"/>
        <v>5.1013797730464461</v>
      </c>
      <c r="S116" s="5"/>
      <c r="T116" s="38">
        <f t="shared" si="16"/>
        <v>25.135816214288393</v>
      </c>
    </row>
    <row r="117" spans="1:20" x14ac:dyDescent="0.25">
      <c r="A117">
        <v>11</v>
      </c>
      <c r="B117">
        <v>1989</v>
      </c>
      <c r="C117" s="5">
        <v>20001.253212917927</v>
      </c>
      <c r="D117" s="5">
        <v>749.6323301445816</v>
      </c>
      <c r="E117" s="5">
        <v>2777.6395305658125</v>
      </c>
      <c r="F117" s="5">
        <v>1018.3343231992915</v>
      </c>
      <c r="G117" s="27">
        <f t="shared" si="10"/>
        <v>83.231428621309121</v>
      </c>
      <c r="I117" s="5">
        <v>25.060409036279459</v>
      </c>
      <c r="J117" s="5">
        <v>0.81646907029686366</v>
      </c>
      <c r="K117" s="5">
        <v>2.1973872782093631</v>
      </c>
      <c r="L117" s="5">
        <v>0.76710336812746971</v>
      </c>
      <c r="M117" s="5" t="e">
        <v>#DIV/0!</v>
      </c>
      <c r="N117" s="5">
        <f t="shared" si="11"/>
        <v>6.0665008228443815</v>
      </c>
      <c r="O117" s="5">
        <f t="shared" si="12"/>
        <v>6.0454220172950128</v>
      </c>
      <c r="P117" s="5">
        <f t="shared" si="13"/>
        <v>13.615880051793198</v>
      </c>
      <c r="Q117" s="5">
        <f t="shared" si="14"/>
        <v>18.858043022209102</v>
      </c>
      <c r="R117" s="27">
        <f t="shared" si="15"/>
        <v>2.6848847942357783</v>
      </c>
      <c r="S117" s="5"/>
      <c r="T117" s="38">
        <f t="shared" si="16"/>
        <v>18.858043022209102</v>
      </c>
    </row>
    <row r="118" spans="1:20" x14ac:dyDescent="0.25">
      <c r="A118">
        <v>12</v>
      </c>
      <c r="B118">
        <v>1989</v>
      </c>
      <c r="C118" s="5">
        <v>47140.424081892867</v>
      </c>
      <c r="D118" s="5">
        <v>1333.9414732160178</v>
      </c>
      <c r="E118" s="5">
        <v>2971.0266520265914</v>
      </c>
      <c r="F118" s="5">
        <v>1353.5423191276366</v>
      </c>
      <c r="G118" s="27">
        <f t="shared" si="10"/>
        <v>211.70627959470193</v>
      </c>
      <c r="I118" s="5">
        <v>54.064167291061501</v>
      </c>
      <c r="J118" s="5">
        <v>1.9639103126663313</v>
      </c>
      <c r="K118" s="5">
        <v>3.5944125955079151</v>
      </c>
      <c r="L118" s="5">
        <v>1.8413257712896698</v>
      </c>
      <c r="M118" s="5" t="e">
        <v>#DIV/0!</v>
      </c>
      <c r="N118" s="5">
        <f t="shared" si="11"/>
        <v>14.297975153743666</v>
      </c>
      <c r="O118" s="5">
        <f t="shared" si="12"/>
        <v>10.757592525935628</v>
      </c>
      <c r="P118" s="5">
        <f t="shared" si="13"/>
        <v>14.563856137385251</v>
      </c>
      <c r="Q118" s="5">
        <f t="shared" si="14"/>
        <v>25.065598502363642</v>
      </c>
      <c r="R118" s="27">
        <f t="shared" si="15"/>
        <v>6.8292348256355462</v>
      </c>
      <c r="S118" s="5"/>
      <c r="T118" s="38">
        <f t="shared" si="16"/>
        <v>25.065598502363642</v>
      </c>
    </row>
    <row r="119" spans="1:20" x14ac:dyDescent="0.25">
      <c r="A119">
        <v>1</v>
      </c>
      <c r="B119">
        <v>1990</v>
      </c>
      <c r="C119" s="5">
        <v>45858.392631782801</v>
      </c>
      <c r="D119" s="5">
        <v>1230.7707874092755</v>
      </c>
      <c r="E119" s="5">
        <v>2491.9438038684539</v>
      </c>
      <c r="F119" s="5">
        <v>1154.0047719703757</v>
      </c>
      <c r="G119" s="27">
        <f t="shared" si="10"/>
        <v>183.76105219102868</v>
      </c>
      <c r="I119" s="5">
        <v>71.773157631369514</v>
      </c>
      <c r="J119" s="5">
        <v>1.8579505004480572</v>
      </c>
      <c r="K119" s="5">
        <v>3.8300818330278736</v>
      </c>
      <c r="L119" s="5">
        <v>1.6076661164152302</v>
      </c>
      <c r="M119" s="5" t="e">
        <v>#DIV/0!</v>
      </c>
      <c r="N119" s="5">
        <f t="shared" si="11"/>
        <v>13.909127276852534</v>
      </c>
      <c r="O119" s="5">
        <f t="shared" si="12"/>
        <v>9.9255708662038344</v>
      </c>
      <c r="P119" s="5">
        <f t="shared" si="13"/>
        <v>12.215410803276734</v>
      </c>
      <c r="Q119" s="5">
        <f t="shared" si="14"/>
        <v>21.370458740192142</v>
      </c>
      <c r="R119" s="27">
        <f t="shared" si="15"/>
        <v>5.9277758771299576</v>
      </c>
      <c r="S119" s="5"/>
      <c r="T119" s="38">
        <f t="shared" si="16"/>
        <v>21.370458740192142</v>
      </c>
    </row>
    <row r="120" spans="1:20" x14ac:dyDescent="0.25">
      <c r="A120">
        <v>2</v>
      </c>
      <c r="B120">
        <v>1990</v>
      </c>
      <c r="C120" s="5">
        <v>51121.208320061211</v>
      </c>
      <c r="D120" s="5">
        <v>1877.1618593241692</v>
      </c>
      <c r="E120" s="5">
        <v>3023.8998863059719</v>
      </c>
      <c r="F120" s="5">
        <v>1227.5031455193639</v>
      </c>
      <c r="G120" s="27">
        <f t="shared" si="10"/>
        <v>263.50701763608612</v>
      </c>
      <c r="I120" s="5">
        <v>93.415253538383098</v>
      </c>
      <c r="J120" s="5">
        <v>3.187667848359677</v>
      </c>
      <c r="K120" s="5">
        <v>6.1720611924299238</v>
      </c>
      <c r="L120" s="5">
        <v>2.2744495529698332</v>
      </c>
      <c r="M120" s="5" t="e">
        <v>#DIV/0!</v>
      </c>
      <c r="N120" s="5">
        <f t="shared" si="11"/>
        <v>15.505371040358268</v>
      </c>
      <c r="O120" s="5">
        <f t="shared" si="12"/>
        <v>15.138402091323945</v>
      </c>
      <c r="P120" s="5">
        <f t="shared" si="13"/>
        <v>14.823038658362607</v>
      </c>
      <c r="Q120" s="5">
        <f t="shared" si="14"/>
        <v>22.731539731840073</v>
      </c>
      <c r="R120" s="27">
        <f t="shared" si="15"/>
        <v>8.5002263753576166</v>
      </c>
      <c r="S120" s="5"/>
      <c r="T120" s="38">
        <f t="shared" si="16"/>
        <v>22.731539731840073</v>
      </c>
    </row>
    <row r="121" spans="1:20" x14ac:dyDescent="0.25">
      <c r="A121">
        <v>3</v>
      </c>
      <c r="B121">
        <v>1990</v>
      </c>
      <c r="C121" s="5">
        <v>23917.543651898926</v>
      </c>
      <c r="D121" s="5">
        <v>1643.7410550193194</v>
      </c>
      <c r="E121" s="5">
        <v>2754.1473620676979</v>
      </c>
      <c r="F121" s="5">
        <v>1116.8185568671038</v>
      </c>
      <c r="G121" s="27">
        <f t="shared" si="10"/>
        <v>177.83989767469112</v>
      </c>
      <c r="I121" s="5">
        <v>44.872153581126</v>
      </c>
      <c r="J121" s="5">
        <v>1.8954018133872739</v>
      </c>
      <c r="K121" s="5">
        <v>3.7789288202328444</v>
      </c>
      <c r="L121" s="5">
        <v>1.5581573076028958</v>
      </c>
      <c r="M121" s="5" t="e">
        <v>#DIV/0!</v>
      </c>
      <c r="N121" s="5">
        <f t="shared" si="11"/>
        <v>7.2543353508944275</v>
      </c>
      <c r="O121" s="5">
        <f t="shared" si="12"/>
        <v>13.255976250155802</v>
      </c>
      <c r="P121" s="5">
        <f t="shared" si="13"/>
        <v>13.500722363076951</v>
      </c>
      <c r="Q121" s="5">
        <f t="shared" si="14"/>
        <v>20.68182512716859</v>
      </c>
      <c r="R121" s="27">
        <f t="shared" si="15"/>
        <v>5.7367708927319718</v>
      </c>
      <c r="S121" s="5"/>
      <c r="T121" s="38">
        <f t="shared" si="16"/>
        <v>20.68182512716859</v>
      </c>
    </row>
    <row r="122" spans="1:20" x14ac:dyDescent="0.25">
      <c r="A122">
        <v>4</v>
      </c>
      <c r="B122">
        <v>1990</v>
      </c>
      <c r="C122" s="5">
        <v>30368.153922578218</v>
      </c>
      <c r="D122" s="5">
        <v>1972.8111173480308</v>
      </c>
      <c r="E122" s="5">
        <v>2800.2991535333485</v>
      </c>
      <c r="F122" s="5">
        <v>846.80459381575497</v>
      </c>
      <c r="G122" s="27">
        <f t="shared" si="10"/>
        <v>93.933205308032555</v>
      </c>
      <c r="I122" s="5">
        <v>52.996865768737628</v>
      </c>
      <c r="J122" s="5">
        <v>2.0652419951555343</v>
      </c>
      <c r="K122" s="5">
        <v>3.1922524806288943</v>
      </c>
      <c r="L122" s="5">
        <v>0.85658460265249048</v>
      </c>
      <c r="M122" s="5" t="e">
        <v>#DIV/0!</v>
      </c>
      <c r="N122" s="5">
        <f t="shared" si="11"/>
        <v>9.2108443805211451</v>
      </c>
      <c r="O122" s="5">
        <f t="shared" si="12"/>
        <v>15.909767075387345</v>
      </c>
      <c r="P122" s="5">
        <f t="shared" si="13"/>
        <v>13.726956634967395</v>
      </c>
      <c r="Q122" s="5">
        <f t="shared" si="14"/>
        <v>15.681566552143611</v>
      </c>
      <c r="R122" s="27">
        <f t="shared" si="15"/>
        <v>3.0301033970333084</v>
      </c>
      <c r="S122" s="5"/>
      <c r="T122" s="38">
        <f t="shared" si="16"/>
        <v>15.681566552143611</v>
      </c>
    </row>
    <row r="123" spans="1:20" x14ac:dyDescent="0.25">
      <c r="A123">
        <v>5</v>
      </c>
      <c r="B123">
        <v>1990</v>
      </c>
      <c r="C123" s="5">
        <v>52198.514392893885</v>
      </c>
      <c r="D123" s="5">
        <v>2477.8953679757265</v>
      </c>
      <c r="E123" s="5">
        <v>4229.372295383766</v>
      </c>
      <c r="F123" s="5">
        <v>1343.7028206321645</v>
      </c>
      <c r="G123" s="27">
        <f t="shared" si="10"/>
        <v>191.5393953933023</v>
      </c>
      <c r="I123" s="5">
        <v>69.759007752565182</v>
      </c>
      <c r="J123" s="5">
        <v>2.582313699491964</v>
      </c>
      <c r="K123" s="5">
        <v>4.3772363806032857</v>
      </c>
      <c r="L123" s="5">
        <v>1.6727035183974841</v>
      </c>
      <c r="M123" s="5" t="e">
        <v>#DIV/0!</v>
      </c>
      <c r="N123" s="5">
        <f t="shared" si="11"/>
        <v>15.832124474641761</v>
      </c>
      <c r="O123" s="5">
        <f t="shared" si="12"/>
        <v>19.983027161094569</v>
      </c>
      <c r="P123" s="5">
        <f t="shared" si="13"/>
        <v>20.732217134234148</v>
      </c>
      <c r="Q123" s="5">
        <f t="shared" si="14"/>
        <v>24.883385567262305</v>
      </c>
      <c r="R123" s="27">
        <f t="shared" si="15"/>
        <v>6.1786901739774933</v>
      </c>
      <c r="S123" s="5"/>
      <c r="T123" s="38">
        <f t="shared" si="16"/>
        <v>24.883385567262305</v>
      </c>
    </row>
    <row r="124" spans="1:20" x14ac:dyDescent="0.25">
      <c r="A124">
        <v>6</v>
      </c>
      <c r="B124">
        <v>1990</v>
      </c>
      <c r="C124" s="5">
        <v>11593.613356940084</v>
      </c>
      <c r="D124" s="5">
        <v>907.78286964106474</v>
      </c>
      <c r="E124" s="5">
        <v>1972.0976341405687</v>
      </c>
      <c r="F124" s="5">
        <v>615.11719266908722</v>
      </c>
      <c r="G124" s="27">
        <f t="shared" si="10"/>
        <v>35.841071521240728</v>
      </c>
      <c r="I124" s="5">
        <v>13.812957658640821</v>
      </c>
      <c r="J124" s="5">
        <v>0.6409046228110642</v>
      </c>
      <c r="K124" s="5">
        <v>0.78437664441236299</v>
      </c>
      <c r="L124" s="5">
        <v>0.37085629794177766</v>
      </c>
      <c r="M124" s="5" t="e">
        <v>#DIV/0!</v>
      </c>
      <c r="N124" s="5">
        <f t="shared" si="11"/>
        <v>3.5164129077767923</v>
      </c>
      <c r="O124" s="5">
        <f t="shared" si="12"/>
        <v>7.3208295938795542</v>
      </c>
      <c r="P124" s="5">
        <f t="shared" si="13"/>
        <v>9.6671452653949448</v>
      </c>
      <c r="Q124" s="5">
        <f t="shared" si="14"/>
        <v>11.391059123501615</v>
      </c>
      <c r="R124" s="27">
        <f t="shared" si="15"/>
        <v>1.1561635974593782</v>
      </c>
      <c r="S124" s="5"/>
      <c r="T124" s="38">
        <f t="shared" si="16"/>
        <v>11.391059123501615</v>
      </c>
    </row>
    <row r="125" spans="1:20" x14ac:dyDescent="0.25">
      <c r="A125">
        <v>7</v>
      </c>
      <c r="B125">
        <v>1990</v>
      </c>
      <c r="C125" s="5">
        <v>7465.0078270921313</v>
      </c>
      <c r="D125" s="5">
        <v>715.62714746098925</v>
      </c>
      <c r="E125" s="5">
        <v>1891.3083814609636</v>
      </c>
      <c r="F125" s="5">
        <v>538.81719754228823</v>
      </c>
      <c r="G125" s="27">
        <f t="shared" si="10"/>
        <v>23.540291791390803</v>
      </c>
      <c r="I125" s="5">
        <v>5.7729828725819647</v>
      </c>
      <c r="J125" s="5">
        <v>0.44758886195651282</v>
      </c>
      <c r="K125" s="5">
        <v>0.63027819336733482</v>
      </c>
      <c r="L125" s="5">
        <v>0.26800524917967528</v>
      </c>
      <c r="M125" s="5" t="e">
        <v>#DIV/0!</v>
      </c>
      <c r="N125" s="5">
        <f t="shared" si="11"/>
        <v>2.264181931177474</v>
      </c>
      <c r="O125" s="5">
        <f t="shared" si="12"/>
        <v>5.7711866730724939</v>
      </c>
      <c r="P125" s="5">
        <f t="shared" si="13"/>
        <v>9.2711195169655074</v>
      </c>
      <c r="Q125" s="5">
        <f t="shared" si="14"/>
        <v>9.9780962507831159</v>
      </c>
      <c r="R125" s="27">
        <f t="shared" si="15"/>
        <v>0.75936425133518726</v>
      </c>
      <c r="S125" s="5"/>
      <c r="T125" s="38">
        <f t="shared" si="16"/>
        <v>9.9780962507831159</v>
      </c>
    </row>
    <row r="126" spans="1:20" x14ac:dyDescent="0.25">
      <c r="A126">
        <v>8</v>
      </c>
      <c r="B126">
        <v>1990</v>
      </c>
      <c r="C126" s="5">
        <v>9778.1077238883481</v>
      </c>
      <c r="D126" s="5">
        <v>646.52989429568095</v>
      </c>
      <c r="E126" s="5">
        <v>1971.1229042960376</v>
      </c>
      <c r="F126" s="5">
        <v>589.31214613414272</v>
      </c>
      <c r="G126" s="27">
        <f t="shared" si="10"/>
        <v>30.947197256477033</v>
      </c>
      <c r="I126" s="5">
        <v>8.1470307342655914</v>
      </c>
      <c r="J126" s="5">
        <v>0.47042502838286571</v>
      </c>
      <c r="K126" s="5">
        <v>0.65768159307895779</v>
      </c>
      <c r="L126" s="5">
        <v>0.32993693252794387</v>
      </c>
      <c r="M126" s="5" t="e">
        <v>#DIV/0!</v>
      </c>
      <c r="N126" s="5">
        <f t="shared" si="11"/>
        <v>2.9657590912612521</v>
      </c>
      <c r="O126" s="5">
        <f t="shared" si="12"/>
        <v>5.2139507604490403</v>
      </c>
      <c r="P126" s="5">
        <f t="shared" si="13"/>
        <v>9.6623671779217535</v>
      </c>
      <c r="Q126" s="5">
        <f t="shared" si="14"/>
        <v>10.913187891373013</v>
      </c>
      <c r="R126" s="27">
        <f t="shared" si="15"/>
        <v>0.9982966856928075</v>
      </c>
      <c r="S126" s="5"/>
      <c r="T126" s="38">
        <f t="shared" si="16"/>
        <v>10.913187891373013</v>
      </c>
    </row>
    <row r="127" spans="1:20" x14ac:dyDescent="0.25">
      <c r="A127">
        <v>9</v>
      </c>
      <c r="B127">
        <v>1990</v>
      </c>
      <c r="C127" s="5">
        <v>6275.6837188342097</v>
      </c>
      <c r="D127" s="5">
        <v>438.06402464098642</v>
      </c>
      <c r="E127" s="5">
        <v>1495.630895927877</v>
      </c>
      <c r="F127" s="5">
        <v>348.1255826761286</v>
      </c>
      <c r="G127" s="27">
        <f t="shared" si="10"/>
        <v>7.1788236229383076</v>
      </c>
      <c r="I127" s="5">
        <v>3.619836860795921</v>
      </c>
      <c r="J127" s="5">
        <v>0.34263384106099604</v>
      </c>
      <c r="K127" s="5">
        <v>0.34518235723417684</v>
      </c>
      <c r="L127" s="5">
        <v>0.13120138817487173</v>
      </c>
      <c r="M127" s="5" t="e">
        <v>#DIV/0!</v>
      </c>
      <c r="N127" s="5">
        <f t="shared" si="11"/>
        <v>1.9034527506321535</v>
      </c>
      <c r="O127" s="5">
        <f t="shared" si="12"/>
        <v>3.5327743922660195</v>
      </c>
      <c r="P127" s="5">
        <f t="shared" si="13"/>
        <v>7.3315239996464561</v>
      </c>
      <c r="Q127" s="5">
        <f t="shared" si="14"/>
        <v>6.4467700495579372</v>
      </c>
      <c r="R127" s="27">
        <f t="shared" si="15"/>
        <v>0.2315749555786551</v>
      </c>
      <c r="S127" s="5"/>
      <c r="T127" s="38">
        <f t="shared" si="16"/>
        <v>6.4467700495579372</v>
      </c>
    </row>
    <row r="128" spans="1:20" x14ac:dyDescent="0.25">
      <c r="A128">
        <v>10</v>
      </c>
      <c r="B128">
        <v>1990</v>
      </c>
      <c r="C128" s="5">
        <v>111177.79568587658</v>
      </c>
      <c r="D128" s="5">
        <v>1256.2258919228079</v>
      </c>
      <c r="E128" s="5">
        <v>2957.3398848080619</v>
      </c>
      <c r="F128" s="5">
        <v>892.94942166432463</v>
      </c>
      <c r="G128" s="27">
        <f t="shared" si="10"/>
        <v>85.767037409578279</v>
      </c>
      <c r="I128" s="5">
        <v>82.285101760748177</v>
      </c>
      <c r="J128" s="5">
        <v>1.3546413924112408</v>
      </c>
      <c r="K128" s="5">
        <v>2.6836149337592636</v>
      </c>
      <c r="L128" s="5">
        <v>0.78830446503769525</v>
      </c>
      <c r="M128" s="5" t="e">
        <v>#DIV/0!</v>
      </c>
      <c r="N128" s="5">
        <f t="shared" si="11"/>
        <v>33.720896477366267</v>
      </c>
      <c r="O128" s="5">
        <f t="shared" si="12"/>
        <v>10.130853967119419</v>
      </c>
      <c r="P128" s="5">
        <f t="shared" si="13"/>
        <v>14.496764141215991</v>
      </c>
      <c r="Q128" s="5">
        <f t="shared" si="14"/>
        <v>16.536100401191195</v>
      </c>
      <c r="R128" s="27">
        <f t="shared" si="15"/>
        <v>2.7666786261154286</v>
      </c>
      <c r="S128" s="5"/>
      <c r="T128" s="38">
        <f t="shared" si="16"/>
        <v>16.536100401191195</v>
      </c>
    </row>
    <row r="129" spans="1:20" x14ac:dyDescent="0.25">
      <c r="A129">
        <v>11</v>
      </c>
      <c r="B129">
        <v>1990</v>
      </c>
      <c r="C129" s="5">
        <v>15716.182143806416</v>
      </c>
      <c r="D129" s="5">
        <v>461.78836275562833</v>
      </c>
      <c r="E129" s="5">
        <v>1645.7056966350785</v>
      </c>
      <c r="F129" s="5">
        <v>449.95941149120233</v>
      </c>
      <c r="G129" s="27">
        <f t="shared" si="10"/>
        <v>21.368837647422819</v>
      </c>
      <c r="I129" s="5">
        <v>20.749641124087809</v>
      </c>
      <c r="J129" s="5">
        <v>0.59087819422640064</v>
      </c>
      <c r="K129" s="5">
        <v>0.73661556353719404</v>
      </c>
      <c r="L129" s="5">
        <v>0.24984897445962989</v>
      </c>
      <c r="M129" s="5" t="e">
        <v>#DIV/0!</v>
      </c>
      <c r="N129" s="5">
        <f t="shared" si="11"/>
        <v>4.7668129037932712</v>
      </c>
      <c r="O129" s="5">
        <f t="shared" si="12"/>
        <v>3.724099699642164</v>
      </c>
      <c r="P129" s="5">
        <f t="shared" si="13"/>
        <v>8.0671847874268554</v>
      </c>
      <c r="Q129" s="5">
        <f t="shared" si="14"/>
        <v>8.3325816942815241</v>
      </c>
      <c r="R129" s="27">
        <f t="shared" si="15"/>
        <v>0.6893173434652522</v>
      </c>
      <c r="S129" s="5"/>
      <c r="T129" s="38">
        <f t="shared" si="16"/>
        <v>8.3325816942815241</v>
      </c>
    </row>
    <row r="130" spans="1:20" x14ac:dyDescent="0.25">
      <c r="A130">
        <v>12</v>
      </c>
      <c r="B130">
        <v>1990</v>
      </c>
      <c r="C130" s="5">
        <v>31312.69062062119</v>
      </c>
      <c r="D130" s="5">
        <v>485.8583237489218</v>
      </c>
      <c r="E130" s="5">
        <v>1549.7422493287727</v>
      </c>
      <c r="F130" s="5">
        <v>688.84440362780833</v>
      </c>
      <c r="G130" s="27">
        <f t="shared" si="10"/>
        <v>72.613771657419292</v>
      </c>
      <c r="I130" s="5">
        <v>43.642654380731166</v>
      </c>
      <c r="J130" s="5">
        <v>0.71066149918809607</v>
      </c>
      <c r="K130" s="5">
        <v>1.2043794173258424</v>
      </c>
      <c r="L130" s="5">
        <v>0.67832548752838073</v>
      </c>
      <c r="M130" s="5" t="e">
        <v>#DIV/0!</v>
      </c>
      <c r="N130" s="5">
        <f t="shared" si="11"/>
        <v>9.4973280620628415</v>
      </c>
      <c r="O130" s="5">
        <f t="shared" si="12"/>
        <v>3.9182122882977564</v>
      </c>
      <c r="P130" s="5">
        <f t="shared" si="13"/>
        <v>7.5967757320037874</v>
      </c>
      <c r="Q130" s="5">
        <f t="shared" si="14"/>
        <v>12.756377844959413</v>
      </c>
      <c r="R130" s="27">
        <f t="shared" si="15"/>
        <v>2.3423797308844931</v>
      </c>
      <c r="S130" s="5"/>
      <c r="T130" s="38">
        <f t="shared" si="16"/>
        <v>12.756377844959413</v>
      </c>
    </row>
    <row r="131" spans="1:20" x14ac:dyDescent="0.25">
      <c r="A131">
        <v>1</v>
      </c>
      <c r="B131">
        <v>1991</v>
      </c>
      <c r="C131" s="5">
        <v>90461.587897093093</v>
      </c>
      <c r="D131" s="5">
        <v>1630.2596267543902</v>
      </c>
      <c r="E131" s="5">
        <v>5762.3250999657184</v>
      </c>
      <c r="F131" s="5">
        <v>1430.6314151801166</v>
      </c>
      <c r="G131" s="27">
        <f t="shared" si="10"/>
        <v>287.61067365284237</v>
      </c>
      <c r="I131" s="5">
        <v>113.91593260121778</v>
      </c>
      <c r="J131" s="5">
        <v>3.4446073437510405</v>
      </c>
      <c r="K131" s="5">
        <v>14.401399995115071</v>
      </c>
      <c r="L131" s="5">
        <v>2.4759885086108659</v>
      </c>
      <c r="M131" s="5" t="e">
        <v>#DIV/0!</v>
      </c>
      <c r="N131" s="5">
        <f t="shared" si="11"/>
        <v>27.4375456163461</v>
      </c>
      <c r="O131" s="5">
        <f t="shared" si="12"/>
        <v>13.147255054470888</v>
      </c>
      <c r="P131" s="5">
        <f t="shared" si="13"/>
        <v>28.24669166649862</v>
      </c>
      <c r="Q131" s="5">
        <f t="shared" si="14"/>
        <v>26.493174355187346</v>
      </c>
      <c r="R131" s="27">
        <f t="shared" si="15"/>
        <v>9.2777636662207215</v>
      </c>
      <c r="S131" s="5"/>
      <c r="T131" s="38">
        <f t="shared" si="16"/>
        <v>26.493174355187346</v>
      </c>
    </row>
    <row r="132" spans="1:20" x14ac:dyDescent="0.25">
      <c r="A132">
        <v>2</v>
      </c>
      <c r="B132">
        <v>1991</v>
      </c>
      <c r="C132" s="5">
        <v>11515.181383690677</v>
      </c>
      <c r="D132" s="5">
        <v>402.24595183181401</v>
      </c>
      <c r="E132" s="5">
        <v>1734.2427494789367</v>
      </c>
      <c r="F132" s="5">
        <v>341.47901442308836</v>
      </c>
      <c r="G132" s="27">
        <f t="shared" si="10"/>
        <v>27.893760564011558</v>
      </c>
      <c r="I132" s="5">
        <v>24.705437140729266</v>
      </c>
      <c r="J132" s="5">
        <v>0.48846559985968419</v>
      </c>
      <c r="K132" s="5">
        <v>2.8488770078772907</v>
      </c>
      <c r="L132" s="5">
        <v>0.30440609846328165</v>
      </c>
      <c r="M132" s="5" t="e">
        <v>#DIV/0!</v>
      </c>
      <c r="N132" s="5">
        <f t="shared" si="11"/>
        <v>3.4926240168913183</v>
      </c>
      <c r="O132" s="5">
        <f t="shared" si="12"/>
        <v>3.2439189663855967</v>
      </c>
      <c r="P132" s="5">
        <f t="shared" si="13"/>
        <v>8.5011899484261608</v>
      </c>
      <c r="Q132" s="5">
        <f t="shared" si="14"/>
        <v>6.3236854522794141</v>
      </c>
      <c r="R132" s="27">
        <f t="shared" si="15"/>
        <v>0.89979872787134063</v>
      </c>
      <c r="S132" s="5"/>
      <c r="T132" s="38">
        <f t="shared" si="16"/>
        <v>6.3236854522794141</v>
      </c>
    </row>
    <row r="133" spans="1:20" x14ac:dyDescent="0.25">
      <c r="A133">
        <v>3</v>
      </c>
      <c r="B133">
        <v>1991</v>
      </c>
      <c r="C133" s="5">
        <v>60373.310383881442</v>
      </c>
      <c r="D133" s="5">
        <v>1865.5264881660048</v>
      </c>
      <c r="E133" s="5">
        <v>3387.6510550123617</v>
      </c>
      <c r="F133" s="5">
        <v>1329.5646856573617</v>
      </c>
      <c r="G133" s="27">
        <f t="shared" si="10"/>
        <v>240.56917670201454</v>
      </c>
      <c r="I133" s="5">
        <v>88.736775499521372</v>
      </c>
      <c r="J133" s="5">
        <v>2.743080311133486</v>
      </c>
      <c r="K133" s="5">
        <v>5.8743754515149709</v>
      </c>
      <c r="L133" s="5">
        <v>2.0826583780833672</v>
      </c>
      <c r="M133" s="5" t="e">
        <v>#DIV/0!</v>
      </c>
      <c r="N133" s="5">
        <f t="shared" si="11"/>
        <v>18.311589440061098</v>
      </c>
      <c r="O133" s="5">
        <f t="shared" si="12"/>
        <v>15.044568452951651</v>
      </c>
      <c r="P133" s="5">
        <f t="shared" si="13"/>
        <v>16.606132622609618</v>
      </c>
      <c r="Q133" s="5">
        <f t="shared" si="14"/>
        <v>24.621568252914106</v>
      </c>
      <c r="R133" s="27">
        <f t="shared" si="15"/>
        <v>7.7602960226456306</v>
      </c>
      <c r="S133" s="5"/>
      <c r="T133" s="38">
        <f t="shared" si="16"/>
        <v>24.621568252914106</v>
      </c>
    </row>
    <row r="134" spans="1:20" x14ac:dyDescent="0.25">
      <c r="A134">
        <v>4</v>
      </c>
      <c r="B134">
        <v>1991</v>
      </c>
      <c r="C134" s="5">
        <v>27133.188654613507</v>
      </c>
      <c r="D134" s="5">
        <v>862.73467866165993</v>
      </c>
      <c r="E134" s="5">
        <v>2127.2209979678773</v>
      </c>
      <c r="F134" s="5">
        <v>514.45894297493521</v>
      </c>
      <c r="G134" s="27">
        <f t="shared" si="10"/>
        <v>33.459135992866656</v>
      </c>
      <c r="I134" s="5">
        <v>53.118628208122907</v>
      </c>
      <c r="J134" s="5">
        <v>0.84667370642345252</v>
      </c>
      <c r="K134" s="5">
        <v>2.3115985585630274</v>
      </c>
      <c r="L134" s="5">
        <v>0.35094011599580804</v>
      </c>
      <c r="M134" s="5" t="e">
        <v>#DIV/0!</v>
      </c>
      <c r="N134" s="5">
        <f t="shared" si="11"/>
        <v>8.2296598891760713</v>
      </c>
      <c r="O134" s="5">
        <f t="shared" si="12"/>
        <v>6.9575377311424189</v>
      </c>
      <c r="P134" s="5">
        <f t="shared" si="13"/>
        <v>10.427553911607243</v>
      </c>
      <c r="Q134" s="5">
        <f t="shared" si="14"/>
        <v>9.5270174624988009</v>
      </c>
      <c r="R134" s="27">
        <f t="shared" si="15"/>
        <v>1.0793269675118276</v>
      </c>
      <c r="S134" s="5"/>
      <c r="T134" s="38">
        <f t="shared" si="16"/>
        <v>9.5270174624988009</v>
      </c>
    </row>
    <row r="135" spans="1:20" x14ac:dyDescent="0.25">
      <c r="A135">
        <v>5</v>
      </c>
      <c r="B135">
        <v>1991</v>
      </c>
      <c r="C135" s="5">
        <v>17704.540737893891</v>
      </c>
      <c r="D135" s="5">
        <v>818.22351288756261</v>
      </c>
      <c r="E135" s="5">
        <v>2246.5854882276299</v>
      </c>
      <c r="F135" s="5">
        <v>623.41414691289469</v>
      </c>
      <c r="G135" s="27">
        <f t="shared" si="10"/>
        <v>47.039190988146665</v>
      </c>
      <c r="I135" s="5">
        <v>28.838424409855246</v>
      </c>
      <c r="J135" s="5">
        <v>0.74719936547026089</v>
      </c>
      <c r="K135" s="5">
        <v>1.686222528921884</v>
      </c>
      <c r="L135" s="5">
        <v>0.46448762511201408</v>
      </c>
      <c r="M135" s="5" t="e">
        <v>#DIV/0!</v>
      </c>
      <c r="N135" s="5">
        <f t="shared" si="11"/>
        <v>5.369894066695144</v>
      </c>
      <c r="O135" s="5">
        <f t="shared" si="12"/>
        <v>6.5985767168351819</v>
      </c>
      <c r="P135" s="5">
        <f t="shared" si="13"/>
        <v>11.012673961900147</v>
      </c>
      <c r="Q135" s="5">
        <f t="shared" si="14"/>
        <v>11.544706424312865</v>
      </c>
      <c r="R135" s="27">
        <f t="shared" si="15"/>
        <v>1.5173932576821505</v>
      </c>
      <c r="S135" s="5"/>
      <c r="T135" s="38">
        <f t="shared" si="16"/>
        <v>11.544706424312865</v>
      </c>
    </row>
    <row r="136" spans="1:20" x14ac:dyDescent="0.25">
      <c r="A136">
        <v>6</v>
      </c>
      <c r="B136">
        <v>1991</v>
      </c>
      <c r="C136" s="5">
        <v>13209.858668438188</v>
      </c>
      <c r="D136" s="5">
        <v>614.36381489127268</v>
      </c>
      <c r="E136" s="5">
        <v>1756.0756271005682</v>
      </c>
      <c r="F136" s="5">
        <v>612.61044434368682</v>
      </c>
      <c r="G136" s="27">
        <f t="shared" si="10"/>
        <v>55.517439416766962</v>
      </c>
      <c r="I136" s="5">
        <v>17.977421864594298</v>
      </c>
      <c r="J136" s="5">
        <v>0.52952502709426619</v>
      </c>
      <c r="K136" s="5">
        <v>0.91652192746619077</v>
      </c>
      <c r="L136" s="5">
        <v>0.53537717534379303</v>
      </c>
      <c r="M136" s="5" t="e">
        <v>#DIV/0!</v>
      </c>
      <c r="N136" s="5">
        <f t="shared" si="11"/>
        <v>4.0066298660716368</v>
      </c>
      <c r="O136" s="5">
        <f t="shared" si="12"/>
        <v>4.9545468942844568</v>
      </c>
      <c r="P136" s="5">
        <f t="shared" si="13"/>
        <v>8.6082138583361196</v>
      </c>
      <c r="Q136" s="5">
        <f t="shared" si="14"/>
        <v>11.344637858216423</v>
      </c>
      <c r="R136" s="27">
        <f t="shared" si="15"/>
        <v>1.7908851424763537</v>
      </c>
      <c r="S136" s="5"/>
      <c r="T136" s="38">
        <f t="shared" si="16"/>
        <v>11.344637858216423</v>
      </c>
    </row>
    <row r="137" spans="1:20" x14ac:dyDescent="0.25">
      <c r="A137">
        <v>7</v>
      </c>
      <c r="B137">
        <v>1991</v>
      </c>
      <c r="C137" s="5">
        <v>12411.594693971098</v>
      </c>
      <c r="D137" s="5">
        <v>747.18293633246708</v>
      </c>
      <c r="E137" s="5">
        <v>2352.7594275998481</v>
      </c>
      <c r="F137" s="5">
        <v>452.37688723077491</v>
      </c>
      <c r="G137" s="27">
        <f t="shared" si="10"/>
        <v>38.897057296216367</v>
      </c>
      <c r="I137" s="5">
        <v>14.439764754711346</v>
      </c>
      <c r="J137" s="5">
        <v>0.70061358596050083</v>
      </c>
      <c r="K137" s="5">
        <v>1.6569922358961524</v>
      </c>
      <c r="L137" s="5">
        <v>0.39640844576177164</v>
      </c>
      <c r="M137" s="5" t="e">
        <v>#DIV/0!</v>
      </c>
      <c r="N137" s="5">
        <f t="shared" si="11"/>
        <v>3.7645115844619648</v>
      </c>
      <c r="O137" s="5">
        <f t="shared" si="12"/>
        <v>6.0256688413908632</v>
      </c>
      <c r="P137" s="5">
        <f t="shared" si="13"/>
        <v>11.533134449018863</v>
      </c>
      <c r="Q137" s="5">
        <f t="shared" si="14"/>
        <v>8.3773497635328695</v>
      </c>
      <c r="R137" s="27">
        <f t="shared" si="15"/>
        <v>1.254743783748915</v>
      </c>
      <c r="S137" s="5"/>
      <c r="T137" s="38">
        <f t="shared" si="16"/>
        <v>8.3773497635328695</v>
      </c>
    </row>
    <row r="138" spans="1:20" x14ac:dyDescent="0.25">
      <c r="A138">
        <v>8</v>
      </c>
      <c r="B138">
        <v>1991</v>
      </c>
      <c r="C138" s="5">
        <v>9559.8321105710129</v>
      </c>
      <c r="D138" s="5">
        <v>552.23604908030359</v>
      </c>
      <c r="E138" s="5">
        <v>1669.5162577433339</v>
      </c>
      <c r="F138" s="5">
        <v>770.19220740862238</v>
      </c>
      <c r="G138" s="27">
        <f t="shared" si="10"/>
        <v>75.060890867123291</v>
      </c>
      <c r="I138" s="5">
        <v>9.7930616102770962</v>
      </c>
      <c r="J138" s="5">
        <v>0.49326119480921854</v>
      </c>
      <c r="K138" s="5">
        <v>0.80931373814993979</v>
      </c>
      <c r="L138" s="5">
        <v>0.69878669264639282</v>
      </c>
      <c r="M138" s="5" t="e">
        <v>#DIV/0!</v>
      </c>
      <c r="N138" s="5">
        <f t="shared" si="11"/>
        <v>2.8995547802763157</v>
      </c>
      <c r="O138" s="5">
        <f t="shared" si="12"/>
        <v>4.4535165248411577</v>
      </c>
      <c r="P138" s="5">
        <f t="shared" si="13"/>
        <v>8.1839032242320293</v>
      </c>
      <c r="Q138" s="5">
        <f t="shared" si="14"/>
        <v>14.262818655715229</v>
      </c>
      <c r="R138" s="27">
        <f t="shared" si="15"/>
        <v>2.4213190602297834</v>
      </c>
      <c r="S138" s="5"/>
      <c r="T138" s="38">
        <f t="shared" si="16"/>
        <v>14.262818655715229</v>
      </c>
    </row>
    <row r="139" spans="1:20" x14ac:dyDescent="0.25">
      <c r="A139">
        <v>9</v>
      </c>
      <c r="B139">
        <v>1991</v>
      </c>
      <c r="C139" s="5">
        <v>12617.849186312631</v>
      </c>
      <c r="D139" s="5">
        <v>537.45898243103409</v>
      </c>
      <c r="E139" s="5">
        <v>1924.5637588858319</v>
      </c>
      <c r="F139" s="5">
        <v>679.06023996457134</v>
      </c>
      <c r="G139" s="27">
        <f t="shared" si="10"/>
        <v>64.706517711063256</v>
      </c>
      <c r="I139" s="5">
        <v>13.318356742067927</v>
      </c>
      <c r="J139" s="5">
        <v>0.6427924125689759</v>
      </c>
      <c r="K139" s="5">
        <v>1.3884693669441468</v>
      </c>
      <c r="L139" s="5">
        <v>0.61221021849080459</v>
      </c>
      <c r="M139" s="5" t="e">
        <v>#DIV/0!</v>
      </c>
      <c r="N139" s="5">
        <f t="shared" si="11"/>
        <v>3.8270698168979771</v>
      </c>
      <c r="O139" s="5">
        <f t="shared" si="12"/>
        <v>4.3343466325083391</v>
      </c>
      <c r="P139" s="5">
        <f t="shared" si="13"/>
        <v>9.4341360729697641</v>
      </c>
      <c r="Q139" s="5">
        <f t="shared" si="14"/>
        <v>12.575189628973543</v>
      </c>
      <c r="R139" s="27">
        <f t="shared" si="15"/>
        <v>2.0873070229375243</v>
      </c>
      <c r="S139" s="5"/>
      <c r="T139" s="38">
        <f t="shared" si="16"/>
        <v>12.575189628973543</v>
      </c>
    </row>
    <row r="140" spans="1:20" x14ac:dyDescent="0.25">
      <c r="A140">
        <v>10</v>
      </c>
      <c r="B140">
        <v>1991</v>
      </c>
      <c r="C140" s="5">
        <v>10332.550056272396</v>
      </c>
      <c r="D140" s="5">
        <v>397.96067572240383</v>
      </c>
      <c r="E140" s="5">
        <v>1805.9543426016405</v>
      </c>
      <c r="F140" s="5">
        <v>1019.2900788669359</v>
      </c>
      <c r="G140" s="27">
        <f t="shared" si="10"/>
        <v>91.655418007928546</v>
      </c>
      <c r="I140" s="5">
        <v>11.568801911590279</v>
      </c>
      <c r="J140" s="5">
        <v>0.49600153478038089</v>
      </c>
      <c r="K140" s="5">
        <v>0.8211885446916436</v>
      </c>
      <c r="L140" s="5">
        <v>0.83753923985291168</v>
      </c>
      <c r="M140" s="5" t="e">
        <v>#DIV/0!</v>
      </c>
      <c r="N140" s="5">
        <f t="shared" si="11"/>
        <v>3.1339247971708812</v>
      </c>
      <c r="O140" s="5">
        <f t="shared" si="12"/>
        <v>3.2093602880839018</v>
      </c>
      <c r="P140" s="5">
        <f t="shared" si="13"/>
        <v>8.8527173656943159</v>
      </c>
      <c r="Q140" s="5">
        <f t="shared" si="14"/>
        <v>18.875742201239554</v>
      </c>
      <c r="R140" s="27">
        <f t="shared" si="15"/>
        <v>2.9566263873525336</v>
      </c>
      <c r="S140" s="5"/>
      <c r="T140" s="38">
        <f t="shared" si="16"/>
        <v>18.875742201239554</v>
      </c>
    </row>
    <row r="141" spans="1:20" x14ac:dyDescent="0.25">
      <c r="A141">
        <v>11</v>
      </c>
      <c r="B141">
        <v>1991</v>
      </c>
      <c r="C141" s="5">
        <v>6988.9446327081387</v>
      </c>
      <c r="D141" s="5">
        <v>307.91998092817147</v>
      </c>
      <c r="E141" s="5">
        <v>1385.3085061197078</v>
      </c>
      <c r="F141" s="5">
        <v>406.6073743441325</v>
      </c>
      <c r="G141" s="27">
        <f t="shared" si="10"/>
        <v>22.825092069983267</v>
      </c>
      <c r="I141" s="5">
        <v>8.4752321181451311</v>
      </c>
      <c r="J141" s="5">
        <v>0.46817185996213201</v>
      </c>
      <c r="K141" s="5">
        <v>0.52102997318366318</v>
      </c>
      <c r="L141" s="5">
        <v>0.26202521839816101</v>
      </c>
      <c r="M141" s="5" t="e">
        <v>#DIV/0!</v>
      </c>
      <c r="N141" s="5">
        <f t="shared" si="11"/>
        <v>2.1197890909032875</v>
      </c>
      <c r="O141" s="5">
        <f t="shared" si="12"/>
        <v>2.4832256526465439</v>
      </c>
      <c r="P141" s="5">
        <f t="shared" si="13"/>
        <v>6.7907279711750377</v>
      </c>
      <c r="Q141" s="5">
        <f t="shared" si="14"/>
        <v>7.529766191558009</v>
      </c>
      <c r="R141" s="27">
        <f t="shared" si="15"/>
        <v>0.73629329258010534</v>
      </c>
      <c r="S141" s="5"/>
      <c r="T141" s="38">
        <f t="shared" si="16"/>
        <v>7.529766191558009</v>
      </c>
    </row>
    <row r="142" spans="1:20" x14ac:dyDescent="0.25">
      <c r="A142">
        <v>12</v>
      </c>
      <c r="B142">
        <v>1991</v>
      </c>
      <c r="C142" s="5">
        <v>9433.5622036776076</v>
      </c>
      <c r="D142" s="5">
        <v>291.0509703866993</v>
      </c>
      <c r="E142" s="5">
        <v>1199.4276349329007</v>
      </c>
      <c r="F142" s="5">
        <v>572.22318536626699</v>
      </c>
      <c r="G142" s="27">
        <f t="shared" si="10"/>
        <v>63.513547096332509</v>
      </c>
      <c r="I142" s="5">
        <v>14.623367532779227</v>
      </c>
      <c r="J142" s="5">
        <v>0.49508808812332666</v>
      </c>
      <c r="K142" s="5">
        <v>0.5597601114427575</v>
      </c>
      <c r="L142" s="5">
        <v>0.60223538099577334</v>
      </c>
      <c r="M142" s="5" t="e">
        <v>#DIV/0!</v>
      </c>
      <c r="N142" s="5">
        <f t="shared" si="11"/>
        <v>2.8612563553768906</v>
      </c>
      <c r="O142" s="5">
        <f t="shared" si="12"/>
        <v>2.3471852450540265</v>
      </c>
      <c r="P142" s="5">
        <f t="shared" si="13"/>
        <v>5.8795472300632383</v>
      </c>
      <c r="Q142" s="5">
        <f t="shared" si="14"/>
        <v>10.59672565493087</v>
      </c>
      <c r="R142" s="27">
        <f t="shared" si="15"/>
        <v>2.0488240998816938</v>
      </c>
      <c r="S142" s="5"/>
      <c r="T142" s="38">
        <f t="shared" si="16"/>
        <v>10.59672565493087</v>
      </c>
    </row>
    <row r="143" spans="1:20" x14ac:dyDescent="0.25">
      <c r="A143">
        <v>1</v>
      </c>
      <c r="B143">
        <v>1992</v>
      </c>
      <c r="C143" s="5">
        <v>34027.979036765508</v>
      </c>
      <c r="D143" s="5">
        <v>596.17575261038348</v>
      </c>
      <c r="E143" s="5">
        <v>2535.1725109351401</v>
      </c>
      <c r="F143" s="5">
        <v>825.74869050717814</v>
      </c>
      <c r="G143" s="27">
        <f t="shared" si="10"/>
        <v>166.54382060846837</v>
      </c>
      <c r="I143" s="5">
        <v>47.494658933528328</v>
      </c>
      <c r="J143" s="5">
        <v>1.3473338191548105</v>
      </c>
      <c r="K143" s="5">
        <v>5.1381374459293561</v>
      </c>
      <c r="L143" s="5">
        <v>1.4637069232635025</v>
      </c>
      <c r="M143" s="5" t="e">
        <v>#DIV/0!</v>
      </c>
      <c r="N143" s="5">
        <f t="shared" si="11"/>
        <v>10.320891427590388</v>
      </c>
      <c r="O143" s="5">
        <f t="shared" si="12"/>
        <v>4.8078689726643828</v>
      </c>
      <c r="P143" s="5">
        <f t="shared" si="13"/>
        <v>12.427316230074217</v>
      </c>
      <c r="Q143" s="5">
        <f t="shared" si="14"/>
        <v>15.291642416799595</v>
      </c>
      <c r="R143" s="27">
        <f t="shared" si="15"/>
        <v>5.3723813099505922</v>
      </c>
      <c r="S143" s="5"/>
      <c r="T143" s="38">
        <f t="shared" si="16"/>
        <v>15.291642416799595</v>
      </c>
    </row>
    <row r="144" spans="1:20" x14ac:dyDescent="0.25">
      <c r="A144">
        <v>2</v>
      </c>
      <c r="B144">
        <v>1992</v>
      </c>
      <c r="C144" s="5">
        <v>18742.37674173071</v>
      </c>
      <c r="D144" s="5">
        <v>605.14746866835571</v>
      </c>
      <c r="E144" s="5">
        <v>1994.071999548117</v>
      </c>
      <c r="F144" s="5">
        <v>565.90541428280312</v>
      </c>
      <c r="G144" s="27">
        <f t="shared" si="10"/>
        <v>94.464557162294568</v>
      </c>
      <c r="I144" s="5">
        <v>36.60880013980865</v>
      </c>
      <c r="J144" s="5">
        <v>1.2781638585034005</v>
      </c>
      <c r="K144" s="5">
        <v>4.0327095000909488</v>
      </c>
      <c r="L144" s="5">
        <v>0.8610274182034362</v>
      </c>
      <c r="M144" s="5" t="e">
        <v>#DIV/0!</v>
      </c>
      <c r="N144" s="5">
        <f t="shared" si="11"/>
        <v>5.6846759908191418</v>
      </c>
      <c r="O144" s="5">
        <f t="shared" si="12"/>
        <v>4.8802215215189975</v>
      </c>
      <c r="P144" s="5">
        <f t="shared" si="13"/>
        <v>9.7748627428829256</v>
      </c>
      <c r="Q144" s="5">
        <f t="shared" si="14"/>
        <v>10.479729894125983</v>
      </c>
      <c r="R144" s="27">
        <f t="shared" si="15"/>
        <v>3.0472437794288569</v>
      </c>
      <c r="S144" s="5"/>
      <c r="T144" s="38">
        <f t="shared" si="16"/>
        <v>10.479729894125983</v>
      </c>
    </row>
    <row r="145" spans="1:20" x14ac:dyDescent="0.25">
      <c r="A145">
        <v>3</v>
      </c>
      <c r="B145">
        <v>1992</v>
      </c>
      <c r="C145" s="5">
        <v>16463.593690278056</v>
      </c>
      <c r="D145" s="5">
        <v>1182.9718656486393</v>
      </c>
      <c r="E145" s="5">
        <v>2980.6310901732209</v>
      </c>
      <c r="F145" s="5">
        <v>1003.1980159330046</v>
      </c>
      <c r="G145" s="27">
        <f t="shared" si="10"/>
        <v>175.09781320310341</v>
      </c>
      <c r="I145" s="5">
        <v>35.661870938049461</v>
      </c>
      <c r="J145" s="5">
        <v>1.9511220594675744</v>
      </c>
      <c r="K145" s="5">
        <v>5.6176969408827668</v>
      </c>
      <c r="L145" s="5">
        <v>1.5352297965108397</v>
      </c>
      <c r="M145" s="5" t="e">
        <v>#DIV/0!</v>
      </c>
      <c r="N145" s="5">
        <f t="shared" si="11"/>
        <v>4.9935073370573422</v>
      </c>
      <c r="O145" s="5">
        <f t="shared" si="12"/>
        <v>9.5400956907148338</v>
      </c>
      <c r="P145" s="5">
        <f t="shared" si="13"/>
        <v>14.610936716535397</v>
      </c>
      <c r="Q145" s="5">
        <f t="shared" si="14"/>
        <v>18.577741035796382</v>
      </c>
      <c r="R145" s="27">
        <f t="shared" si="15"/>
        <v>5.6483165549388197</v>
      </c>
      <c r="S145" s="5"/>
      <c r="T145" s="38">
        <f t="shared" si="16"/>
        <v>18.577741035796382</v>
      </c>
    </row>
    <row r="146" spans="1:20" x14ac:dyDescent="0.25">
      <c r="A146">
        <v>4</v>
      </c>
      <c r="B146">
        <v>1992</v>
      </c>
      <c r="C146" s="5">
        <v>39078.825784514607</v>
      </c>
      <c r="D146" s="5">
        <v>819.56808759546152</v>
      </c>
      <c r="E146" s="5">
        <v>2278.7756813981091</v>
      </c>
      <c r="F146" s="5">
        <v>589.79358333272478</v>
      </c>
      <c r="G146" s="27">
        <f t="shared" si="10"/>
        <v>58.734745699168037</v>
      </c>
      <c r="I146" s="5">
        <v>57.008419004300208</v>
      </c>
      <c r="J146" s="5">
        <v>1.0892546903151223</v>
      </c>
      <c r="K146" s="5">
        <v>3.0336781409642994</v>
      </c>
      <c r="L146" s="5">
        <v>0.56227817939403701</v>
      </c>
      <c r="M146" s="5" t="e">
        <v>#DIV/0!</v>
      </c>
      <c r="N146" s="5">
        <f t="shared" si="11"/>
        <v>11.852843732033548</v>
      </c>
      <c r="O146" s="5">
        <f t="shared" si="12"/>
        <v>6.6094200612537222</v>
      </c>
      <c r="P146" s="5">
        <f t="shared" si="13"/>
        <v>11.170469026461319</v>
      </c>
      <c r="Q146" s="5">
        <f t="shared" si="14"/>
        <v>10.922103395050458</v>
      </c>
      <c r="R146" s="27">
        <f t="shared" si="15"/>
        <v>1.8946692161021947</v>
      </c>
      <c r="S146" s="5"/>
      <c r="T146" s="38">
        <f t="shared" si="16"/>
        <v>10.922103395050458</v>
      </c>
    </row>
    <row r="147" spans="1:20" x14ac:dyDescent="0.25">
      <c r="A147">
        <v>5</v>
      </c>
      <c r="B147">
        <v>1992</v>
      </c>
      <c r="C147" s="5">
        <v>9414.9991873070594</v>
      </c>
      <c r="D147" s="5">
        <v>529.47372272514781</v>
      </c>
      <c r="E147" s="5">
        <v>1735.9288048800038</v>
      </c>
      <c r="F147" s="5">
        <v>511.85554958489217</v>
      </c>
      <c r="G147" s="27">
        <f t="shared" si="10"/>
        <v>37.196090952685495</v>
      </c>
      <c r="I147" s="5">
        <v>17.09698108008174</v>
      </c>
      <c r="J147" s="5">
        <v>0.5307125077484367</v>
      </c>
      <c r="K147" s="5">
        <v>1.2578160467635067</v>
      </c>
      <c r="L147" s="5">
        <v>0.38218608131143911</v>
      </c>
      <c r="M147" s="5" t="e">
        <v>#DIV/0!</v>
      </c>
      <c r="N147" s="5">
        <f t="shared" si="11"/>
        <v>2.8556260804692326</v>
      </c>
      <c r="O147" s="5">
        <f t="shared" si="12"/>
        <v>4.269949376815708</v>
      </c>
      <c r="P147" s="5">
        <f t="shared" si="13"/>
        <v>8.5094549258823715</v>
      </c>
      <c r="Q147" s="5">
        <f t="shared" si="14"/>
        <v>9.4788064737943003</v>
      </c>
      <c r="R147" s="27">
        <f t="shared" si="15"/>
        <v>1.1998739016995321</v>
      </c>
      <c r="S147" s="5"/>
      <c r="T147" s="38">
        <f t="shared" si="16"/>
        <v>9.4788064737943003</v>
      </c>
    </row>
    <row r="148" spans="1:20" x14ac:dyDescent="0.25">
      <c r="A148">
        <v>6</v>
      </c>
      <c r="B148">
        <v>1992</v>
      </c>
      <c r="C148" s="5">
        <v>22991.777169157926</v>
      </c>
      <c r="D148" s="5">
        <v>1960.2528855191931</v>
      </c>
      <c r="E148" s="5">
        <v>3395.0080023656369</v>
      </c>
      <c r="F148" s="5">
        <v>820.26770311863936</v>
      </c>
      <c r="G148" s="27">
        <f t="shared" si="10"/>
        <v>141.91057969471439</v>
      </c>
      <c r="I148" s="5">
        <v>35.110057812523038</v>
      </c>
      <c r="J148" s="5">
        <v>2.4041002567007075</v>
      </c>
      <c r="K148" s="5">
        <v>3.9237710118197251</v>
      </c>
      <c r="L148" s="5">
        <v>1.2577399262087527</v>
      </c>
      <c r="M148" s="5" t="e">
        <v>#DIV/0!</v>
      </c>
      <c r="N148" s="5">
        <f t="shared" si="11"/>
        <v>6.9735447889468984</v>
      </c>
      <c r="O148" s="5">
        <f t="shared" si="12"/>
        <v>15.808491012251558</v>
      </c>
      <c r="P148" s="5">
        <f t="shared" si="13"/>
        <v>16.642196090027632</v>
      </c>
      <c r="Q148" s="5">
        <f t="shared" si="14"/>
        <v>15.190142650345173</v>
      </c>
      <c r="R148" s="27">
        <f t="shared" si="15"/>
        <v>4.5777606353133677</v>
      </c>
      <c r="S148" s="5"/>
      <c r="T148" s="38">
        <f t="shared" si="16"/>
        <v>15.190142650345173</v>
      </c>
    </row>
    <row r="149" spans="1:20" x14ac:dyDescent="0.25">
      <c r="A149">
        <v>7</v>
      </c>
      <c r="B149">
        <v>1992</v>
      </c>
      <c r="C149" s="5">
        <v>16599.554688312466</v>
      </c>
      <c r="D149" s="5">
        <v>483.98320836048714</v>
      </c>
      <c r="E149" s="5">
        <v>1754.8222802887724</v>
      </c>
      <c r="F149" s="5">
        <v>585.3468658045507</v>
      </c>
      <c r="G149" s="27">
        <f t="shared" si="10"/>
        <v>61.60173521375129</v>
      </c>
      <c r="I149" s="5">
        <v>20.744373581698799</v>
      </c>
      <c r="J149" s="5">
        <v>0.47590570832519041</v>
      </c>
      <c r="K149" s="5">
        <v>1.3080556129014838</v>
      </c>
      <c r="L149" s="5">
        <v>0.58625006449732675</v>
      </c>
      <c r="M149" s="5" t="e">
        <v>#DIV/0!</v>
      </c>
      <c r="N149" s="5">
        <f t="shared" si="11"/>
        <v>5.0347451283932259</v>
      </c>
      <c r="O149" s="5">
        <f t="shared" si="12"/>
        <v>3.9030903900039284</v>
      </c>
      <c r="P149" s="5">
        <f t="shared" si="13"/>
        <v>8.6020700014155516</v>
      </c>
      <c r="Q149" s="5">
        <f t="shared" si="14"/>
        <v>10.839756774158346</v>
      </c>
      <c r="R149" s="27">
        <f t="shared" si="15"/>
        <v>1.9871527488306868</v>
      </c>
      <c r="S149" s="5"/>
      <c r="T149" s="38">
        <f t="shared" si="16"/>
        <v>10.839756774158346</v>
      </c>
    </row>
    <row r="150" spans="1:20" x14ac:dyDescent="0.25">
      <c r="A150">
        <v>8</v>
      </c>
      <c r="B150">
        <v>1992</v>
      </c>
      <c r="C150" s="5">
        <v>13836.073278807198</v>
      </c>
      <c r="D150" s="5">
        <v>491.31755891571862</v>
      </c>
      <c r="E150" s="5">
        <v>1641.1663494895688</v>
      </c>
      <c r="F150" s="5">
        <v>835.88544160936624</v>
      </c>
      <c r="G150" s="27">
        <f t="shared" si="10"/>
        <v>92.365519564315917</v>
      </c>
      <c r="I150" s="5">
        <v>16.327858994842185</v>
      </c>
      <c r="J150" s="5">
        <v>0.56085624743122253</v>
      </c>
      <c r="K150" s="5">
        <v>1.206663033968477</v>
      </c>
      <c r="L150" s="5">
        <v>0.84347664312376391</v>
      </c>
      <c r="M150" s="5" t="e">
        <v>#DIV/0!</v>
      </c>
      <c r="N150" s="5">
        <f t="shared" si="11"/>
        <v>4.1965645370965117</v>
      </c>
      <c r="O150" s="5">
        <f t="shared" si="12"/>
        <v>3.9622383783525694</v>
      </c>
      <c r="P150" s="5">
        <f t="shared" si="13"/>
        <v>8.0449330857331809</v>
      </c>
      <c r="Q150" s="5">
        <f t="shared" si="14"/>
        <v>15.479360029803079</v>
      </c>
      <c r="R150" s="27">
        <f t="shared" si="15"/>
        <v>2.9795328891714812</v>
      </c>
      <c r="S150" s="5"/>
      <c r="T150" s="38">
        <f t="shared" si="16"/>
        <v>15.479360029803079</v>
      </c>
    </row>
    <row r="151" spans="1:20" x14ac:dyDescent="0.25">
      <c r="A151">
        <v>9</v>
      </c>
      <c r="B151">
        <v>1992</v>
      </c>
      <c r="C151" s="5">
        <v>6069.888422300899</v>
      </c>
      <c r="D151" s="5">
        <v>362.46401253562948</v>
      </c>
      <c r="E151" s="5">
        <v>1160.3802805160378</v>
      </c>
      <c r="F151" s="5">
        <v>371.73662661698802</v>
      </c>
      <c r="G151" s="27">
        <f t="shared" si="10"/>
        <v>21.583324732916203</v>
      </c>
      <c r="I151" s="5">
        <v>6.9734953657262801</v>
      </c>
      <c r="J151" s="5">
        <v>0.45684512141466121</v>
      </c>
      <c r="K151" s="5">
        <v>0.62108283035298972</v>
      </c>
      <c r="L151" s="5">
        <v>0.25164237472964601</v>
      </c>
      <c r="M151" s="5" t="e">
        <v>#DIV/0!</v>
      </c>
      <c r="N151" s="5">
        <f t="shared" si="11"/>
        <v>1.8410337950563842</v>
      </c>
      <c r="O151" s="5">
        <f t="shared" si="12"/>
        <v>2.9230968752873343</v>
      </c>
      <c r="P151" s="5">
        <f t="shared" si="13"/>
        <v>5.6881386299805774</v>
      </c>
      <c r="Q151" s="5">
        <f t="shared" si="14"/>
        <v>6.8840116040182968</v>
      </c>
      <c r="R151" s="27">
        <f t="shared" si="15"/>
        <v>0.69623628170697427</v>
      </c>
      <c r="S151" s="5"/>
      <c r="T151" s="38">
        <f t="shared" si="16"/>
        <v>6.8840116040182968</v>
      </c>
    </row>
    <row r="152" spans="1:20" x14ac:dyDescent="0.25">
      <c r="A152">
        <v>10</v>
      </c>
      <c r="B152">
        <v>1992</v>
      </c>
      <c r="C152" s="5">
        <v>8558.4740555484332</v>
      </c>
      <c r="D152" s="5">
        <v>408.16825268606669</v>
      </c>
      <c r="E152" s="5">
        <v>1467.0861528757096</v>
      </c>
      <c r="F152" s="5">
        <v>717.6242837064093</v>
      </c>
      <c r="G152" s="27">
        <f t="shared" si="10"/>
        <v>66.998507042294975</v>
      </c>
      <c r="I152" s="5">
        <v>10.136517553329444</v>
      </c>
      <c r="J152" s="5">
        <v>0.66772950630655314</v>
      </c>
      <c r="K152" s="5">
        <v>0.99118096756941321</v>
      </c>
      <c r="L152" s="5">
        <v>0.63137432935579996</v>
      </c>
      <c r="M152" s="5" t="e">
        <v>#DIV/0!</v>
      </c>
      <c r="N152" s="5">
        <f t="shared" si="11"/>
        <v>2.59583683820092</v>
      </c>
      <c r="O152" s="5">
        <f t="shared" si="12"/>
        <v>3.2916794571456993</v>
      </c>
      <c r="P152" s="5">
        <f t="shared" si="13"/>
        <v>7.1915987886064192</v>
      </c>
      <c r="Q152" s="5">
        <f t="shared" si="14"/>
        <v>13.289338587155727</v>
      </c>
      <c r="R152" s="27">
        <f t="shared" si="15"/>
        <v>2.1612421626546765</v>
      </c>
      <c r="S152" s="5"/>
      <c r="T152" s="38">
        <f t="shared" si="16"/>
        <v>13.289338587155727</v>
      </c>
    </row>
    <row r="153" spans="1:20" x14ac:dyDescent="0.25">
      <c r="A153">
        <v>11</v>
      </c>
      <c r="B153">
        <v>1992</v>
      </c>
      <c r="C153" s="5">
        <v>25929.190485460815</v>
      </c>
      <c r="D153" s="5">
        <v>1033.3234459598505</v>
      </c>
      <c r="E153" s="5">
        <v>3074.16144222194</v>
      </c>
      <c r="F153" s="5">
        <v>1631.5832621097122</v>
      </c>
      <c r="G153" s="27">
        <f t="shared" si="10"/>
        <v>271.67526641822241</v>
      </c>
      <c r="I153" s="5">
        <v>42.151513609534177</v>
      </c>
      <c r="J153" s="5">
        <v>2.806199475135926</v>
      </c>
      <c r="K153" s="5">
        <v>5.282979637516239</v>
      </c>
      <c r="L153" s="5">
        <v>2.3427470895685745</v>
      </c>
      <c r="M153" s="5" t="e">
        <v>#DIV/0!</v>
      </c>
      <c r="N153" s="5">
        <f t="shared" si="11"/>
        <v>7.8644799773918148</v>
      </c>
      <c r="O153" s="5">
        <f t="shared" si="12"/>
        <v>8.3332535964504064</v>
      </c>
      <c r="P153" s="5">
        <f t="shared" si="13"/>
        <v>15.069418834421274</v>
      </c>
      <c r="Q153" s="5">
        <f t="shared" si="14"/>
        <v>30.214504853883561</v>
      </c>
      <c r="R153" s="27">
        <f t="shared" si="15"/>
        <v>8.763718271555561</v>
      </c>
      <c r="S153" s="5"/>
      <c r="T153" s="38">
        <f t="shared" si="16"/>
        <v>30.214504853883561</v>
      </c>
    </row>
    <row r="154" spans="1:20" x14ac:dyDescent="0.25">
      <c r="A154">
        <v>12</v>
      </c>
      <c r="B154">
        <v>1992</v>
      </c>
      <c r="C154" s="5">
        <v>20045.217823991319</v>
      </c>
      <c r="D154" s="5">
        <v>495.52388340434538</v>
      </c>
      <c r="E154" s="5">
        <v>1983.2698747969712</v>
      </c>
      <c r="F154" s="5">
        <v>820.25261824800282</v>
      </c>
      <c r="G154" s="27">
        <f t="shared" si="10"/>
        <v>122.76879081702256</v>
      </c>
      <c r="I154" s="5">
        <v>35.230724115919912</v>
      </c>
      <c r="J154" s="5">
        <v>1.3062287195873745</v>
      </c>
      <c r="K154" s="5">
        <v>3.0938438274422646</v>
      </c>
      <c r="L154" s="5">
        <v>1.097688847781924</v>
      </c>
      <c r="M154" s="5" t="e">
        <v>#DIV/0!</v>
      </c>
      <c r="N154" s="5">
        <f t="shared" si="11"/>
        <v>6.0798355547441068</v>
      </c>
      <c r="O154" s="5">
        <f t="shared" si="12"/>
        <v>3.9961603500350433</v>
      </c>
      <c r="P154" s="5">
        <f t="shared" si="13"/>
        <v>9.7219111509655445</v>
      </c>
      <c r="Q154" s="5">
        <f t="shared" si="14"/>
        <v>15.189863300888941</v>
      </c>
      <c r="R154" s="27">
        <f t="shared" si="15"/>
        <v>3.9602835747426632</v>
      </c>
      <c r="S154" s="5"/>
      <c r="T154" s="38">
        <f t="shared" si="16"/>
        <v>15.189863300888941</v>
      </c>
    </row>
    <row r="155" spans="1:20" x14ac:dyDescent="0.25">
      <c r="A155">
        <v>1</v>
      </c>
      <c r="B155">
        <v>1993</v>
      </c>
      <c r="C155" s="5">
        <v>49328.552250380759</v>
      </c>
      <c r="D155" s="5">
        <v>1368.9248094282286</v>
      </c>
      <c r="E155" s="5">
        <v>2942.5214883120479</v>
      </c>
      <c r="F155" s="5">
        <v>1443.2029611975759</v>
      </c>
      <c r="G155" s="27">
        <f t="shared" si="10"/>
        <v>298.05462885140065</v>
      </c>
      <c r="I155" s="5">
        <v>86.307007391757409</v>
      </c>
      <c r="J155" s="5">
        <v>4.0602703906055089</v>
      </c>
      <c r="K155" s="5">
        <v>7.546896280581044</v>
      </c>
      <c r="L155" s="5">
        <v>2.5633140090252402</v>
      </c>
      <c r="M155" s="5" t="e">
        <v>#DIV/0!</v>
      </c>
      <c r="N155" s="5">
        <f t="shared" si="11"/>
        <v>14.961647634328408</v>
      </c>
      <c r="O155" s="5">
        <f t="shared" si="12"/>
        <v>11.039716205066361</v>
      </c>
      <c r="P155" s="5">
        <f t="shared" si="13"/>
        <v>14.424124942706117</v>
      </c>
      <c r="Q155" s="5">
        <f t="shared" si="14"/>
        <v>26.72598076291807</v>
      </c>
      <c r="R155" s="27">
        <f t="shared" si="15"/>
        <v>9.6146654468193766</v>
      </c>
      <c r="S155" s="5"/>
      <c r="T155" s="38">
        <f t="shared" si="16"/>
        <v>26.72598076291807</v>
      </c>
    </row>
    <row r="156" spans="1:20" x14ac:dyDescent="0.25">
      <c r="A156">
        <v>2</v>
      </c>
      <c r="B156">
        <v>1993</v>
      </c>
      <c r="C156" s="5">
        <v>20784.55375432533</v>
      </c>
      <c r="D156" s="5">
        <v>765.27080008180224</v>
      </c>
      <c r="E156" s="5">
        <v>1604.9384312389075</v>
      </c>
      <c r="F156" s="5">
        <v>743.26582141753704</v>
      </c>
      <c r="G156" s="27">
        <f t="shared" si="10"/>
        <v>130.36375614484405</v>
      </c>
      <c r="I156" s="5">
        <v>49.625273261107012</v>
      </c>
      <c r="J156" s="5">
        <v>1.9073418661187673</v>
      </c>
      <c r="K156" s="5">
        <v>3.3747612975812982</v>
      </c>
      <c r="L156" s="5">
        <v>1.1611929643041192</v>
      </c>
      <c r="M156" s="5" t="e">
        <v>#DIV/0!</v>
      </c>
      <c r="N156" s="5">
        <f t="shared" si="11"/>
        <v>6.3040806048909097</v>
      </c>
      <c r="O156" s="5">
        <f t="shared" si="12"/>
        <v>6.1715387103371144</v>
      </c>
      <c r="P156" s="5">
        <f t="shared" si="13"/>
        <v>7.8673452511711153</v>
      </c>
      <c r="Q156" s="5">
        <f t="shared" si="14"/>
        <v>13.764181878102537</v>
      </c>
      <c r="R156" s="27">
        <f t="shared" si="15"/>
        <v>4.2052824562852917</v>
      </c>
      <c r="S156" s="5"/>
      <c r="T156" s="38">
        <f t="shared" si="16"/>
        <v>13.764181878102537</v>
      </c>
    </row>
    <row r="157" spans="1:20" x14ac:dyDescent="0.25">
      <c r="A157">
        <v>3</v>
      </c>
      <c r="B157">
        <v>1993</v>
      </c>
      <c r="C157" s="5">
        <v>110264.23746139414</v>
      </c>
      <c r="D157" s="5">
        <v>3092.8567554679271</v>
      </c>
      <c r="E157" s="5">
        <v>4843.9160512438029</v>
      </c>
      <c r="F157" s="5">
        <v>1637.7555999224978</v>
      </c>
      <c r="G157" s="27">
        <f t="shared" si="10"/>
        <v>347.30290294669339</v>
      </c>
      <c r="I157" s="5">
        <v>165.26076919422925</v>
      </c>
      <c r="J157" s="5">
        <v>6.3904728127505406</v>
      </c>
      <c r="K157" s="5">
        <v>11.29933514775932</v>
      </c>
      <c r="L157" s="5">
        <v>2.9750957620252292</v>
      </c>
      <c r="M157" s="5" t="e">
        <v>#DIV/0!</v>
      </c>
      <c r="N157" s="5">
        <f t="shared" si="11"/>
        <v>33.443808753835043</v>
      </c>
      <c r="O157" s="5">
        <f t="shared" si="12"/>
        <v>24.942393189257476</v>
      </c>
      <c r="P157" s="5">
        <f t="shared" si="13"/>
        <v>23.744686525704918</v>
      </c>
      <c r="Q157" s="5">
        <f t="shared" si="14"/>
        <v>30.328807405972181</v>
      </c>
      <c r="R157" s="27">
        <f t="shared" si="15"/>
        <v>11.203319449893336</v>
      </c>
      <c r="S157" s="5"/>
      <c r="T157" s="38">
        <f t="shared" si="16"/>
        <v>30.328807405972181</v>
      </c>
    </row>
    <row r="158" spans="1:20" x14ac:dyDescent="0.25">
      <c r="A158">
        <v>4</v>
      </c>
      <c r="B158">
        <v>1993</v>
      </c>
      <c r="C158" s="5">
        <v>58430.160899866154</v>
      </c>
      <c r="D158" s="5">
        <v>2009.355165913068</v>
      </c>
      <c r="E158" s="5">
        <v>4108.0651227405378</v>
      </c>
      <c r="F158" s="5">
        <v>1389.7091600585643</v>
      </c>
      <c r="G158" s="27">
        <f t="shared" si="10"/>
        <v>277.79379275177092</v>
      </c>
      <c r="I158" s="5">
        <v>108.97171988058102</v>
      </c>
      <c r="J158" s="5">
        <v>3.475420944315665</v>
      </c>
      <c r="K158" s="5">
        <v>7.5218982903996654</v>
      </c>
      <c r="L158" s="5">
        <v>2.3939061920079845</v>
      </c>
      <c r="M158" s="5" t="e">
        <v>#DIV/0!</v>
      </c>
      <c r="N158" s="5">
        <f t="shared" si="11"/>
        <v>17.72222047311682</v>
      </c>
      <c r="O158" s="5">
        <f t="shared" si="12"/>
        <v>16.204477144460228</v>
      </c>
      <c r="P158" s="5">
        <f t="shared" si="13"/>
        <v>20.137574131081067</v>
      </c>
      <c r="Q158" s="5">
        <f t="shared" si="14"/>
        <v>25.735354815899338</v>
      </c>
      <c r="R158" s="27">
        <f t="shared" si="15"/>
        <v>8.9610900887668041</v>
      </c>
      <c r="S158" s="5"/>
      <c r="T158" s="38">
        <f t="shared" si="16"/>
        <v>25.735354815899338</v>
      </c>
    </row>
    <row r="159" spans="1:20" x14ac:dyDescent="0.25">
      <c r="A159">
        <v>5</v>
      </c>
      <c r="B159">
        <v>1993</v>
      </c>
      <c r="C159" s="5">
        <v>9730.0342195088633</v>
      </c>
      <c r="D159" s="5">
        <v>619.66588441325848</v>
      </c>
      <c r="E159" s="5">
        <v>2124.9713576771796</v>
      </c>
      <c r="F159" s="5">
        <v>411.86144839705082</v>
      </c>
      <c r="G159" s="27">
        <f t="shared" si="10"/>
        <v>26.544567606875638</v>
      </c>
      <c r="I159" s="5">
        <v>19.977991836430405</v>
      </c>
      <c r="J159" s="5">
        <v>0.83397679789040058</v>
      </c>
      <c r="K159" s="5">
        <v>2.3119334890039487</v>
      </c>
      <c r="L159" s="5">
        <v>0.29312503224866332</v>
      </c>
      <c r="M159" s="5" t="e">
        <v>#DIV/0!</v>
      </c>
      <c r="N159" s="5">
        <f t="shared" si="11"/>
        <v>2.9511781072213719</v>
      </c>
      <c r="O159" s="5">
        <f t="shared" si="12"/>
        <v>4.9973055194617624</v>
      </c>
      <c r="P159" s="5">
        <f t="shared" si="13"/>
        <v>10.41652626312343</v>
      </c>
      <c r="Q159" s="5">
        <f t="shared" si="14"/>
        <v>7.6270638592046449</v>
      </c>
      <c r="R159" s="27">
        <f t="shared" si="15"/>
        <v>0.85627637441534321</v>
      </c>
      <c r="S159" s="5"/>
      <c r="T159" s="38">
        <f t="shared" si="16"/>
        <v>7.6270638592046449</v>
      </c>
    </row>
    <row r="160" spans="1:20" x14ac:dyDescent="0.25">
      <c r="A160">
        <v>6</v>
      </c>
      <c r="B160">
        <v>1993</v>
      </c>
      <c r="C160" s="5">
        <v>6234.1019597218838</v>
      </c>
      <c r="D160" s="5">
        <v>354.76006372912559</v>
      </c>
      <c r="E160" s="5">
        <v>1177.0697400383856</v>
      </c>
      <c r="F160" s="5">
        <v>412.30999393819093</v>
      </c>
      <c r="G160" s="27">
        <f t="shared" si="10"/>
        <v>29.203260664918641</v>
      </c>
      <c r="I160" s="5">
        <v>9.9401569702847077</v>
      </c>
      <c r="J160" s="5">
        <v>0.41248206210373362</v>
      </c>
      <c r="K160" s="5">
        <v>0.90887637894664763</v>
      </c>
      <c r="L160" s="5">
        <v>0.31535527905917021</v>
      </c>
      <c r="M160" s="5" t="e">
        <v>#DIV/0!</v>
      </c>
      <c r="N160" s="5">
        <f t="shared" si="11"/>
        <v>1.8908407521146144</v>
      </c>
      <c r="O160" s="5">
        <f t="shared" si="12"/>
        <v>2.8609682558800449</v>
      </c>
      <c r="P160" s="5">
        <f t="shared" si="13"/>
        <v>5.7699497060705172</v>
      </c>
      <c r="Q160" s="5">
        <f t="shared" si="14"/>
        <v>7.635370258114647</v>
      </c>
      <c r="R160" s="27">
        <f t="shared" si="15"/>
        <v>0.94204066661027874</v>
      </c>
      <c r="S160" s="5"/>
      <c r="T160" s="38">
        <f t="shared" si="16"/>
        <v>7.635370258114647</v>
      </c>
    </row>
    <row r="161" spans="1:20" x14ac:dyDescent="0.25">
      <c r="A161">
        <v>7</v>
      </c>
      <c r="B161">
        <v>1993</v>
      </c>
      <c r="C161" s="5">
        <v>11601.179768407581</v>
      </c>
      <c r="D161" s="5">
        <v>349.56261365775714</v>
      </c>
      <c r="E161" s="5">
        <v>641.27341541703356</v>
      </c>
      <c r="F161" s="5">
        <v>331.42828081074487</v>
      </c>
      <c r="G161" s="27">
        <f t="shared" si="10"/>
        <v>16.515748702820833</v>
      </c>
      <c r="I161" s="5">
        <v>15.698494248131899</v>
      </c>
      <c r="J161" s="5">
        <v>0.39095516921915807</v>
      </c>
      <c r="K161" s="5">
        <v>0.36437387149888362</v>
      </c>
      <c r="L161" s="5">
        <v>0.20927062913109612</v>
      </c>
      <c r="M161" s="5" t="e">
        <v>#DIV/0!</v>
      </c>
      <c r="N161" s="5">
        <f t="shared" si="11"/>
        <v>3.5187078460441557</v>
      </c>
      <c r="O161" s="5">
        <f t="shared" si="12"/>
        <v>2.8190533359496546</v>
      </c>
      <c r="P161" s="5">
        <f t="shared" si="13"/>
        <v>3.1434971343972236</v>
      </c>
      <c r="Q161" s="5">
        <f t="shared" si="14"/>
        <v>6.1375607557545342</v>
      </c>
      <c r="R161" s="27">
        <f t="shared" si="15"/>
        <v>0.53276608718776886</v>
      </c>
      <c r="S161" s="5"/>
      <c r="T161" s="38">
        <f t="shared" si="16"/>
        <v>6.1375607557545342</v>
      </c>
    </row>
    <row r="162" spans="1:20" x14ac:dyDescent="0.25">
      <c r="A162">
        <v>8</v>
      </c>
      <c r="B162">
        <v>1993</v>
      </c>
      <c r="C162" s="5">
        <v>6770.2193946218295</v>
      </c>
      <c r="D162" s="5">
        <v>378.08715807823387</v>
      </c>
      <c r="E162" s="5">
        <v>911.48364941205057</v>
      </c>
      <c r="F162" s="5">
        <v>347.55447473674866</v>
      </c>
      <c r="G162" s="27">
        <f t="shared" si="10"/>
        <v>22.131013317945193</v>
      </c>
      <c r="I162" s="5">
        <v>8.3671713786156321</v>
      </c>
      <c r="J162" s="5">
        <v>0.48686706820983927</v>
      </c>
      <c r="K162" s="5">
        <v>0.75596845337798024</v>
      </c>
      <c r="L162" s="5">
        <v>0.25622178730367723</v>
      </c>
      <c r="M162" s="5" t="e">
        <v>#DIV/0!</v>
      </c>
      <c r="N162" s="5">
        <f t="shared" si="11"/>
        <v>2.0534484060120803</v>
      </c>
      <c r="O162" s="5">
        <f t="shared" si="12"/>
        <v>3.0490899845018862</v>
      </c>
      <c r="P162" s="5">
        <f t="shared" si="13"/>
        <v>4.4680571049610318</v>
      </c>
      <c r="Q162" s="5">
        <f t="shared" si="14"/>
        <v>6.4361939766064564</v>
      </c>
      <c r="R162" s="27">
        <f t="shared" si="15"/>
        <v>0.71390365541758682</v>
      </c>
      <c r="S162" s="5"/>
      <c r="T162" s="38">
        <f t="shared" si="16"/>
        <v>6.4361939766064564</v>
      </c>
    </row>
    <row r="163" spans="1:20" x14ac:dyDescent="0.25">
      <c r="A163">
        <v>9</v>
      </c>
      <c r="B163">
        <v>1993</v>
      </c>
      <c r="C163" s="5">
        <v>6671.4715477484751</v>
      </c>
      <c r="D163" s="5">
        <v>341.87611902862375</v>
      </c>
      <c r="E163" s="5">
        <v>936.80578773007392</v>
      </c>
      <c r="F163" s="5">
        <v>372.85597111029068</v>
      </c>
      <c r="G163" s="27">
        <f t="shared" ref="G163:G226" si="17">R163*$M$31</f>
        <v>25.873066442784239</v>
      </c>
      <c r="I163" s="5">
        <v>8.5243146518508368</v>
      </c>
      <c r="J163" s="5">
        <v>0.50875933975723642</v>
      </c>
      <c r="K163" s="5">
        <v>0.84148228458919572</v>
      </c>
      <c r="L163" s="5">
        <v>0.28751038012997071</v>
      </c>
      <c r="M163" s="5" t="e">
        <v>#DIV/0!</v>
      </c>
      <c r="N163" s="5">
        <f t="shared" ref="N163:N226" si="18">C163/I$31</f>
        <v>2.0234975880341142</v>
      </c>
      <c r="O163" s="5">
        <f t="shared" ref="O163:O226" si="19">D163/J$31</f>
        <v>2.7570654760372881</v>
      </c>
      <c r="P163" s="5">
        <f t="shared" ref="P163:P226" si="20">E163/K$31</f>
        <v>4.5921852339709508</v>
      </c>
      <c r="Q163" s="5">
        <f t="shared" ref="Q163:Q226" si="21">F163/L$31</f>
        <v>6.9047402057461236</v>
      </c>
      <c r="R163" s="27">
        <f t="shared" ref="R163:R226" si="22">IFERROR(MAX(L163*3.858-0.2746,0),(0.6347*J163+0.1442)*3.858-0.2746)</f>
        <v>0.83461504654142704</v>
      </c>
      <c r="S163" s="5"/>
      <c r="T163" s="38">
        <f t="shared" ref="T163:T166" si="23">Q163</f>
        <v>6.9047402057461236</v>
      </c>
    </row>
    <row r="164" spans="1:20" x14ac:dyDescent="0.25">
      <c r="A164">
        <v>10</v>
      </c>
      <c r="B164">
        <v>1993</v>
      </c>
      <c r="C164" s="5">
        <v>4469.737842672771</v>
      </c>
      <c r="D164" s="5">
        <v>260.60018634084207</v>
      </c>
      <c r="E164" s="5">
        <v>875.86821404156649</v>
      </c>
      <c r="F164" s="5">
        <v>286.25181567595814</v>
      </c>
      <c r="G164" s="27">
        <f t="shared" si="17"/>
        <v>15.532531163207622</v>
      </c>
      <c r="I164" s="5">
        <v>4.6914620306299009</v>
      </c>
      <c r="J164" s="5">
        <v>0.4448485219853508</v>
      </c>
      <c r="K164" s="5">
        <v>0.48695841287554492</v>
      </c>
      <c r="L164" s="5">
        <v>0.20104960921760917</v>
      </c>
      <c r="M164" s="5" t="e">
        <v>#DIV/0!</v>
      </c>
      <c r="N164" s="5">
        <f t="shared" si="18"/>
        <v>1.3556984660821265</v>
      </c>
      <c r="O164" s="5">
        <f t="shared" si="19"/>
        <v>2.1016144059745328</v>
      </c>
      <c r="P164" s="5">
        <f t="shared" si="20"/>
        <v>4.2934716374586595</v>
      </c>
      <c r="Q164" s="5">
        <f t="shared" si="21"/>
        <v>5.3009595495547801</v>
      </c>
      <c r="R164" s="27">
        <f t="shared" si="22"/>
        <v>0.50104939236153623</v>
      </c>
      <c r="S164" s="5"/>
      <c r="T164" s="38">
        <f t="shared" si="23"/>
        <v>5.3009595495547801</v>
      </c>
    </row>
    <row r="165" spans="1:20" x14ac:dyDescent="0.25">
      <c r="A165">
        <v>11</v>
      </c>
      <c r="B165">
        <v>1993</v>
      </c>
      <c r="C165" s="5">
        <v>11489.84539434844</v>
      </c>
      <c r="D165" s="5">
        <v>272.64439664667867</v>
      </c>
      <c r="E165" s="5">
        <v>1370.4638983618281</v>
      </c>
      <c r="F165" s="5">
        <v>279.44296055331006</v>
      </c>
      <c r="G165" s="27">
        <f t="shared" si="17"/>
        <v>17.203272671261487</v>
      </c>
      <c r="I165" s="5">
        <v>16.344483724000558</v>
      </c>
      <c r="J165" s="5">
        <v>0.68149210260616855</v>
      </c>
      <c r="K165" s="5">
        <v>1.0939741647099019</v>
      </c>
      <c r="L165" s="5">
        <v>0.21501925342615671</v>
      </c>
      <c r="M165" s="5" t="e">
        <v>#DIV/0!</v>
      </c>
      <c r="N165" s="5">
        <f t="shared" si="18"/>
        <v>3.484939458401104</v>
      </c>
      <c r="O165" s="5">
        <f t="shared" si="19"/>
        <v>2.1987451342474085</v>
      </c>
      <c r="P165" s="5">
        <f t="shared" si="20"/>
        <v>6.7179602860873926</v>
      </c>
      <c r="Q165" s="5">
        <f t="shared" si="21"/>
        <v>5.1748696398761123</v>
      </c>
      <c r="R165" s="27">
        <f t="shared" si="22"/>
        <v>0.55494427971811255</v>
      </c>
      <c r="S165" s="5"/>
      <c r="T165" s="38">
        <f t="shared" si="23"/>
        <v>5.1748696398761123</v>
      </c>
    </row>
    <row r="166" spans="1:20" x14ac:dyDescent="0.25">
      <c r="A166">
        <v>12</v>
      </c>
      <c r="B166">
        <v>1993</v>
      </c>
      <c r="C166" s="5">
        <v>12919.424120278562</v>
      </c>
      <c r="D166" s="5">
        <v>351.9768402176328</v>
      </c>
      <c r="E166" s="5">
        <v>1601.0930319117797</v>
      </c>
      <c r="F166" s="5">
        <v>488.71537354671051</v>
      </c>
      <c r="G166" s="27">
        <f t="shared" si="17"/>
        <v>54.118357273361788</v>
      </c>
      <c r="I166" s="5">
        <v>25.52992061800526</v>
      </c>
      <c r="J166" s="5">
        <v>0.96916690313440845</v>
      </c>
      <c r="K166" s="5">
        <v>2.3840957749112217</v>
      </c>
      <c r="L166" s="5">
        <v>0.5236789684891201</v>
      </c>
      <c r="M166" s="5" t="e">
        <v>#DIV/0!</v>
      </c>
      <c r="N166" s="5">
        <f t="shared" si="18"/>
        <v>3.9185393146128487</v>
      </c>
      <c r="O166" s="5">
        <f t="shared" si="19"/>
        <v>2.8385229049809095</v>
      </c>
      <c r="P166" s="5">
        <f t="shared" si="20"/>
        <v>7.8484952544695084</v>
      </c>
      <c r="Q166" s="5">
        <f t="shared" si="21"/>
        <v>9.050284695309454</v>
      </c>
      <c r="R166" s="27">
        <f t="shared" si="22"/>
        <v>1.7457534604310254</v>
      </c>
      <c r="S166" s="5"/>
      <c r="T166" s="38">
        <f t="shared" si="23"/>
        <v>9.050284695309454</v>
      </c>
    </row>
    <row r="167" spans="1:20" x14ac:dyDescent="0.25">
      <c r="A167">
        <v>1</v>
      </c>
      <c r="B167">
        <v>1994</v>
      </c>
      <c r="C167" s="5">
        <v>19944.635110540847</v>
      </c>
      <c r="D167" s="5">
        <v>379.88998624176861</v>
      </c>
      <c r="E167" s="5">
        <v>1458.4433680199284</v>
      </c>
      <c r="F167" s="27">
        <f>Q167*$L$31</f>
        <v>684.21445676491669</v>
      </c>
      <c r="G167" s="27">
        <f t="shared" si="17"/>
        <v>122.17886029325437</v>
      </c>
      <c r="I167" s="5">
        <v>43.256266444797276</v>
      </c>
      <c r="J167" s="5">
        <v>1.0860880752373345</v>
      </c>
      <c r="K167" s="5">
        <v>3.0070663950221244</v>
      </c>
      <c r="L167" s="5">
        <v>1.0927562358338299</v>
      </c>
      <c r="M167" s="5" t="e">
        <v>#DIV/0!</v>
      </c>
      <c r="N167" s="5">
        <f t="shared" si="18"/>
        <v>6.0493282106584312</v>
      </c>
      <c r="O167" s="5">
        <f t="shared" si="19"/>
        <v>3.0636289213045855</v>
      </c>
      <c r="P167" s="5">
        <f t="shared" si="20"/>
        <v>7.1492321961761194</v>
      </c>
      <c r="Q167" s="27">
        <f>6.064*J167 + 6.0846</f>
        <v>12.670638088239198</v>
      </c>
      <c r="R167" s="27">
        <f t="shared" si="22"/>
        <v>3.9412535578469154</v>
      </c>
      <c r="S167" s="1"/>
      <c r="T167" s="1"/>
    </row>
    <row r="168" spans="1:20" x14ac:dyDescent="0.25">
      <c r="A168">
        <v>2</v>
      </c>
      <c r="B168">
        <v>1994</v>
      </c>
      <c r="C168" s="5">
        <v>24999.897939075428</v>
      </c>
      <c r="D168" s="5">
        <v>635.58378541655566</v>
      </c>
      <c r="E168" s="5">
        <v>2019.7647595834385</v>
      </c>
      <c r="F168" s="27">
        <f t="shared" ref="F168:F185" si="24">Q168*$L$31</f>
        <v>923.00324406715663</v>
      </c>
      <c r="G168" s="27">
        <f t="shared" si="17"/>
        <v>146.53168776182963</v>
      </c>
      <c r="I168" s="5">
        <v>59.946763762489965</v>
      </c>
      <c r="J168" s="5">
        <v>1.8153121154205654</v>
      </c>
      <c r="K168" s="5">
        <v>5.4874002998729736</v>
      </c>
      <c r="L168" s="5" t="e">
        <v>#DIV/0!</v>
      </c>
      <c r="M168" s="5" t="e">
        <v>#DIV/0!</v>
      </c>
      <c r="N168" s="5">
        <f t="shared" si="18"/>
        <v>7.5826199390583646</v>
      </c>
      <c r="O168" s="5">
        <f t="shared" si="19"/>
        <v>5.1256756888431907</v>
      </c>
      <c r="P168" s="5">
        <f t="shared" si="20"/>
        <v>9.9008076450168545</v>
      </c>
      <c r="Q168" s="27">
        <f t="shared" ref="Q168:Q185" si="25">6.064*J168 + 6.0846</f>
        <v>17.092652667910308</v>
      </c>
      <c r="R168" s="27">
        <f t="shared" si="22"/>
        <v>4.7268286374783752</v>
      </c>
      <c r="S168" s="1"/>
      <c r="T168" s="1"/>
    </row>
    <row r="169" spans="1:20" x14ac:dyDescent="0.25">
      <c r="A169">
        <v>3</v>
      </c>
      <c r="B169">
        <v>1994</v>
      </c>
      <c r="C169" s="5">
        <v>70655.297109905354</v>
      </c>
      <c r="D169" s="5">
        <v>1507.2669105236653</v>
      </c>
      <c r="E169" s="5">
        <v>3332.5698413771202</v>
      </c>
      <c r="F169" s="27">
        <f t="shared" si="24"/>
        <v>1399.694160534202</v>
      </c>
      <c r="G169" s="27">
        <f t="shared" si="17"/>
        <v>257.03526552639659</v>
      </c>
      <c r="I169" s="5">
        <v>112.95407327133985</v>
      </c>
      <c r="J169" s="5">
        <v>3.2710524789107605</v>
      </c>
      <c r="K169" s="5">
        <v>7.4318020017922271</v>
      </c>
      <c r="L169" s="5" t="e">
        <v>#DIV/0!</v>
      </c>
      <c r="M169" s="5" t="e">
        <v>#DIV/0!</v>
      </c>
      <c r="N169" s="5">
        <f t="shared" si="18"/>
        <v>21.430178073977967</v>
      </c>
      <c r="O169" s="5">
        <f t="shared" si="19"/>
        <v>12.15537831067472</v>
      </c>
      <c r="P169" s="5">
        <f t="shared" si="20"/>
        <v>16.336126673417255</v>
      </c>
      <c r="Q169" s="27">
        <f t="shared" si="25"/>
        <v>25.920262232114851</v>
      </c>
      <c r="R169" s="27">
        <f t="shared" si="22"/>
        <v>8.2914601782708583</v>
      </c>
      <c r="S169" s="1"/>
      <c r="T169" s="1"/>
    </row>
    <row r="170" spans="1:20" x14ac:dyDescent="0.25">
      <c r="A170">
        <v>4</v>
      </c>
      <c r="B170">
        <v>1994</v>
      </c>
      <c r="C170" s="5">
        <v>17834.749937286808</v>
      </c>
      <c r="D170" s="5">
        <v>515.53684557684426</v>
      </c>
      <c r="E170" s="5">
        <v>1644.0675628598951</v>
      </c>
      <c r="F170" s="27">
        <f t="shared" si="24"/>
        <v>618.79831495290023</v>
      </c>
      <c r="G170" s="27">
        <f t="shared" si="17"/>
        <v>76.012758452494424</v>
      </c>
      <c r="I170" s="5">
        <v>41.941968946405929</v>
      </c>
      <c r="J170" s="5">
        <v>0.88631729133960069</v>
      </c>
      <c r="K170" s="5">
        <v>2.1662387472038183</v>
      </c>
      <c r="L170" s="5" t="e">
        <v>#DIV/0!</v>
      </c>
      <c r="M170" s="5" t="e">
        <v>#DIV/0!</v>
      </c>
      <c r="N170" s="5">
        <f t="shared" si="18"/>
        <v>5.4093873027864143</v>
      </c>
      <c r="O170" s="5">
        <f t="shared" si="19"/>
        <v>4.1575552062648731</v>
      </c>
      <c r="P170" s="5">
        <f t="shared" si="20"/>
        <v>8.0591547199014464</v>
      </c>
      <c r="Q170" s="27">
        <f t="shared" si="25"/>
        <v>11.459228054683338</v>
      </c>
      <c r="R170" s="27">
        <f t="shared" si="22"/>
        <v>2.4520244662094974</v>
      </c>
      <c r="S170" s="1"/>
      <c r="T170" s="1"/>
    </row>
    <row r="171" spans="1:20" x14ac:dyDescent="0.25">
      <c r="A171">
        <v>5</v>
      </c>
      <c r="B171">
        <v>1994</v>
      </c>
      <c r="C171" s="5">
        <v>5970.2071323785685</v>
      </c>
      <c r="D171" s="5">
        <v>310.33359454862978</v>
      </c>
      <c r="E171" s="5">
        <v>1080.4371459111483</v>
      </c>
      <c r="F171" s="27">
        <f t="shared" si="24"/>
        <v>476.62962632349343</v>
      </c>
      <c r="G171" s="27">
        <f t="shared" si="17"/>
        <v>43.056081081587912</v>
      </c>
      <c r="I171" s="5">
        <v>11.307556167672804</v>
      </c>
      <c r="J171" s="5">
        <v>0.45215609524178341</v>
      </c>
      <c r="K171" s="5">
        <v>0.83306335123334707</v>
      </c>
      <c r="L171" s="5" t="e">
        <v>#DIV/0!</v>
      </c>
      <c r="M171" s="5" t="e">
        <v>#DIV/0!</v>
      </c>
      <c r="N171" s="5">
        <f t="shared" si="18"/>
        <v>1.8107998581675975</v>
      </c>
      <c r="O171" s="5">
        <f t="shared" si="19"/>
        <v>2.5026902786179819</v>
      </c>
      <c r="P171" s="5">
        <f t="shared" si="20"/>
        <v>5.2962605191722956</v>
      </c>
      <c r="Q171" s="27">
        <f t="shared" si="25"/>
        <v>8.8264745615461742</v>
      </c>
      <c r="R171" s="27">
        <f t="shared" si="22"/>
        <v>1.3889058413415456</v>
      </c>
      <c r="S171" s="1"/>
      <c r="T171" s="1"/>
    </row>
    <row r="172" spans="1:20" x14ac:dyDescent="0.25">
      <c r="A172">
        <v>6</v>
      </c>
      <c r="B172">
        <v>1994</v>
      </c>
      <c r="C172" s="5">
        <v>4921.1391079775176</v>
      </c>
      <c r="D172" s="5">
        <v>272.20927986512692</v>
      </c>
      <c r="E172" s="5">
        <v>750.55473783709681</v>
      </c>
      <c r="F172" s="27">
        <f t="shared" si="24"/>
        <v>452.82018467632156</v>
      </c>
      <c r="G172" s="27">
        <f t="shared" si="17"/>
        <v>37.536721690205283</v>
      </c>
      <c r="I172" s="5">
        <v>7.277429516750078</v>
      </c>
      <c r="J172" s="5">
        <v>0.37944574134027637</v>
      </c>
      <c r="K172" s="5">
        <v>0.5124405297851643</v>
      </c>
      <c r="L172" s="5" t="e">
        <v>#DIV/0!</v>
      </c>
      <c r="M172" s="5" t="e">
        <v>#DIV/0!</v>
      </c>
      <c r="N172" s="5">
        <f t="shared" si="18"/>
        <v>1.4926111944123499</v>
      </c>
      <c r="O172" s="5">
        <f t="shared" si="19"/>
        <v>2.1952361279445718</v>
      </c>
      <c r="P172" s="5">
        <f t="shared" si="20"/>
        <v>3.6791898913583179</v>
      </c>
      <c r="Q172" s="27">
        <f t="shared" si="25"/>
        <v>8.3855589754874362</v>
      </c>
      <c r="R172" s="27">
        <f t="shared" si="22"/>
        <v>1.210861990006622</v>
      </c>
      <c r="S172" s="1"/>
      <c r="T172" s="1"/>
    </row>
    <row r="173" spans="1:20" x14ac:dyDescent="0.25">
      <c r="A173">
        <v>7</v>
      </c>
      <c r="B173">
        <v>1994</v>
      </c>
      <c r="C173" s="5">
        <v>17376.83045086022</v>
      </c>
      <c r="D173" s="5">
        <v>296.41203222564377</v>
      </c>
      <c r="E173" s="5">
        <v>1044.9042078302884</v>
      </c>
      <c r="F173" s="27">
        <f t="shared" si="24"/>
        <v>457.18724306889317</v>
      </c>
      <c r="G173" s="27">
        <f t="shared" si="17"/>
        <v>38.549066503197565</v>
      </c>
      <c r="I173" s="5">
        <v>22.475354996816304</v>
      </c>
      <c r="J173" s="5">
        <v>0.3927820625332662</v>
      </c>
      <c r="K173" s="5">
        <v>0.92714835690991981</v>
      </c>
      <c r="L173" s="5" t="e">
        <v>#DIV/0!</v>
      </c>
      <c r="M173" s="5" t="e">
        <v>#DIV/0!</v>
      </c>
      <c r="N173" s="5">
        <f t="shared" si="18"/>
        <v>5.2704975586473219</v>
      </c>
      <c r="O173" s="5">
        <f t="shared" si="19"/>
        <v>2.3904196147229335</v>
      </c>
      <c r="P173" s="5">
        <f t="shared" si="20"/>
        <v>5.1220794501484725</v>
      </c>
      <c r="Q173" s="27">
        <f t="shared" si="25"/>
        <v>8.4664304272017255</v>
      </c>
      <c r="R173" s="27">
        <f t="shared" si="22"/>
        <v>1.2435182742966957</v>
      </c>
      <c r="S173" s="1"/>
      <c r="T173" s="1"/>
    </row>
    <row r="174" spans="1:20" x14ac:dyDescent="0.25">
      <c r="A174">
        <v>8</v>
      </c>
      <c r="B174">
        <v>1994</v>
      </c>
      <c r="C174" s="5">
        <v>15251.732143598303</v>
      </c>
      <c r="D174" s="5">
        <v>305.73192647640104</v>
      </c>
      <c r="E174" s="5">
        <v>976.06100121703673</v>
      </c>
      <c r="F174" s="27">
        <f t="shared" si="24"/>
        <v>466.75887790192729</v>
      </c>
      <c r="G174" s="27">
        <f t="shared" si="17"/>
        <v>40.767904449482067</v>
      </c>
      <c r="I174" s="5">
        <v>20.118662621616735</v>
      </c>
      <c r="J174" s="5">
        <v>0.42201235555899802</v>
      </c>
      <c r="K174" s="5">
        <v>0.86868777085845683</v>
      </c>
      <c r="L174" s="5" t="e">
        <v>#DIV/0!</v>
      </c>
      <c r="M174" s="5" t="e">
        <v>#DIV/0!</v>
      </c>
      <c r="N174" s="5">
        <f t="shared" si="18"/>
        <v>4.6259424154074322</v>
      </c>
      <c r="O174" s="5">
        <f t="shared" si="19"/>
        <v>2.4655800522290408</v>
      </c>
      <c r="P174" s="5">
        <f t="shared" si="20"/>
        <v>4.7846127510639054</v>
      </c>
      <c r="Q174" s="27">
        <f t="shared" si="25"/>
        <v>8.6436829241097648</v>
      </c>
      <c r="R174" s="27">
        <f t="shared" si="22"/>
        <v>1.3150936919187763</v>
      </c>
      <c r="S174" s="1"/>
      <c r="T174" s="1"/>
    </row>
    <row r="175" spans="1:20" x14ac:dyDescent="0.25">
      <c r="A175">
        <v>9</v>
      </c>
      <c r="B175">
        <v>1994</v>
      </c>
      <c r="C175" s="5">
        <v>6471.9307095902686</v>
      </c>
      <c r="D175" s="5">
        <v>277.37081485625839</v>
      </c>
      <c r="E175" s="5">
        <v>635.13771595154424</v>
      </c>
      <c r="F175" s="27">
        <f t="shared" si="24"/>
        <v>470.12889099939133</v>
      </c>
      <c r="G175" s="27">
        <f t="shared" si="17"/>
        <v>41.549120309736388</v>
      </c>
      <c r="I175" s="5">
        <v>8.3855621046443201</v>
      </c>
      <c r="J175" s="5">
        <v>0.43230385456180759</v>
      </c>
      <c r="K175" s="5">
        <v>0.50951445566040132</v>
      </c>
      <c r="L175" s="5" t="e">
        <v>#DIV/0!</v>
      </c>
      <c r="M175" s="5" t="e">
        <v>#DIV/0!</v>
      </c>
      <c r="N175" s="5">
        <f t="shared" si="18"/>
        <v>1.9629756474341125</v>
      </c>
      <c r="O175" s="5">
        <f t="shared" si="19"/>
        <v>2.2368614101311159</v>
      </c>
      <c r="P175" s="5">
        <f t="shared" si="20"/>
        <v>3.1134201762330598</v>
      </c>
      <c r="Q175" s="27">
        <f t="shared" si="25"/>
        <v>8.7060905740628023</v>
      </c>
      <c r="R175" s="27">
        <f t="shared" si="22"/>
        <v>1.3402942035398835</v>
      </c>
      <c r="S175" s="1"/>
      <c r="T175" s="1"/>
    </row>
    <row r="176" spans="1:20" x14ac:dyDescent="0.25">
      <c r="A176">
        <v>10</v>
      </c>
      <c r="B176">
        <v>1994</v>
      </c>
      <c r="C176" s="5">
        <v>4848.5637603187442</v>
      </c>
      <c r="D176" s="5">
        <v>412.08683439112565</v>
      </c>
      <c r="E176" s="5">
        <v>1327.743152522173</v>
      </c>
      <c r="F176" s="27">
        <f t="shared" si="24"/>
        <v>590.89101714283595</v>
      </c>
      <c r="G176" s="27">
        <f t="shared" si="17"/>
        <v>69.543459065358803</v>
      </c>
      <c r="I176" s="5">
        <v>5.7163491798446051</v>
      </c>
      <c r="J176" s="5">
        <v>0.80109271823645301</v>
      </c>
      <c r="K176" s="5">
        <v>1.372179568226682</v>
      </c>
      <c r="L176" s="5" t="e">
        <v>#DIV/0!</v>
      </c>
      <c r="M176" s="5" t="e">
        <v>#DIV/0!</v>
      </c>
      <c r="N176" s="5">
        <f t="shared" si="18"/>
        <v>1.4705986534178781</v>
      </c>
      <c r="O176" s="5">
        <f t="shared" si="19"/>
        <v>3.323280922509078</v>
      </c>
      <c r="P176" s="5">
        <f t="shared" si="20"/>
        <v>6.5085448653047697</v>
      </c>
      <c r="Q176" s="27">
        <f t="shared" si="25"/>
        <v>10.942426243385851</v>
      </c>
      <c r="R176" s="27">
        <f t="shared" si="22"/>
        <v>2.2433373892051227</v>
      </c>
      <c r="S176" s="1"/>
      <c r="T176" s="1"/>
    </row>
    <row r="177" spans="1:21" x14ac:dyDescent="0.25">
      <c r="A177">
        <v>11</v>
      </c>
      <c r="B177">
        <v>1994</v>
      </c>
      <c r="C177" s="5">
        <v>5136.7981857870554</v>
      </c>
      <c r="D177" s="5">
        <v>325.83370770860148</v>
      </c>
      <c r="E177" s="5">
        <v>1374.6010809257391</v>
      </c>
      <c r="F177" s="27">
        <f t="shared" si="24"/>
        <v>592.21708738532936</v>
      </c>
      <c r="G177" s="27">
        <f t="shared" si="17"/>
        <v>69.850860572500324</v>
      </c>
      <c r="I177" s="5">
        <v>7.5426639777366935</v>
      </c>
      <c r="J177" s="5">
        <v>0.8051423317493932</v>
      </c>
      <c r="K177" s="5">
        <v>1.1534395420841246</v>
      </c>
      <c r="L177" s="5" t="e">
        <v>#DIV/0!</v>
      </c>
      <c r="M177" s="5" t="e">
        <v>#DIV/0!</v>
      </c>
      <c r="N177" s="5">
        <f t="shared" si="18"/>
        <v>1.5580218943849122</v>
      </c>
      <c r="O177" s="5">
        <f t="shared" si="19"/>
        <v>2.6276911911983989</v>
      </c>
      <c r="P177" s="5">
        <f t="shared" si="20"/>
        <v>6.7382405927732307</v>
      </c>
      <c r="Q177" s="27">
        <f t="shared" si="25"/>
        <v>10.966983099728321</v>
      </c>
      <c r="R177" s="27">
        <f t="shared" si="22"/>
        <v>2.2532535668548492</v>
      </c>
      <c r="S177" s="1"/>
      <c r="T177" s="1"/>
    </row>
    <row r="178" spans="1:21" x14ac:dyDescent="0.25">
      <c r="A178">
        <v>12</v>
      </c>
      <c r="B178">
        <v>1994</v>
      </c>
      <c r="C178" s="5">
        <v>5478.7227247579231</v>
      </c>
      <c r="D178" s="5">
        <v>165.77303693285668</v>
      </c>
      <c r="E178" s="5">
        <v>1180.2605486247812</v>
      </c>
      <c r="F178" s="27">
        <f t="shared" si="24"/>
        <v>477.52696708909031</v>
      </c>
      <c r="G178" s="27">
        <f t="shared" si="17"/>
        <v>43.264097139052076</v>
      </c>
      <c r="I178" s="5">
        <v>8.7298097014661113</v>
      </c>
      <c r="J178" s="5">
        <v>0.45489643521294565</v>
      </c>
      <c r="K178" s="5">
        <v>0.60908623092367931</v>
      </c>
      <c r="L178" s="5" t="e">
        <v>#DIV/0!</v>
      </c>
      <c r="M178" s="5" t="e">
        <v>#DIV/0!</v>
      </c>
      <c r="N178" s="5">
        <f t="shared" si="18"/>
        <v>1.6617296708395277</v>
      </c>
      <c r="O178" s="5">
        <f t="shared" si="19"/>
        <v>1.336879330103683</v>
      </c>
      <c r="P178" s="5">
        <f t="shared" si="20"/>
        <v>5.7855909246312809</v>
      </c>
      <c r="Q178" s="27">
        <f t="shared" si="25"/>
        <v>8.843091983131302</v>
      </c>
      <c r="R178" s="27">
        <f t="shared" si="22"/>
        <v>1.3956160367436155</v>
      </c>
      <c r="S178" s="1"/>
      <c r="T178" s="1"/>
    </row>
    <row r="179" spans="1:21" x14ac:dyDescent="0.25">
      <c r="A179">
        <v>1</v>
      </c>
      <c r="B179">
        <v>1995</v>
      </c>
      <c r="C179" s="5">
        <v>24683.013423687367</v>
      </c>
      <c r="D179" s="5">
        <v>295.89176835471028</v>
      </c>
      <c r="E179" s="5">
        <v>1546.7589501564109</v>
      </c>
      <c r="F179" s="27">
        <f t="shared" si="24"/>
        <v>642.33855437039347</v>
      </c>
      <c r="G179" s="27">
        <f t="shared" si="17"/>
        <v>81.469713026637905</v>
      </c>
      <c r="I179" s="5">
        <v>45.619352946596294</v>
      </c>
      <c r="J179" s="5">
        <v>0.95820554324976037</v>
      </c>
      <c r="K179" s="5">
        <v>3.4167472207108909</v>
      </c>
      <c r="L179" s="5" t="e">
        <v>#DIV/0!</v>
      </c>
      <c r="M179" s="5" t="e">
        <v>#DIV/0!</v>
      </c>
      <c r="N179" s="5">
        <f t="shared" si="18"/>
        <v>7.486506952892741</v>
      </c>
      <c r="O179" s="5">
        <f t="shared" si="19"/>
        <v>2.3862239383444379</v>
      </c>
      <c r="P179" s="5">
        <f t="shared" si="20"/>
        <v>7.5821517164529952</v>
      </c>
      <c r="Q179" s="27">
        <f t="shared" si="25"/>
        <v>11.895158414266547</v>
      </c>
      <c r="R179" s="27">
        <f t="shared" si="22"/>
        <v>2.6280552589238035</v>
      </c>
      <c r="S179" s="1"/>
      <c r="T179" s="1"/>
    </row>
    <row r="180" spans="1:21" x14ac:dyDescent="0.25">
      <c r="A180">
        <v>2</v>
      </c>
      <c r="B180">
        <v>1995</v>
      </c>
      <c r="C180" s="5">
        <v>28538.769487818721</v>
      </c>
      <c r="D180" s="5">
        <v>720.97246966827322</v>
      </c>
      <c r="E180" s="5">
        <v>2425.7911249943454</v>
      </c>
      <c r="F180" s="27">
        <f t="shared" si="24"/>
        <v>1027.6502695408187</v>
      </c>
      <c r="G180" s="27">
        <f t="shared" si="17"/>
        <v>170.7903222727704</v>
      </c>
      <c r="I180" s="5">
        <v>58.809033328034161</v>
      </c>
      <c r="J180" s="5">
        <v>2.1348879530099274</v>
      </c>
      <c r="K180" s="5">
        <v>7.2025921370614254</v>
      </c>
      <c r="L180" s="5" t="e">
        <v>#DIV/0!</v>
      </c>
      <c r="M180" s="5" t="e">
        <v>#DIV/0!</v>
      </c>
      <c r="N180" s="5">
        <f t="shared" si="18"/>
        <v>8.6559810396781085</v>
      </c>
      <c r="O180" s="5">
        <f t="shared" si="19"/>
        <v>5.8142941102280101</v>
      </c>
      <c r="P180" s="5">
        <f t="shared" si="20"/>
        <v>11.891132965658556</v>
      </c>
      <c r="Q180" s="27">
        <f t="shared" si="25"/>
        <v>19.0305605470522</v>
      </c>
      <c r="R180" s="27">
        <f t="shared" si="22"/>
        <v>5.5093652346054967</v>
      </c>
      <c r="S180" s="1"/>
      <c r="T180" s="1"/>
    </row>
    <row r="181" spans="1:21" x14ac:dyDescent="0.25">
      <c r="A181">
        <v>3</v>
      </c>
      <c r="B181">
        <v>1995</v>
      </c>
      <c r="C181" s="5">
        <v>23940.173263362365</v>
      </c>
      <c r="D181" s="5">
        <v>867.91308762464917</v>
      </c>
      <c r="E181" s="5">
        <v>2047.1240534171852</v>
      </c>
      <c r="F181" s="27">
        <f t="shared" si="24"/>
        <v>985.72095400548528</v>
      </c>
      <c r="G181" s="27">
        <f t="shared" si="17"/>
        <v>161.07052434959326</v>
      </c>
      <c r="I181" s="5">
        <v>53.437542884322376</v>
      </c>
      <c r="J181" s="5">
        <v>2.0068423055478757</v>
      </c>
      <c r="K181" s="5">
        <v>4.2246907888752476</v>
      </c>
      <c r="L181" s="5" t="e">
        <v>#DIV/0!</v>
      </c>
      <c r="M181" s="5" t="e">
        <v>#DIV/0!</v>
      </c>
      <c r="N181" s="5">
        <f t="shared" si="18"/>
        <v>7.2611990486388729</v>
      </c>
      <c r="O181" s="5">
        <f t="shared" si="19"/>
        <v>6.9992990937471706</v>
      </c>
      <c r="P181" s="5">
        <f t="shared" si="20"/>
        <v>10.034921830476398</v>
      </c>
      <c r="Q181" s="27">
        <f t="shared" si="25"/>
        <v>18.25409174084232</v>
      </c>
      <c r="R181" s="27">
        <f t="shared" si="22"/>
        <v>5.1958233661159117</v>
      </c>
      <c r="S181" s="1"/>
      <c r="T181" s="1"/>
    </row>
    <row r="182" spans="1:21" x14ac:dyDescent="0.25">
      <c r="A182">
        <v>4</v>
      </c>
      <c r="B182">
        <v>1995</v>
      </c>
      <c r="C182" s="5">
        <v>5272.5600191059902</v>
      </c>
      <c r="D182" s="5">
        <v>299.84082079392982</v>
      </c>
      <c r="E182" s="5">
        <v>874.45005142696755</v>
      </c>
      <c r="F182" s="27">
        <f t="shared" si="24"/>
        <v>516.18241318041578</v>
      </c>
      <c r="G182" s="27">
        <f t="shared" si="17"/>
        <v>52.224966636703009</v>
      </c>
      <c r="I182" s="5">
        <v>11.67503575780567</v>
      </c>
      <c r="J182" s="5">
        <v>0.5729441915262381</v>
      </c>
      <c r="K182" s="5">
        <v>0.64562409720584346</v>
      </c>
      <c r="L182" s="5" t="e">
        <v>#DIV/0!</v>
      </c>
      <c r="M182" s="5" t="e">
        <v>#DIV/0!</v>
      </c>
      <c r="N182" s="5">
        <f t="shared" si="18"/>
        <v>1.5991992778604762</v>
      </c>
      <c r="O182" s="5">
        <f t="shared" si="19"/>
        <v>2.4180711354349178</v>
      </c>
      <c r="P182" s="5">
        <f t="shared" si="20"/>
        <v>4.2865198599361154</v>
      </c>
      <c r="Q182" s="27">
        <f t="shared" si="25"/>
        <v>9.5589335774151074</v>
      </c>
      <c r="R182" s="27">
        <f t="shared" si="22"/>
        <v>1.6846763431194518</v>
      </c>
      <c r="S182" s="1"/>
      <c r="T182" s="1"/>
    </row>
    <row r="183" spans="1:21" x14ac:dyDescent="0.25">
      <c r="A183">
        <v>5</v>
      </c>
      <c r="B183">
        <v>1995</v>
      </c>
      <c r="C183" s="5">
        <v>6051.4418382258764</v>
      </c>
      <c r="D183" s="5">
        <v>310.70426935547323</v>
      </c>
      <c r="E183" s="5">
        <v>1126.0730297699947</v>
      </c>
      <c r="F183" s="27">
        <f t="shared" si="24"/>
        <v>496.07200957809363</v>
      </c>
      <c r="G183" s="27">
        <f t="shared" si="17"/>
        <v>47.563095659978259</v>
      </c>
      <c r="I183" s="5">
        <v>11.369670540352486</v>
      </c>
      <c r="J183" s="5">
        <v>0.51153012795030062</v>
      </c>
      <c r="K183" s="5">
        <v>1.0602375348427031</v>
      </c>
      <c r="L183" s="5" t="e">
        <v>#DIV/0!</v>
      </c>
      <c r="M183" s="5" t="e">
        <v>#DIV/0!</v>
      </c>
      <c r="N183" s="5">
        <f t="shared" si="18"/>
        <v>1.8354388347667201</v>
      </c>
      <c r="O183" s="5">
        <f t="shared" si="19"/>
        <v>2.505679591576397</v>
      </c>
      <c r="P183" s="5">
        <f t="shared" si="20"/>
        <v>5.5199658322058562</v>
      </c>
      <c r="Q183" s="27">
        <f t="shared" si="25"/>
        <v>9.1865186958906229</v>
      </c>
      <c r="R183" s="27">
        <f t="shared" si="22"/>
        <v>1.5342934083863955</v>
      </c>
      <c r="S183" s="1"/>
      <c r="T183" s="1"/>
    </row>
    <row r="184" spans="1:21" x14ac:dyDescent="0.25">
      <c r="A184">
        <v>6</v>
      </c>
      <c r="B184">
        <v>1995</v>
      </c>
      <c r="C184" s="5">
        <v>91547.91877912666</v>
      </c>
      <c r="D184" s="5">
        <v>1157.8601115878137</v>
      </c>
      <c r="E184" s="5">
        <v>3163.9728594891662</v>
      </c>
      <c r="F184" s="27">
        <f t="shared" si="24"/>
        <v>845.66600140170692</v>
      </c>
      <c r="G184" s="27">
        <f t="shared" si="17"/>
        <v>128.60384035849125</v>
      </c>
      <c r="I184" s="5">
        <v>87.661405198393453</v>
      </c>
      <c r="J184" s="5">
        <v>1.5791361324932416</v>
      </c>
      <c r="K184" s="5">
        <v>4.3711771844448295</v>
      </c>
      <c r="L184" s="5" t="e">
        <v>#DIV/0!</v>
      </c>
      <c r="M184" s="5" t="e">
        <v>#DIV/0!</v>
      </c>
      <c r="N184" s="5">
        <f t="shared" si="18"/>
        <v>27.767036329732079</v>
      </c>
      <c r="O184" s="5">
        <f t="shared" si="19"/>
        <v>9.3375815450630135</v>
      </c>
      <c r="P184" s="5">
        <f t="shared" si="20"/>
        <v>15.509670879848855</v>
      </c>
      <c r="Q184" s="27">
        <f t="shared" si="25"/>
        <v>15.660481507439018</v>
      </c>
      <c r="R184" s="27">
        <f t="shared" si="22"/>
        <v>4.1485109793061694</v>
      </c>
      <c r="S184" s="1"/>
      <c r="T184" s="1"/>
    </row>
    <row r="185" spans="1:21" x14ac:dyDescent="0.25">
      <c r="A185">
        <v>7</v>
      </c>
      <c r="B185">
        <v>1995</v>
      </c>
      <c r="C185" s="5">
        <v>21634.94175601715</v>
      </c>
      <c r="D185" s="5">
        <v>488.86656043648003</v>
      </c>
      <c r="E185" s="5">
        <v>3130.0633181462094</v>
      </c>
      <c r="F185" s="27">
        <f t="shared" si="24"/>
        <v>584.90874537218986</v>
      </c>
      <c r="G185" s="27">
        <f t="shared" si="17"/>
        <v>68.156685348931035</v>
      </c>
      <c r="I185" s="5">
        <v>30.331909694138712</v>
      </c>
      <c r="J185" s="5">
        <v>0.78282378509537109</v>
      </c>
      <c r="K185" s="5">
        <v>4.4064666736290201</v>
      </c>
      <c r="L185" s="5" t="e">
        <v>#DIV/0!</v>
      </c>
      <c r="M185" s="5" t="e">
        <v>#DIV/0!</v>
      </c>
      <c r="N185" s="5">
        <f t="shared" si="18"/>
        <v>6.5620084185675314</v>
      </c>
      <c r="O185" s="5">
        <f t="shared" si="19"/>
        <v>3.9424722615845162</v>
      </c>
      <c r="P185" s="5">
        <f t="shared" si="20"/>
        <v>15.343447637971614</v>
      </c>
      <c r="Q185" s="27">
        <f t="shared" si="25"/>
        <v>10.83164343281833</v>
      </c>
      <c r="R185" s="27">
        <f t="shared" si="22"/>
        <v>2.1986027531913237</v>
      </c>
      <c r="S185" s="1"/>
      <c r="T185" s="1"/>
    </row>
    <row r="186" spans="1:21" x14ac:dyDescent="0.25">
      <c r="A186">
        <v>8</v>
      </c>
      <c r="B186">
        <v>1995</v>
      </c>
      <c r="C186" s="5">
        <v>47406.512243163779</v>
      </c>
      <c r="D186" s="5">
        <v>813.31672004584834</v>
      </c>
      <c r="E186" s="5">
        <v>1157.9096611292346</v>
      </c>
      <c r="F186" s="5">
        <v>341.79167410978863</v>
      </c>
      <c r="G186" s="27">
        <f t="shared" si="17"/>
        <v>29.122782488528067</v>
      </c>
      <c r="I186" s="5">
        <v>31.829962211707443</v>
      </c>
      <c r="J186" s="5">
        <v>1.192961334112665</v>
      </c>
      <c r="K186" s="5">
        <v>1.4167557650909213</v>
      </c>
      <c r="L186" s="5">
        <v>0.31468237335514027</v>
      </c>
      <c r="M186" s="5" t="e">
        <v>#DIV/0!</v>
      </c>
      <c r="N186" s="5">
        <f t="shared" si="18"/>
        <v>14.378681299109427</v>
      </c>
      <c r="O186" s="5">
        <f t="shared" si="19"/>
        <v>6.5590058068213573</v>
      </c>
      <c r="P186" s="5">
        <f t="shared" si="20"/>
        <v>5.6760277506335024</v>
      </c>
      <c r="Q186" s="5">
        <f t="shared" si="21"/>
        <v>6.3294754464775673</v>
      </c>
      <c r="R186" s="27">
        <f t="shared" si="22"/>
        <v>0.93944459640413114</v>
      </c>
      <c r="S186" s="5"/>
      <c r="T186" s="38">
        <f t="shared" ref="T186:T249" si="26">Q186</f>
        <v>6.3294754464775673</v>
      </c>
      <c r="U186" s="5"/>
    </row>
    <row r="187" spans="1:21" x14ac:dyDescent="0.25">
      <c r="A187">
        <v>9</v>
      </c>
      <c r="B187">
        <v>1995</v>
      </c>
      <c r="C187" s="5">
        <v>5883.3104126423814</v>
      </c>
      <c r="D187" s="5">
        <v>240.68952178688266</v>
      </c>
      <c r="E187" s="5">
        <v>431.86678801430486</v>
      </c>
      <c r="F187" s="5">
        <v>387.45215234295296</v>
      </c>
      <c r="G187" s="27">
        <f t="shared" si="17"/>
        <v>31.731950514946114</v>
      </c>
      <c r="I187" s="5">
        <v>7.4341160666567623</v>
      </c>
      <c r="J187" s="5">
        <v>0.39737974404043896</v>
      </c>
      <c r="K187" s="5">
        <v>0.32847541787665724</v>
      </c>
      <c r="L187" s="5">
        <v>0.33649852434778266</v>
      </c>
      <c r="M187" s="5" t="e">
        <v>#DIV/0!</v>
      </c>
      <c r="N187" s="5">
        <f t="shared" si="18"/>
        <v>1.7844435585812501</v>
      </c>
      <c r="O187" s="5">
        <f t="shared" si="19"/>
        <v>1.9410445305393764</v>
      </c>
      <c r="P187" s="5">
        <f t="shared" si="20"/>
        <v>2.1169940588936513</v>
      </c>
      <c r="Q187" s="5">
        <f t="shared" si="21"/>
        <v>7.1750398582028323</v>
      </c>
      <c r="R187" s="27">
        <f t="shared" si="22"/>
        <v>1.0236113069337456</v>
      </c>
      <c r="S187" s="5"/>
      <c r="T187" s="38">
        <f t="shared" si="26"/>
        <v>7.1750398582028323</v>
      </c>
      <c r="U187" s="5"/>
    </row>
    <row r="188" spans="1:21" x14ac:dyDescent="0.25">
      <c r="A188">
        <v>10</v>
      </c>
      <c r="B188">
        <v>1995</v>
      </c>
      <c r="C188" s="5">
        <v>42568.544643267109</v>
      </c>
      <c r="D188" s="5">
        <v>372.9608181552511</v>
      </c>
      <c r="E188" s="5">
        <v>2144.0445613888778</v>
      </c>
      <c r="F188" s="5">
        <v>1141.7535396240669</v>
      </c>
      <c r="G188" s="27">
        <f t="shared" si="17"/>
        <v>195.47226555175516</v>
      </c>
      <c r="I188" s="5">
        <v>51.356711399553134</v>
      </c>
      <c r="J188" s="5">
        <v>0.80109271823645289</v>
      </c>
      <c r="K188" s="5">
        <v>2.7808056580698222</v>
      </c>
      <c r="L188" s="5">
        <v>1.7055875980514321</v>
      </c>
      <c r="M188" s="5" t="e">
        <v>#DIV/0!</v>
      </c>
      <c r="N188" s="5">
        <f t="shared" si="18"/>
        <v>12.911296525103763</v>
      </c>
      <c r="O188" s="5">
        <f t="shared" si="19"/>
        <v>3.0077485335100898</v>
      </c>
      <c r="P188" s="5">
        <f t="shared" si="20"/>
        <v>10.510022359749401</v>
      </c>
      <c r="Q188" s="5">
        <f t="shared" si="21"/>
        <v>21.14358406711235</v>
      </c>
      <c r="R188" s="27">
        <f t="shared" si="22"/>
        <v>6.3055569532824247</v>
      </c>
      <c r="S188" s="5"/>
      <c r="T188" s="38">
        <f t="shared" si="26"/>
        <v>21.14358406711235</v>
      </c>
      <c r="U188" s="5"/>
    </row>
    <row r="189" spans="1:21" x14ac:dyDescent="0.25">
      <c r="A189">
        <v>11</v>
      </c>
      <c r="B189">
        <v>1995</v>
      </c>
      <c r="C189" s="5">
        <v>36760.177754984084</v>
      </c>
      <c r="D189" s="5">
        <v>798.47726955726228</v>
      </c>
      <c r="E189" s="5">
        <v>2598.8041936155473</v>
      </c>
      <c r="F189" s="5">
        <v>1302.3244466289</v>
      </c>
      <c r="G189" s="27">
        <f t="shared" si="17"/>
        <v>227.9086121835951</v>
      </c>
      <c r="I189" s="5">
        <v>57.580419300947469</v>
      </c>
      <c r="J189" s="5">
        <v>2.1851166447829358</v>
      </c>
      <c r="K189" s="5">
        <v>4.6430189095841321</v>
      </c>
      <c r="L189" s="5">
        <v>1.9767990449973669</v>
      </c>
      <c r="M189" s="5" t="e">
        <v>#DIV/0!</v>
      </c>
      <c r="N189" s="5">
        <f t="shared" si="18"/>
        <v>11.14958378980409</v>
      </c>
      <c r="O189" s="5">
        <f t="shared" si="19"/>
        <v>6.43933281901018</v>
      </c>
      <c r="P189" s="5">
        <f t="shared" si="20"/>
        <v>12.739236243213467</v>
      </c>
      <c r="Q189" s="5">
        <f t="shared" si="21"/>
        <v>24.117119382016668</v>
      </c>
      <c r="R189" s="27">
        <f t="shared" si="22"/>
        <v>7.3518907155998416</v>
      </c>
      <c r="S189" s="5"/>
      <c r="T189" s="38">
        <f t="shared" si="26"/>
        <v>24.117119382016668</v>
      </c>
      <c r="U189" s="5"/>
    </row>
    <row r="190" spans="1:21" x14ac:dyDescent="0.25">
      <c r="A190">
        <v>12</v>
      </c>
      <c r="B190">
        <v>1995</v>
      </c>
      <c r="C190" s="5">
        <v>13826.981071076785</v>
      </c>
      <c r="D190" s="5">
        <v>317.15159215131308</v>
      </c>
      <c r="E190" s="5">
        <v>1413.1367486989436</v>
      </c>
      <c r="F190" s="5">
        <v>638.85743997617794</v>
      </c>
      <c r="G190" s="27">
        <f t="shared" si="17"/>
        <v>71.49945844585767</v>
      </c>
      <c r="I190" s="5">
        <v>28.779963823803779</v>
      </c>
      <c r="J190" s="5">
        <v>0.97556102973378767</v>
      </c>
      <c r="K190" s="5">
        <v>1.922805213098898</v>
      </c>
      <c r="L190" s="5">
        <v>0.66900833162642903</v>
      </c>
      <c r="M190" s="5" t="e">
        <v>#DIV/0!</v>
      </c>
      <c r="N190" s="5">
        <f t="shared" si="18"/>
        <v>4.19380681561322</v>
      </c>
      <c r="O190" s="5">
        <f t="shared" si="19"/>
        <v>2.5576741302525248</v>
      </c>
      <c r="P190" s="5">
        <f t="shared" si="20"/>
        <v>6.9271409249948217</v>
      </c>
      <c r="Q190" s="5">
        <f t="shared" si="21"/>
        <v>11.830693332892183</v>
      </c>
      <c r="R190" s="27">
        <f t="shared" si="22"/>
        <v>2.3064341434147635</v>
      </c>
      <c r="S190" s="5"/>
      <c r="T190" s="38">
        <f t="shared" si="26"/>
        <v>11.830693332892183</v>
      </c>
      <c r="U190" s="5"/>
    </row>
    <row r="191" spans="1:21" x14ac:dyDescent="0.25">
      <c r="A191">
        <v>1</v>
      </c>
      <c r="B191">
        <v>1996</v>
      </c>
      <c r="C191" s="5">
        <v>42486.519961784419</v>
      </c>
      <c r="D191" s="5">
        <v>763.03620497368718</v>
      </c>
      <c r="E191" s="5">
        <v>2102.4600830383056</v>
      </c>
      <c r="F191" s="5">
        <v>1195.4531966343848</v>
      </c>
      <c r="G191" s="27">
        <f t="shared" si="17"/>
        <v>198.18157610535607</v>
      </c>
      <c r="I191" s="5">
        <v>81.810109499080056</v>
      </c>
      <c r="J191" s="5">
        <v>2.3767882016547901</v>
      </c>
      <c r="K191" s="5">
        <v>5.7601946193832108</v>
      </c>
      <c r="L191" s="5">
        <v>1.7282410751463742</v>
      </c>
      <c r="M191" s="5" t="e">
        <v>#DIV/0!</v>
      </c>
      <c r="N191" s="5">
        <f t="shared" si="18"/>
        <v>12.886417944126302</v>
      </c>
      <c r="O191" s="5">
        <f t="shared" si="19"/>
        <v>6.1535177820458644</v>
      </c>
      <c r="P191" s="5">
        <f t="shared" si="20"/>
        <v>10.306176877638753</v>
      </c>
      <c r="Q191" s="5">
        <f t="shared" si="21"/>
        <v>22.138022159896014</v>
      </c>
      <c r="R191" s="27">
        <f t="shared" si="22"/>
        <v>6.3929540679147117</v>
      </c>
      <c r="S191" s="5"/>
      <c r="T191" s="38">
        <f t="shared" si="26"/>
        <v>22.138022159896014</v>
      </c>
      <c r="U191" s="5"/>
    </row>
    <row r="192" spans="1:21" x14ac:dyDescent="0.25">
      <c r="A192">
        <v>2</v>
      </c>
      <c r="B192">
        <v>1996</v>
      </c>
      <c r="C192" s="5">
        <v>20792.030449561174</v>
      </c>
      <c r="D192" s="5">
        <v>451.5261573267918</v>
      </c>
      <c r="E192" s="5">
        <v>1665.0140806304905</v>
      </c>
      <c r="F192" s="5">
        <v>808.89172812314371</v>
      </c>
      <c r="G192" s="27">
        <f t="shared" si="17"/>
        <v>123.08748891606933</v>
      </c>
      <c r="I192" s="5">
        <v>58.928333736195803</v>
      </c>
      <c r="J192" s="5">
        <v>1.4226774192814799</v>
      </c>
      <c r="K192" s="5">
        <v>4.6966907252875201</v>
      </c>
      <c r="L192" s="5">
        <v>1.1003535921676728</v>
      </c>
      <c r="M192" s="5" t="e">
        <v>#DIV/0!</v>
      </c>
      <c r="N192" s="5">
        <f t="shared" si="18"/>
        <v>6.3063483316837043</v>
      </c>
      <c r="O192" s="5">
        <f t="shared" si="19"/>
        <v>3.6413399784418692</v>
      </c>
      <c r="P192" s="5">
        <f t="shared" si="20"/>
        <v>8.1618337285808362</v>
      </c>
      <c r="Q192" s="5">
        <f t="shared" si="21"/>
        <v>14.979476446724883</v>
      </c>
      <c r="R192" s="27">
        <f t="shared" si="22"/>
        <v>3.9705641585828819</v>
      </c>
      <c r="S192" s="5"/>
      <c r="T192" s="38">
        <f t="shared" si="26"/>
        <v>14.979476446724883</v>
      </c>
      <c r="U192" s="5"/>
    </row>
    <row r="193" spans="1:21" x14ac:dyDescent="0.25">
      <c r="A193">
        <v>3</v>
      </c>
      <c r="B193">
        <v>1996</v>
      </c>
      <c r="C193" s="5">
        <v>21801.034719848576</v>
      </c>
      <c r="D193" s="5">
        <v>679.08001892433435</v>
      </c>
      <c r="E193" s="5">
        <v>2256.7048214887855</v>
      </c>
      <c r="F193" s="5">
        <v>925.5218638893823</v>
      </c>
      <c r="G193" s="27">
        <f t="shared" si="17"/>
        <v>128.60254821872738</v>
      </c>
      <c r="I193" s="5">
        <v>55.284532024885799</v>
      </c>
      <c r="J193" s="5">
        <v>1.5272828105944691</v>
      </c>
      <c r="K193" s="5">
        <v>4.5626660519852678</v>
      </c>
      <c r="L193" s="5">
        <v>1.1464668992686116</v>
      </c>
      <c r="M193" s="5" t="e">
        <v>#DIV/0!</v>
      </c>
      <c r="N193" s="5">
        <f t="shared" si="18"/>
        <v>6.6123854169998717</v>
      </c>
      <c r="O193" s="5">
        <f t="shared" si="19"/>
        <v>5.4764517655188252</v>
      </c>
      <c r="P193" s="5">
        <f t="shared" si="20"/>
        <v>11.062278536709732</v>
      </c>
      <c r="Q193" s="5">
        <f t="shared" si="21"/>
        <v>17.139293775729303</v>
      </c>
      <c r="R193" s="27">
        <f t="shared" si="22"/>
        <v>4.1484692973783028</v>
      </c>
      <c r="S193" s="5"/>
      <c r="T193" s="38">
        <f t="shared" si="26"/>
        <v>17.139293775729303</v>
      </c>
      <c r="U193" s="5"/>
    </row>
    <row r="194" spans="1:21" x14ac:dyDescent="0.25">
      <c r="A194">
        <v>4</v>
      </c>
      <c r="B194">
        <v>1996</v>
      </c>
      <c r="C194" s="5">
        <v>13732.224742254723</v>
      </c>
      <c r="D194" s="5">
        <v>524.92340210554971</v>
      </c>
      <c r="E194" s="5">
        <v>1753.5845291356648</v>
      </c>
      <c r="F194" s="5">
        <v>807.19168033909409</v>
      </c>
      <c r="G194" s="27">
        <f t="shared" si="17"/>
        <v>108.7779693829706</v>
      </c>
      <c r="I194" s="5">
        <v>36.660877098647596</v>
      </c>
      <c r="J194" s="5">
        <v>1.0222381539092522</v>
      </c>
      <c r="K194" s="5">
        <v>2.6485690303502873</v>
      </c>
      <c r="L194" s="5">
        <v>0.98070677923519278</v>
      </c>
      <c r="M194" s="5" t="e">
        <v>#DIV/0!</v>
      </c>
      <c r="N194" s="5">
        <f t="shared" si="18"/>
        <v>4.1650666491521751</v>
      </c>
      <c r="O194" s="5">
        <f t="shared" si="19"/>
        <v>4.2332532427866916</v>
      </c>
      <c r="P194" s="5">
        <f t="shared" si="20"/>
        <v>8.5960025938022788</v>
      </c>
      <c r="Q194" s="5">
        <f t="shared" si="21"/>
        <v>14.947994080353594</v>
      </c>
      <c r="R194" s="27">
        <f t="shared" si="22"/>
        <v>3.5089667542893741</v>
      </c>
      <c r="S194" s="5"/>
      <c r="T194" s="38">
        <f t="shared" si="26"/>
        <v>14.947994080353594</v>
      </c>
      <c r="U194" s="5"/>
    </row>
    <row r="195" spans="1:21" x14ac:dyDescent="0.25">
      <c r="A195">
        <v>5</v>
      </c>
      <c r="B195">
        <v>1996</v>
      </c>
      <c r="C195" s="5">
        <v>15963.285899178134</v>
      </c>
      <c r="D195" s="5">
        <v>346.80069039955509</v>
      </c>
      <c r="E195" s="5">
        <v>1972.3923469140484</v>
      </c>
      <c r="F195" s="5">
        <v>526.77792164353014</v>
      </c>
      <c r="G195" s="27">
        <f t="shared" si="17"/>
        <v>55.374690796200944</v>
      </c>
      <c r="I195" s="5">
        <v>33.380994635385328</v>
      </c>
      <c r="J195" s="5">
        <v>0.59556722039927845</v>
      </c>
      <c r="K195" s="5">
        <v>2.4717866539884161</v>
      </c>
      <c r="L195" s="5">
        <v>0.53418360504524276</v>
      </c>
      <c r="M195" s="5" t="e">
        <v>#DIV/0!</v>
      </c>
      <c r="N195" s="5">
        <f t="shared" si="18"/>
        <v>4.8417609642639166</v>
      </c>
      <c r="O195" s="5">
        <f t="shared" si="19"/>
        <v>2.7967797612867344</v>
      </c>
      <c r="P195" s="5">
        <f t="shared" si="20"/>
        <v>9.6685899358531788</v>
      </c>
      <c r="Q195" s="5">
        <f t="shared" si="21"/>
        <v>9.7551466971024094</v>
      </c>
      <c r="R195" s="27">
        <f t="shared" si="22"/>
        <v>1.7862803482645466</v>
      </c>
      <c r="S195" s="5"/>
      <c r="T195" s="38">
        <f t="shared" si="26"/>
        <v>9.7551466971024094</v>
      </c>
      <c r="U195" s="5"/>
    </row>
    <row r="196" spans="1:21" x14ac:dyDescent="0.25">
      <c r="A196">
        <v>6</v>
      </c>
      <c r="B196">
        <v>1996</v>
      </c>
      <c r="C196" s="5">
        <v>8771.1494041753049</v>
      </c>
      <c r="D196" s="5">
        <v>324.99305841239857</v>
      </c>
      <c r="E196" s="5">
        <v>1201.3998335082531</v>
      </c>
      <c r="F196" s="5">
        <v>285.69908032272588</v>
      </c>
      <c r="G196" s="27">
        <f t="shared" si="17"/>
        <v>20.093203928435745</v>
      </c>
      <c r="I196" s="5">
        <v>15.955599033870731</v>
      </c>
      <c r="J196" s="5">
        <v>0.5691686120104148</v>
      </c>
      <c r="K196" s="5">
        <v>1.3497696769069545</v>
      </c>
      <c r="L196" s="5">
        <v>0.23918296232742808</v>
      </c>
      <c r="M196" s="5" t="e">
        <v>#DIV/0!</v>
      </c>
      <c r="N196" s="5">
        <f t="shared" si="18"/>
        <v>2.6603425551032167</v>
      </c>
      <c r="O196" s="5">
        <f t="shared" si="19"/>
        <v>2.6209117613903112</v>
      </c>
      <c r="P196" s="5">
        <f t="shared" si="20"/>
        <v>5.8892148701384954</v>
      </c>
      <c r="Q196" s="5">
        <f t="shared" si="21"/>
        <v>5.2907237096801092</v>
      </c>
      <c r="R196" s="27">
        <f t="shared" si="22"/>
        <v>0.64816786865921761</v>
      </c>
      <c r="S196" s="5"/>
      <c r="T196" s="38">
        <f t="shared" si="26"/>
        <v>5.2907237096801092</v>
      </c>
      <c r="U196" s="5"/>
    </row>
    <row r="197" spans="1:21" x14ac:dyDescent="0.25">
      <c r="A197">
        <v>7</v>
      </c>
      <c r="B197">
        <v>1996</v>
      </c>
      <c r="C197" s="5">
        <v>7200.3684617114595</v>
      </c>
      <c r="D197" s="5">
        <v>278.9663373946936</v>
      </c>
      <c r="E197" s="5">
        <v>659.51131286623433</v>
      </c>
      <c r="F197" s="5">
        <v>300.04477889016215</v>
      </c>
      <c r="G197" s="27">
        <f t="shared" si="17"/>
        <v>26.02018491908192</v>
      </c>
      <c r="I197" s="5">
        <v>9.910896229037073</v>
      </c>
      <c r="J197" s="5">
        <v>0.45580988186999999</v>
      </c>
      <c r="K197" s="5">
        <v>0.69586366334381955</v>
      </c>
      <c r="L197" s="5">
        <v>0.28874048829480359</v>
      </c>
      <c r="M197" s="5" t="e">
        <v>#DIV/0!</v>
      </c>
      <c r="N197" s="5">
        <f t="shared" si="18"/>
        <v>2.183915214349851</v>
      </c>
      <c r="O197" s="5">
        <f t="shared" si="19"/>
        <v>2.2497285273765613</v>
      </c>
      <c r="P197" s="5">
        <f t="shared" si="20"/>
        <v>3.2328985924815408</v>
      </c>
      <c r="Q197" s="5">
        <f t="shared" si="21"/>
        <v>5.5563847942622617</v>
      </c>
      <c r="R197" s="27">
        <f t="shared" si="22"/>
        <v>0.83936080384135225</v>
      </c>
      <c r="S197" s="5"/>
      <c r="T197" s="38">
        <f t="shared" si="26"/>
        <v>5.5563847942622617</v>
      </c>
      <c r="U197" s="5"/>
    </row>
    <row r="198" spans="1:21" x14ac:dyDescent="0.25">
      <c r="A198">
        <v>8</v>
      </c>
      <c r="B198">
        <v>1996</v>
      </c>
      <c r="C198" s="5">
        <v>14726.408252221643</v>
      </c>
      <c r="D198" s="5">
        <v>301.88036229201072</v>
      </c>
      <c r="E198" s="5">
        <v>994.3082278920341</v>
      </c>
      <c r="F198" s="5">
        <v>455.56032975452683</v>
      </c>
      <c r="G198" s="27">
        <f t="shared" si="17"/>
        <v>48.492168018908423</v>
      </c>
      <c r="I198" s="5">
        <v>20.685912995647342</v>
      </c>
      <c r="J198" s="5">
        <v>0.48504017489573148</v>
      </c>
      <c r="K198" s="5">
        <v>1.0751267153526853</v>
      </c>
      <c r="L198" s="5">
        <v>0.47663646565083378</v>
      </c>
      <c r="M198" s="5" t="e">
        <v>#DIV/0!</v>
      </c>
      <c r="N198" s="5">
        <f t="shared" si="18"/>
        <v>4.4666085084081413</v>
      </c>
      <c r="O198" s="5">
        <f t="shared" si="19"/>
        <v>2.434519050742022</v>
      </c>
      <c r="P198" s="5">
        <f t="shared" si="20"/>
        <v>4.8740599406472258</v>
      </c>
      <c r="Q198" s="5">
        <f t="shared" si="21"/>
        <v>8.4363024028616085</v>
      </c>
      <c r="R198" s="27">
        <f t="shared" si="22"/>
        <v>1.5642634844809169</v>
      </c>
      <c r="S198" s="5"/>
      <c r="T198" s="38">
        <f t="shared" si="26"/>
        <v>8.4363024028616085</v>
      </c>
      <c r="U198" s="5"/>
    </row>
    <row r="199" spans="1:21" x14ac:dyDescent="0.25">
      <c r="A199">
        <v>9</v>
      </c>
      <c r="B199">
        <v>1996</v>
      </c>
      <c r="C199" s="5">
        <v>243673.09404669766</v>
      </c>
      <c r="D199" s="5">
        <v>1566.2892990402272</v>
      </c>
      <c r="E199" s="5">
        <v>3761.8832412552592</v>
      </c>
      <c r="F199" s="5">
        <v>2719.1000547660037</v>
      </c>
      <c r="G199" s="27">
        <f t="shared" si="17"/>
        <v>701.2477434856122</v>
      </c>
      <c r="I199" s="5">
        <v>138.85731953808323</v>
      </c>
      <c r="J199" s="5">
        <v>3.2507739631241592</v>
      </c>
      <c r="K199" s="5">
        <v>8.9995657234051318</v>
      </c>
      <c r="L199" s="5">
        <v>5.9345502724595072</v>
      </c>
      <c r="M199" s="5" t="e">
        <v>#DIV/0!</v>
      </c>
      <c r="N199" s="5">
        <f t="shared" si="18"/>
        <v>73.907520184015056</v>
      </c>
      <c r="O199" s="5">
        <f t="shared" si="19"/>
        <v>12.631365314840542</v>
      </c>
      <c r="P199" s="5">
        <f t="shared" si="20"/>
        <v>18.440604123800291</v>
      </c>
      <c r="Q199" s="5">
        <f t="shared" si="21"/>
        <v>50.353704717888959</v>
      </c>
      <c r="R199" s="27">
        <f t="shared" si="22"/>
        <v>22.620894951148781</v>
      </c>
      <c r="S199" s="5"/>
      <c r="T199" s="38">
        <f t="shared" si="26"/>
        <v>50.353704717888959</v>
      </c>
      <c r="U199" s="5"/>
    </row>
    <row r="200" spans="1:21" x14ac:dyDescent="0.25">
      <c r="A200">
        <v>10</v>
      </c>
      <c r="B200">
        <v>1996</v>
      </c>
      <c r="C200" s="5">
        <v>24973.925305862107</v>
      </c>
      <c r="D200" s="5">
        <v>403.70589032592721</v>
      </c>
      <c r="E200" s="5">
        <v>2015.958820120883</v>
      </c>
      <c r="F200" s="5">
        <v>823.59158730654519</v>
      </c>
      <c r="G200" s="27">
        <f t="shared" si="17"/>
        <v>118.21321621681466</v>
      </c>
      <c r="I200" s="5">
        <v>37.369102740083584</v>
      </c>
      <c r="J200" s="5">
        <v>0.80840029149288606</v>
      </c>
      <c r="K200" s="5">
        <v>2.6946676383096166</v>
      </c>
      <c r="L200" s="5">
        <v>1.0595981221827677</v>
      </c>
      <c r="M200" s="5" t="e">
        <v>#DIV/0!</v>
      </c>
      <c r="N200" s="5">
        <f t="shared" si="18"/>
        <v>7.5747422826394013</v>
      </c>
      <c r="O200" s="5">
        <f t="shared" si="19"/>
        <v>3.2556926639187678</v>
      </c>
      <c r="P200" s="5">
        <f t="shared" si="20"/>
        <v>9.8821510790239362</v>
      </c>
      <c r="Q200" s="5">
        <f t="shared" si="21"/>
        <v>15.251696061232318</v>
      </c>
      <c r="R200" s="27">
        <f t="shared" si="22"/>
        <v>3.813329555381118</v>
      </c>
      <c r="S200" s="5"/>
      <c r="T200" s="38">
        <f t="shared" si="26"/>
        <v>15.251696061232318</v>
      </c>
      <c r="U200" s="5"/>
    </row>
    <row r="201" spans="1:21" x14ac:dyDescent="0.25">
      <c r="A201">
        <v>11</v>
      </c>
      <c r="B201">
        <v>1996</v>
      </c>
      <c r="C201" s="5">
        <v>11062.814126091962</v>
      </c>
      <c r="D201" s="5">
        <v>223.44303383872926</v>
      </c>
      <c r="E201" s="5">
        <v>1360.8759438743691</v>
      </c>
      <c r="F201" s="5">
        <v>938.88303431187035</v>
      </c>
      <c r="G201" s="27">
        <f t="shared" si="17"/>
        <v>115.26902591763927</v>
      </c>
      <c r="I201" s="5">
        <v>20.921429992057782</v>
      </c>
      <c r="J201" s="5">
        <v>0.50781544487828034</v>
      </c>
      <c r="K201" s="5">
        <v>1.5800800273721964</v>
      </c>
      <c r="L201" s="5">
        <v>1.0349807347751574</v>
      </c>
      <c r="M201" s="5" t="e">
        <v>#DIV/0!</v>
      </c>
      <c r="N201" s="5">
        <f t="shared" si="18"/>
        <v>3.3554182972678075</v>
      </c>
      <c r="O201" s="5">
        <f t="shared" si="19"/>
        <v>1.8019599503123327</v>
      </c>
      <c r="P201" s="5">
        <f t="shared" si="20"/>
        <v>6.6709605091880837</v>
      </c>
      <c r="Q201" s="5">
        <f t="shared" si="21"/>
        <v>17.38672285762723</v>
      </c>
      <c r="R201" s="27">
        <f t="shared" si="22"/>
        <v>3.7183556747625572</v>
      </c>
      <c r="S201" s="5"/>
      <c r="T201" s="38">
        <f t="shared" si="26"/>
        <v>17.38672285762723</v>
      </c>
      <c r="U201" s="5"/>
    </row>
    <row r="202" spans="1:21" x14ac:dyDescent="0.25">
      <c r="A202">
        <v>12</v>
      </c>
      <c r="B202">
        <v>1996</v>
      </c>
      <c r="C202" s="5">
        <v>24166.012070692192</v>
      </c>
      <c r="D202" s="5">
        <v>372.80841492929807</v>
      </c>
      <c r="E202" s="5">
        <v>1835.7701517506523</v>
      </c>
      <c r="F202" s="5">
        <v>1498.5386644617151</v>
      </c>
      <c r="G202" s="27">
        <f t="shared" si="17"/>
        <v>212.71134641297348</v>
      </c>
      <c r="I202" s="5">
        <v>51.470892231684871</v>
      </c>
      <c r="J202" s="5">
        <v>1.1746924009715836</v>
      </c>
      <c r="K202" s="5">
        <v>3.6757093479857303</v>
      </c>
      <c r="L202" s="5">
        <v>1.8497294805345701</v>
      </c>
      <c r="M202" s="5" t="e">
        <v>#DIV/0!</v>
      </c>
      <c r="N202" s="5">
        <f t="shared" si="18"/>
        <v>7.3296973220176502</v>
      </c>
      <c r="O202" s="5">
        <f t="shared" si="19"/>
        <v>3.0065194752362747</v>
      </c>
      <c r="P202" s="5">
        <f t="shared" si="20"/>
        <v>8.9988732928953539</v>
      </c>
      <c r="Q202" s="5">
        <f t="shared" si="21"/>
        <v>27.750716008550281</v>
      </c>
      <c r="R202" s="27">
        <f t="shared" si="22"/>
        <v>6.8616563359023708</v>
      </c>
      <c r="S202" s="5"/>
      <c r="T202" s="38">
        <f t="shared" si="26"/>
        <v>27.750716008550281</v>
      </c>
      <c r="U202" s="5"/>
    </row>
    <row r="203" spans="1:21" x14ac:dyDescent="0.25">
      <c r="A203">
        <v>1</v>
      </c>
      <c r="B203">
        <v>1997</v>
      </c>
      <c r="C203" s="5">
        <v>19534.103112740842</v>
      </c>
      <c r="D203" s="5">
        <v>555.04306151388084</v>
      </c>
      <c r="E203" s="5">
        <v>1585.0066371025537</v>
      </c>
      <c r="F203" s="5">
        <v>1270.6612747528966</v>
      </c>
      <c r="G203" s="27">
        <f t="shared" si="17"/>
        <v>175.23983351438088</v>
      </c>
      <c r="I203" s="5">
        <v>48.071957220786551</v>
      </c>
      <c r="J203" s="5">
        <v>1.7812209812555106</v>
      </c>
      <c r="K203" s="5">
        <v>3.8775810591946902</v>
      </c>
      <c r="L203" s="5">
        <v>1.53641727716501</v>
      </c>
      <c r="M203" s="5" t="e">
        <v>#DIV/0!</v>
      </c>
      <c r="N203" s="5">
        <f t="shared" si="18"/>
        <v>5.9248113778407161</v>
      </c>
      <c r="O203" s="5">
        <f t="shared" si="19"/>
        <v>4.4761537218861358</v>
      </c>
      <c r="P203" s="5">
        <f t="shared" si="20"/>
        <v>7.7696403779536949</v>
      </c>
      <c r="Q203" s="5">
        <f t="shared" si="21"/>
        <v>23.530764347275863</v>
      </c>
      <c r="R203" s="27">
        <f t="shared" si="22"/>
        <v>5.6528978553026086</v>
      </c>
      <c r="S203" s="5"/>
      <c r="T203" s="38">
        <f t="shared" si="26"/>
        <v>23.530764347275863</v>
      </c>
      <c r="U203" s="5"/>
    </row>
    <row r="204" spans="1:21" x14ac:dyDescent="0.25">
      <c r="A204">
        <v>2</v>
      </c>
      <c r="B204">
        <v>1997</v>
      </c>
      <c r="C204" s="5">
        <v>25627.40780172397</v>
      </c>
      <c r="D204" s="5">
        <v>1004.5369323805994</v>
      </c>
      <c r="E204" s="5">
        <v>1829.6441571283563</v>
      </c>
      <c r="F204" s="5">
        <v>1067.5447661514684</v>
      </c>
      <c r="G204" s="27">
        <f t="shared" si="17"/>
        <v>182.95340921206079</v>
      </c>
      <c r="I204" s="5">
        <v>62.611581268970859</v>
      </c>
      <c r="J204" s="5">
        <v>2.641557239820902</v>
      </c>
      <c r="K204" s="5">
        <v>5.263899476748775</v>
      </c>
      <c r="L204" s="5">
        <v>1.6009131357720097</v>
      </c>
      <c r="M204" s="5" t="e">
        <v>#DIV/0!</v>
      </c>
      <c r="N204" s="5">
        <f t="shared" si="18"/>
        <v>7.7729474679174917</v>
      </c>
      <c r="O204" s="5">
        <f t="shared" si="19"/>
        <v>8.1011042933919306</v>
      </c>
      <c r="P204" s="5">
        <f t="shared" si="20"/>
        <v>8.9688439074919426</v>
      </c>
      <c r="Q204" s="5">
        <f t="shared" si="21"/>
        <v>19.769347521323489</v>
      </c>
      <c r="R204" s="27">
        <f t="shared" si="22"/>
        <v>5.901722877808413</v>
      </c>
      <c r="S204" s="5"/>
      <c r="T204" s="38">
        <f t="shared" si="26"/>
        <v>19.769347521323489</v>
      </c>
      <c r="U204" s="5"/>
    </row>
    <row r="205" spans="1:21" x14ac:dyDescent="0.25">
      <c r="A205">
        <v>3</v>
      </c>
      <c r="B205">
        <v>1997</v>
      </c>
      <c r="C205" s="5">
        <v>23622.177058492995</v>
      </c>
      <c r="D205" s="5">
        <v>706.75947570190715</v>
      </c>
      <c r="E205" s="5">
        <v>1683.1387293934788</v>
      </c>
      <c r="F205" s="5">
        <v>869.30915163447946</v>
      </c>
      <c r="G205" s="27">
        <f t="shared" si="17"/>
        <v>106.43645502011393</v>
      </c>
      <c r="I205" s="5">
        <v>60.085607654362157</v>
      </c>
      <c r="J205" s="5">
        <v>1.4934852842834661</v>
      </c>
      <c r="K205" s="5">
        <v>3.2226398060868937</v>
      </c>
      <c r="L205" s="5">
        <v>0.96112857255233297</v>
      </c>
      <c r="M205" s="5" t="e">
        <v>#DIV/0!</v>
      </c>
      <c r="N205" s="5">
        <f t="shared" si="18"/>
        <v>7.1647488803436437</v>
      </c>
      <c r="O205" s="5">
        <f t="shared" si="19"/>
        <v>5.6996731911444121</v>
      </c>
      <c r="P205" s="5">
        <f t="shared" si="20"/>
        <v>8.2506800460464653</v>
      </c>
      <c r="Q205" s="5">
        <f t="shared" si="21"/>
        <v>16.09831762286073</v>
      </c>
      <c r="R205" s="27">
        <f t="shared" si="22"/>
        <v>3.4334340329069009</v>
      </c>
      <c r="S205" s="5"/>
      <c r="T205" s="38">
        <f t="shared" si="26"/>
        <v>16.09831762286073</v>
      </c>
      <c r="U205" s="5"/>
    </row>
    <row r="206" spans="1:21" x14ac:dyDescent="0.25">
      <c r="A206">
        <v>4</v>
      </c>
      <c r="B206">
        <v>1997</v>
      </c>
      <c r="C206" s="5">
        <v>46828.240231820186</v>
      </c>
      <c r="D206" s="5">
        <v>1469.2781501825091</v>
      </c>
      <c r="E206" s="5">
        <v>3235.5527726364571</v>
      </c>
      <c r="F206" s="5">
        <v>1058.5526968311117</v>
      </c>
      <c r="G206" s="27">
        <f t="shared" si="17"/>
        <v>202.01211880876016</v>
      </c>
      <c r="I206" s="5">
        <v>81.706372407060599</v>
      </c>
      <c r="J206" s="5">
        <v>2.2426942323992476</v>
      </c>
      <c r="K206" s="5">
        <v>5.3377255404956827</v>
      </c>
      <c r="L206" s="5">
        <v>1.7602695597648803</v>
      </c>
      <c r="M206" s="5" t="e">
        <v>#DIV/0!</v>
      </c>
      <c r="N206" s="5">
        <f t="shared" si="18"/>
        <v>14.203287907740426</v>
      </c>
      <c r="O206" s="5">
        <f t="shared" si="19"/>
        <v>11.849017340181526</v>
      </c>
      <c r="P206" s="5">
        <f t="shared" si="20"/>
        <v>15.860552807041456</v>
      </c>
      <c r="Q206" s="5">
        <f t="shared" si="21"/>
        <v>19.602827719094662</v>
      </c>
      <c r="R206" s="27">
        <f t="shared" si="22"/>
        <v>6.5165199615729081</v>
      </c>
      <c r="S206" s="5"/>
      <c r="T206" s="38">
        <f t="shared" si="26"/>
        <v>19.602827719094662</v>
      </c>
      <c r="U206" s="5"/>
    </row>
    <row r="207" spans="1:21" x14ac:dyDescent="0.25">
      <c r="A207">
        <v>5</v>
      </c>
      <c r="B207">
        <v>1997</v>
      </c>
      <c r="C207" s="5">
        <v>16409.732185259069</v>
      </c>
      <c r="D207" s="5">
        <v>484.5566711099919</v>
      </c>
      <c r="E207" s="5">
        <v>6752.4041175511911</v>
      </c>
      <c r="F207" s="5">
        <v>429.33169346935631</v>
      </c>
      <c r="G207" s="27">
        <f t="shared" si="17"/>
        <v>42.483616387938753</v>
      </c>
      <c r="I207" s="5">
        <v>34.30905643895229</v>
      </c>
      <c r="J207" s="5">
        <v>0.87416845080078154</v>
      </c>
      <c r="K207" s="5">
        <v>11.633656624241125</v>
      </c>
      <c r="L207" s="5">
        <v>0.4263968995128577</v>
      </c>
      <c r="M207" s="5" t="e">
        <v>#DIV/0!</v>
      </c>
      <c r="N207" s="5">
        <f t="shared" si="18"/>
        <v>4.9771708174883438</v>
      </c>
      <c r="O207" s="5">
        <f t="shared" si="19"/>
        <v>3.9077150895967088</v>
      </c>
      <c r="P207" s="5">
        <f t="shared" si="20"/>
        <v>33.100020184074467</v>
      </c>
      <c r="Q207" s="5">
        <f t="shared" si="21"/>
        <v>7.9505869160991907</v>
      </c>
      <c r="R207" s="27">
        <f t="shared" si="22"/>
        <v>1.370439238320605</v>
      </c>
      <c r="S207" s="5"/>
      <c r="T207" s="38">
        <f t="shared" si="26"/>
        <v>7.9505869160991907</v>
      </c>
      <c r="U207" s="5"/>
    </row>
    <row r="208" spans="1:21" x14ac:dyDescent="0.25">
      <c r="A208">
        <v>6</v>
      </c>
      <c r="B208">
        <v>1997</v>
      </c>
      <c r="C208" s="5">
        <v>12084.904659278198</v>
      </c>
      <c r="D208" s="5">
        <v>333.59210043414043</v>
      </c>
      <c r="E208" s="5">
        <v>1213.7050955724787</v>
      </c>
      <c r="F208" s="5">
        <v>262.05708830901096</v>
      </c>
      <c r="G208" s="27">
        <f t="shared" si="17"/>
        <v>19.156234028648779</v>
      </c>
      <c r="I208" s="5">
        <v>23.235860235257679</v>
      </c>
      <c r="J208" s="5">
        <v>0.60314882765282762</v>
      </c>
      <c r="K208" s="5">
        <v>1.5007928575399012</v>
      </c>
      <c r="L208" s="5">
        <v>0.23134863483209397</v>
      </c>
      <c r="M208" s="5" t="e">
        <v>#DIV/0!</v>
      </c>
      <c r="N208" s="5">
        <f t="shared" si="18"/>
        <v>3.6654245251071269</v>
      </c>
      <c r="O208" s="5">
        <f t="shared" si="19"/>
        <v>2.6902588744688747</v>
      </c>
      <c r="P208" s="5">
        <f t="shared" si="20"/>
        <v>5.9495347822180333</v>
      </c>
      <c r="Q208" s="5">
        <f t="shared" si="21"/>
        <v>4.8529090427594621</v>
      </c>
      <c r="R208" s="27">
        <f t="shared" si="22"/>
        <v>0.61794303318221866</v>
      </c>
      <c r="S208" s="5"/>
      <c r="T208" s="38">
        <f t="shared" si="26"/>
        <v>4.8529090427594621</v>
      </c>
      <c r="U208" s="5"/>
    </row>
    <row r="209" spans="1:21" x14ac:dyDescent="0.25">
      <c r="A209">
        <v>7</v>
      </c>
      <c r="B209">
        <v>1997</v>
      </c>
      <c r="C209" s="5">
        <v>9788.9380479895826</v>
      </c>
      <c r="D209" s="5">
        <v>357.20289941947874</v>
      </c>
      <c r="E209" s="5">
        <v>1056.994147384454</v>
      </c>
      <c r="F209" s="5">
        <v>451.99594635889702</v>
      </c>
      <c r="G209" s="27">
        <f t="shared" si="17"/>
        <v>77.136572339640068</v>
      </c>
      <c r="I209" s="5">
        <v>15.087398434562701</v>
      </c>
      <c r="J209" s="5">
        <v>0.62571096008206384</v>
      </c>
      <c r="K209" s="5">
        <v>1.5254559172803599</v>
      </c>
      <c r="L209" s="5">
        <v>0.71614217913042078</v>
      </c>
      <c r="M209" s="5" t="e">
        <v>#DIV/0!</v>
      </c>
      <c r="N209" s="5">
        <f t="shared" si="18"/>
        <v>2.9690439939307196</v>
      </c>
      <c r="O209" s="5">
        <f t="shared" si="19"/>
        <v>2.8806685437054735</v>
      </c>
      <c r="P209" s="5">
        <f t="shared" si="20"/>
        <v>5.1813438597277157</v>
      </c>
      <c r="Q209" s="5">
        <f t="shared" si="21"/>
        <v>8.3702953029425373</v>
      </c>
      <c r="R209" s="27">
        <f t="shared" si="22"/>
        <v>2.4882765270851634</v>
      </c>
      <c r="S209" s="5"/>
      <c r="T209" s="38">
        <f t="shared" si="26"/>
        <v>8.3702953029425373</v>
      </c>
      <c r="U209" s="5"/>
    </row>
    <row r="210" spans="1:21" x14ac:dyDescent="0.25">
      <c r="A210">
        <v>8</v>
      </c>
      <c r="B210">
        <v>1997</v>
      </c>
      <c r="C210" s="5">
        <v>5297.3988224796967</v>
      </c>
      <c r="D210" s="5">
        <v>276.05154294219415</v>
      </c>
      <c r="E210" s="5">
        <v>401.83544657980639</v>
      </c>
      <c r="F210" s="5">
        <v>207.05087496922681</v>
      </c>
      <c r="G210" s="27">
        <f t="shared" si="17"/>
        <v>12.779522052290636</v>
      </c>
      <c r="I210" s="5">
        <v>6.9632038667234673</v>
      </c>
      <c r="J210" s="5">
        <v>0.41196444233140272</v>
      </c>
      <c r="K210" s="5">
        <v>0.41013754901729454</v>
      </c>
      <c r="L210" s="5">
        <v>0.17803075345984579</v>
      </c>
      <c r="M210" s="5" t="e">
        <v>#DIV/0!</v>
      </c>
      <c r="N210" s="5">
        <f t="shared" si="18"/>
        <v>1.6067330368455253</v>
      </c>
      <c r="O210" s="5">
        <f t="shared" si="19"/>
        <v>2.2262221205015655</v>
      </c>
      <c r="P210" s="5">
        <f t="shared" si="20"/>
        <v>1.9697816008814037</v>
      </c>
      <c r="Q210" s="5">
        <f t="shared" si="21"/>
        <v>3.834275462393089</v>
      </c>
      <c r="R210" s="27">
        <f t="shared" si="22"/>
        <v>0.41224264684808504</v>
      </c>
      <c r="S210" s="5"/>
      <c r="T210" s="38">
        <f t="shared" si="26"/>
        <v>3.834275462393089</v>
      </c>
      <c r="U210" s="5"/>
    </row>
    <row r="211" spans="1:21" x14ac:dyDescent="0.25">
      <c r="A211">
        <v>9</v>
      </c>
      <c r="B211">
        <v>1997</v>
      </c>
      <c r="C211" s="5">
        <v>6287.1224621598412</v>
      </c>
      <c r="D211" s="5">
        <v>312.59247563625922</v>
      </c>
      <c r="E211" s="5">
        <v>595.71885306144236</v>
      </c>
      <c r="F211" s="5">
        <v>247.49332963596689</v>
      </c>
      <c r="G211" s="27">
        <f t="shared" si="17"/>
        <v>17.225850259208176</v>
      </c>
      <c r="I211" s="5">
        <v>8.7234764713105371</v>
      </c>
      <c r="J211" s="5">
        <v>0.53424450148904579</v>
      </c>
      <c r="K211" s="5">
        <v>0.57294419152623866</v>
      </c>
      <c r="L211" s="5">
        <v>0.215208032401948</v>
      </c>
      <c r="M211" s="5" t="e">
        <v>#DIV/0!</v>
      </c>
      <c r="N211" s="5">
        <f t="shared" si="18"/>
        <v>1.9069221905246714</v>
      </c>
      <c r="O211" s="5">
        <f t="shared" si="19"/>
        <v>2.5209070615827356</v>
      </c>
      <c r="P211" s="5">
        <f t="shared" si="20"/>
        <v>2.920190456183541</v>
      </c>
      <c r="Q211" s="5">
        <f t="shared" si="21"/>
        <v>4.5832098080734607</v>
      </c>
      <c r="R211" s="27">
        <f t="shared" si="22"/>
        <v>0.55567258900671535</v>
      </c>
      <c r="S211" s="5"/>
      <c r="T211" s="38">
        <f t="shared" si="26"/>
        <v>4.5832098080734607</v>
      </c>
      <c r="U211" s="5"/>
    </row>
    <row r="212" spans="1:21" x14ac:dyDescent="0.25">
      <c r="A212">
        <v>10</v>
      </c>
      <c r="B212">
        <v>1997</v>
      </c>
      <c r="C212" s="5">
        <v>5896.2636917598193</v>
      </c>
      <c r="D212" s="5">
        <v>288.56523997136924</v>
      </c>
      <c r="E212" s="5">
        <v>612.80808090626465</v>
      </c>
      <c r="F212" s="5">
        <v>302.4322610580777</v>
      </c>
      <c r="G212" s="27">
        <f t="shared" si="17"/>
        <v>16.734241489401526</v>
      </c>
      <c r="I212" s="5">
        <v>8.2602981197403</v>
      </c>
      <c r="J212" s="5">
        <v>0.52614527446316628</v>
      </c>
      <c r="K212" s="5">
        <v>0.49782842809448885</v>
      </c>
      <c r="L212" s="5">
        <v>0.21109752244520416</v>
      </c>
      <c r="M212" s="5" t="e">
        <v>#DIV/0!</v>
      </c>
      <c r="N212" s="5">
        <f t="shared" si="18"/>
        <v>1.7883723663208431</v>
      </c>
      <c r="O212" s="5">
        <f t="shared" si="19"/>
        <v>2.3271390320271714</v>
      </c>
      <c r="P212" s="5">
        <f t="shared" si="20"/>
        <v>3.0039611809130622</v>
      </c>
      <c r="Q212" s="5">
        <f t="shared" si="21"/>
        <v>5.6005974270014391</v>
      </c>
      <c r="R212" s="27">
        <f t="shared" si="22"/>
        <v>0.53981424159359759</v>
      </c>
      <c r="S212" s="5"/>
      <c r="T212" s="38">
        <f t="shared" si="26"/>
        <v>5.6005974270014391</v>
      </c>
      <c r="U212" s="5"/>
    </row>
    <row r="213" spans="1:21" x14ac:dyDescent="0.25">
      <c r="A213">
        <v>11</v>
      </c>
      <c r="B213">
        <v>1997</v>
      </c>
      <c r="C213" s="5">
        <v>8418.5202356610516</v>
      </c>
      <c r="D213" s="5">
        <v>313.89036705549529</v>
      </c>
      <c r="E213" s="5">
        <v>1129.5972269654374</v>
      </c>
      <c r="F213" s="5">
        <v>743.5969184118992</v>
      </c>
      <c r="G213" s="27">
        <f t="shared" si="17"/>
        <v>83.355605355015783</v>
      </c>
      <c r="I213" s="5">
        <v>15.288265354448901</v>
      </c>
      <c r="J213" s="5">
        <v>0.7994789624756572</v>
      </c>
      <c r="K213" s="5">
        <v>1.4517103238341926</v>
      </c>
      <c r="L213" s="5">
        <v>0.76814165249432087</v>
      </c>
      <c r="M213" s="5" t="e">
        <v>#DIV/0!</v>
      </c>
      <c r="N213" s="5">
        <f t="shared" si="18"/>
        <v>2.5533879998971951</v>
      </c>
      <c r="O213" s="5">
        <f t="shared" si="19"/>
        <v>2.5313739278668974</v>
      </c>
      <c r="P213" s="5">
        <f t="shared" si="20"/>
        <v>5.5372413086541048</v>
      </c>
      <c r="Q213" s="5">
        <f t="shared" si="21"/>
        <v>13.770313303924059</v>
      </c>
      <c r="R213" s="27">
        <f t="shared" si="22"/>
        <v>2.6888904953230899</v>
      </c>
      <c r="S213" s="5"/>
      <c r="T213" s="38">
        <f t="shared" si="26"/>
        <v>13.770313303924059</v>
      </c>
      <c r="U213" s="5"/>
    </row>
    <row r="214" spans="1:21" x14ac:dyDescent="0.25">
      <c r="A214">
        <v>12</v>
      </c>
      <c r="B214">
        <v>1997</v>
      </c>
      <c r="C214" s="5">
        <v>9907.8458860637384</v>
      </c>
      <c r="D214" s="5">
        <v>296.33155495160406</v>
      </c>
      <c r="E214" s="5">
        <v>973.52281980140424</v>
      </c>
      <c r="F214" s="5">
        <v>812.15696036012753</v>
      </c>
      <c r="G214" s="27">
        <f t="shared" si="17"/>
        <v>67.938026024592006</v>
      </c>
      <c r="I214" s="5">
        <v>21.771087624227611</v>
      </c>
      <c r="J214" s="5">
        <v>0.81662131140637273</v>
      </c>
      <c r="K214" s="5">
        <v>1.3765641121805408</v>
      </c>
      <c r="L214" s="5">
        <v>0.63922997060646503</v>
      </c>
      <c r="M214" s="5" t="e">
        <v>#DIV/0!</v>
      </c>
      <c r="N214" s="5">
        <f t="shared" si="18"/>
        <v>3.0051094589213645</v>
      </c>
      <c r="O214" s="5">
        <f t="shared" si="19"/>
        <v>2.3897706044484197</v>
      </c>
      <c r="P214" s="5">
        <f t="shared" si="20"/>
        <v>4.7721706853010009</v>
      </c>
      <c r="Q214" s="5">
        <f t="shared" si="21"/>
        <v>15.039943710372732</v>
      </c>
      <c r="R214" s="27">
        <f t="shared" si="22"/>
        <v>2.1915492265997423</v>
      </c>
      <c r="S214" s="5"/>
      <c r="T214" s="38">
        <f t="shared" si="26"/>
        <v>15.039943710372732</v>
      </c>
      <c r="U214" s="5"/>
    </row>
    <row r="215" spans="1:21" x14ac:dyDescent="0.25">
      <c r="A215">
        <v>1</v>
      </c>
      <c r="B215">
        <v>1998</v>
      </c>
      <c r="C215" s="5">
        <v>61499.552403029331</v>
      </c>
      <c r="D215" s="5">
        <v>2124.127926101231</v>
      </c>
      <c r="E215" s="5">
        <v>2188.5837540768939</v>
      </c>
      <c r="F215" s="5">
        <v>2200.7455783399078</v>
      </c>
      <c r="G215" s="27">
        <f t="shared" si="17"/>
        <v>445.97424536654393</v>
      </c>
      <c r="I215" s="5">
        <v>116.26988463644626</v>
      </c>
      <c r="J215" s="5">
        <v>5.220347645064229</v>
      </c>
      <c r="K215" s="5">
        <v>6.7065253560912641</v>
      </c>
      <c r="L215" s="5">
        <v>3.8001207826764984</v>
      </c>
      <c r="M215" s="5" t="e">
        <v>#DIV/0!</v>
      </c>
      <c r="N215" s="5">
        <f t="shared" si="18"/>
        <v>18.653185442229095</v>
      </c>
      <c r="O215" s="5">
        <f t="shared" si="19"/>
        <v>17.130063920171217</v>
      </c>
      <c r="P215" s="5">
        <f t="shared" si="20"/>
        <v>10.728351735671049</v>
      </c>
      <c r="Q215" s="5">
        <f t="shared" si="21"/>
        <v>40.754547747035332</v>
      </c>
      <c r="R215" s="27">
        <f t="shared" si="22"/>
        <v>14.386265979565932</v>
      </c>
      <c r="S215" s="5"/>
      <c r="T215" s="38">
        <f t="shared" si="26"/>
        <v>40.754547747035332</v>
      </c>
      <c r="U215" s="5"/>
    </row>
    <row r="216" spans="1:21" x14ac:dyDescent="0.25">
      <c r="A216">
        <v>2</v>
      </c>
      <c r="B216">
        <v>1998</v>
      </c>
      <c r="C216" s="5">
        <v>74487.231303539389</v>
      </c>
      <c r="D216" s="5">
        <v>2301.2254512343407</v>
      </c>
      <c r="E216" s="5">
        <v>3685.3196343523095</v>
      </c>
      <c r="F216" s="5">
        <v>1638.3682279023017</v>
      </c>
      <c r="G216" s="27">
        <f t="shared" si="17"/>
        <v>368.04528154131947</v>
      </c>
      <c r="I216" s="5">
        <v>141.03812123484801</v>
      </c>
      <c r="J216" s="5">
        <v>5.8342816678892762</v>
      </c>
      <c r="K216" s="5">
        <v>13.106654604930664</v>
      </c>
      <c r="L216" s="5">
        <v>3.1485299214144002</v>
      </c>
      <c r="M216" s="5" t="e">
        <v>#DIV/0!</v>
      </c>
      <c r="N216" s="5">
        <f t="shared" si="18"/>
        <v>22.592426843657684</v>
      </c>
      <c r="O216" s="5">
        <f t="shared" si="19"/>
        <v>18.558269768018878</v>
      </c>
      <c r="P216" s="5">
        <f t="shared" si="20"/>
        <v>18.065292325256419</v>
      </c>
      <c r="Q216" s="5">
        <f t="shared" si="21"/>
        <v>30.340152368561142</v>
      </c>
      <c r="R216" s="27">
        <f t="shared" si="22"/>
        <v>11.872428436816756</v>
      </c>
      <c r="S216" s="5"/>
      <c r="T216" s="38">
        <f t="shared" si="26"/>
        <v>30.340152368561142</v>
      </c>
      <c r="U216" s="5"/>
    </row>
    <row r="217" spans="1:21" x14ac:dyDescent="0.25">
      <c r="A217">
        <v>3</v>
      </c>
      <c r="B217">
        <v>1998</v>
      </c>
      <c r="C217" s="5">
        <v>76192.446291786924</v>
      </c>
      <c r="D217" s="5">
        <v>3403.2725008130133</v>
      </c>
      <c r="E217" s="5">
        <v>7185.6511191091522</v>
      </c>
      <c r="F217" s="5">
        <v>1875.8848921013675</v>
      </c>
      <c r="G217" s="27">
        <f t="shared" si="17"/>
        <v>423.75352897128596</v>
      </c>
      <c r="I217" s="5">
        <v>126.52880404182096</v>
      </c>
      <c r="J217" s="5">
        <v>6.1237463888907389</v>
      </c>
      <c r="K217" s="5">
        <v>13.960205259757924</v>
      </c>
      <c r="L217" s="5">
        <v>3.6143257326316989</v>
      </c>
      <c r="M217" s="5" t="e">
        <v>#DIV/0!</v>
      </c>
      <c r="N217" s="5">
        <f t="shared" si="18"/>
        <v>23.109628841912929</v>
      </c>
      <c r="O217" s="5">
        <f t="shared" si="19"/>
        <v>27.445745974298493</v>
      </c>
      <c r="P217" s="5">
        <f t="shared" si="20"/>
        <v>35.223779995633102</v>
      </c>
      <c r="Q217" s="5">
        <f t="shared" si="21"/>
        <v>34.738609112988286</v>
      </c>
      <c r="R217" s="27">
        <f t="shared" si="22"/>
        <v>13.669468676493095</v>
      </c>
      <c r="S217" s="5"/>
      <c r="T217" s="38">
        <f t="shared" si="26"/>
        <v>34.738609112988286</v>
      </c>
      <c r="U217" s="5"/>
    </row>
    <row r="218" spans="1:21" x14ac:dyDescent="0.25">
      <c r="A218">
        <v>4</v>
      </c>
      <c r="B218">
        <v>1998</v>
      </c>
      <c r="C218" s="5">
        <v>28454.027412150601</v>
      </c>
      <c r="D218" s="5">
        <v>633.0991705684321</v>
      </c>
      <c r="E218" s="5">
        <v>1453.4886186816721</v>
      </c>
      <c r="F218" s="5">
        <v>658.74232616477025</v>
      </c>
      <c r="G218" s="27">
        <f t="shared" si="17"/>
        <v>70.531535401305064</v>
      </c>
      <c r="I218" s="5">
        <v>65.408139532128857</v>
      </c>
      <c r="J218" s="5">
        <v>1.2704825070746568</v>
      </c>
      <c r="K218" s="5">
        <v>2.4824435316540474</v>
      </c>
      <c r="L218" s="5">
        <v>0.66091519424492928</v>
      </c>
      <c r="M218" s="5" t="e">
        <v>#DIV/0!</v>
      </c>
      <c r="N218" s="5">
        <f t="shared" si="18"/>
        <v>8.6302782566425851</v>
      </c>
      <c r="O218" s="5">
        <f t="shared" si="19"/>
        <v>5.1056384723260653</v>
      </c>
      <c r="P218" s="5">
        <f t="shared" si="20"/>
        <v>7.1249442092238828</v>
      </c>
      <c r="Q218" s="5">
        <f t="shared" si="21"/>
        <v>12.198931966014264</v>
      </c>
      <c r="R218" s="27">
        <f t="shared" si="22"/>
        <v>2.2752108193969374</v>
      </c>
      <c r="S218" s="5"/>
      <c r="T218" s="38">
        <f t="shared" si="26"/>
        <v>12.198931966014264</v>
      </c>
      <c r="U218" s="5"/>
    </row>
    <row r="219" spans="1:21" x14ac:dyDescent="0.25">
      <c r="A219">
        <v>5</v>
      </c>
      <c r="B219">
        <v>1998</v>
      </c>
      <c r="C219" s="5">
        <v>19858.656905110307</v>
      </c>
      <c r="D219" s="5">
        <v>418.18638018247731</v>
      </c>
      <c r="E219" s="5">
        <v>1089.5341731312576</v>
      </c>
      <c r="F219" s="5">
        <v>350.50978658089593</v>
      </c>
      <c r="G219" s="27">
        <f t="shared" si="17"/>
        <v>30.171547864115503</v>
      </c>
      <c r="I219" s="5">
        <v>41.68331130135013</v>
      </c>
      <c r="J219" s="5">
        <v>0.72253630572979965</v>
      </c>
      <c r="K219" s="5">
        <v>1.4204095517191382</v>
      </c>
      <c r="L219" s="5">
        <v>0.32345146126285979</v>
      </c>
      <c r="M219" s="5" t="e">
        <v>#DIV/0!</v>
      </c>
      <c r="N219" s="5">
        <f t="shared" si="18"/>
        <v>6.023250502004946</v>
      </c>
      <c r="O219" s="5">
        <f t="shared" si="19"/>
        <v>3.3724708079232042</v>
      </c>
      <c r="P219" s="5">
        <f t="shared" si="20"/>
        <v>5.3408537898591062</v>
      </c>
      <c r="Q219" s="5">
        <f t="shared" si="21"/>
        <v>6.4909219737202948</v>
      </c>
      <c r="R219" s="27">
        <f t="shared" si="22"/>
        <v>0.97327573755211305</v>
      </c>
      <c r="S219" s="5"/>
      <c r="T219" s="38">
        <f t="shared" si="26"/>
        <v>6.4909219737202948</v>
      </c>
      <c r="U219" s="5"/>
    </row>
    <row r="220" spans="1:21" x14ac:dyDescent="0.25">
      <c r="A220">
        <v>6</v>
      </c>
      <c r="B220">
        <v>1998</v>
      </c>
      <c r="C220" s="5">
        <v>7178.4082486573498</v>
      </c>
      <c r="D220" s="5">
        <v>286.97373264145705</v>
      </c>
      <c r="E220" s="5">
        <v>756.25026837709595</v>
      </c>
      <c r="F220" s="5">
        <v>238.44609653277908</v>
      </c>
      <c r="G220" s="27">
        <f t="shared" si="17"/>
        <v>18.004777043368421</v>
      </c>
      <c r="I220" s="5">
        <v>13.822396607430372</v>
      </c>
      <c r="J220" s="5">
        <v>0.49082533705707398</v>
      </c>
      <c r="K220" s="5">
        <v>0.96749225092980962</v>
      </c>
      <c r="L220" s="5">
        <v>0.22172090706674374</v>
      </c>
      <c r="M220" s="5" t="e">
        <v>#DIV/0!</v>
      </c>
      <c r="N220" s="5">
        <f t="shared" si="18"/>
        <v>2.1772545491833029</v>
      </c>
      <c r="O220" s="5">
        <f t="shared" si="19"/>
        <v>2.3143042954956212</v>
      </c>
      <c r="P220" s="5">
        <f t="shared" si="20"/>
        <v>3.7071091587112548</v>
      </c>
      <c r="Q220" s="5">
        <f t="shared" si="21"/>
        <v>4.4156684543107234</v>
      </c>
      <c r="R220" s="27">
        <f t="shared" si="22"/>
        <v>0.58079925946349742</v>
      </c>
      <c r="S220" s="5"/>
      <c r="T220" s="38">
        <f t="shared" si="26"/>
        <v>4.4156684543107234</v>
      </c>
      <c r="U220" s="5"/>
    </row>
    <row r="221" spans="1:21" x14ac:dyDescent="0.25">
      <c r="A221">
        <v>7</v>
      </c>
      <c r="B221">
        <v>1998</v>
      </c>
      <c r="C221" s="5">
        <v>4076.1971471783372</v>
      </c>
      <c r="D221" s="5">
        <v>279.98580180407669</v>
      </c>
      <c r="E221" s="5">
        <v>476.32361441689068</v>
      </c>
      <c r="F221" s="5">
        <v>259.63851937769488</v>
      </c>
      <c r="G221" s="27">
        <f t="shared" si="17"/>
        <v>24.162996233145854</v>
      </c>
      <c r="I221" s="5">
        <v>5.1244357460735479</v>
      </c>
      <c r="J221" s="5">
        <v>0.4348006087577555</v>
      </c>
      <c r="K221" s="5">
        <v>0.57455794728703369</v>
      </c>
      <c r="L221" s="5">
        <v>0.27321189512488381</v>
      </c>
      <c r="M221" s="5" t="e">
        <v>#DIV/0!</v>
      </c>
      <c r="N221" s="5">
        <f t="shared" si="18"/>
        <v>1.2363351978096262</v>
      </c>
      <c r="O221" s="5">
        <f t="shared" si="19"/>
        <v>2.2579500145490057</v>
      </c>
      <c r="P221" s="5">
        <f t="shared" si="20"/>
        <v>2.3349196785141699</v>
      </c>
      <c r="Q221" s="5">
        <f t="shared" si="21"/>
        <v>4.8081207292165722</v>
      </c>
      <c r="R221" s="27">
        <f t="shared" si="22"/>
        <v>0.77945149139180181</v>
      </c>
      <c r="S221" s="5"/>
      <c r="T221" s="38">
        <f t="shared" si="26"/>
        <v>4.8081207292165722</v>
      </c>
      <c r="U221" s="5"/>
    </row>
    <row r="222" spans="1:21" x14ac:dyDescent="0.25">
      <c r="A222">
        <v>8</v>
      </c>
      <c r="B222">
        <v>1998</v>
      </c>
      <c r="C222" s="5">
        <v>4247.9299513602955</v>
      </c>
      <c r="D222" s="5">
        <v>295.68061163520554</v>
      </c>
      <c r="E222" s="5">
        <v>563.53504977229113</v>
      </c>
      <c r="F222" s="5">
        <v>231.3509160286151</v>
      </c>
      <c r="G222" s="27">
        <f t="shared" si="17"/>
        <v>18.525882339363402</v>
      </c>
      <c r="I222" s="5">
        <v>5.3710663434781551</v>
      </c>
      <c r="J222" s="5">
        <v>0.45672332852705405</v>
      </c>
      <c r="K222" s="5">
        <v>0.65402780645074143</v>
      </c>
      <c r="L222" s="5">
        <v>0.22607804762089168</v>
      </c>
      <c r="M222" s="5" t="e">
        <v>#DIV/0!</v>
      </c>
      <c r="N222" s="5">
        <f t="shared" si="18"/>
        <v>1.2884227938611754</v>
      </c>
      <c r="O222" s="5">
        <f t="shared" si="19"/>
        <v>2.384521061574238</v>
      </c>
      <c r="P222" s="5">
        <f t="shared" si="20"/>
        <v>2.7624267145700547</v>
      </c>
      <c r="Q222" s="5">
        <f t="shared" si="21"/>
        <v>4.2842762227521316</v>
      </c>
      <c r="R222" s="27">
        <f t="shared" si="22"/>
        <v>0.59760910772140008</v>
      </c>
      <c r="S222" s="5"/>
      <c r="T222" s="38">
        <f t="shared" si="26"/>
        <v>4.2842762227521316</v>
      </c>
      <c r="U222" s="5"/>
    </row>
    <row r="223" spans="1:21" x14ac:dyDescent="0.25">
      <c r="A223">
        <v>9</v>
      </c>
      <c r="B223">
        <v>1998</v>
      </c>
      <c r="C223" s="5">
        <v>5495.1736308629988</v>
      </c>
      <c r="D223" s="5">
        <v>281.71258892910623</v>
      </c>
      <c r="E223" s="5">
        <v>757.70835579127618</v>
      </c>
      <c r="F223" s="5">
        <v>272.95287238101753</v>
      </c>
      <c r="G223" s="27">
        <f t="shared" si="17"/>
        <v>24.868363779157267</v>
      </c>
      <c r="I223" s="5">
        <v>7.8465981287604913</v>
      </c>
      <c r="J223" s="5">
        <v>0.46345238556735241</v>
      </c>
      <c r="K223" s="5">
        <v>0.83345917811807047</v>
      </c>
      <c r="L223" s="5">
        <v>0.27910971570726317</v>
      </c>
      <c r="M223" s="5" t="e">
        <v>#DIV/0!</v>
      </c>
      <c r="N223" s="5">
        <f t="shared" si="18"/>
        <v>1.6667193299554137</v>
      </c>
      <c r="O223" s="5">
        <f t="shared" si="19"/>
        <v>2.2718757171702118</v>
      </c>
      <c r="P223" s="5">
        <f t="shared" si="20"/>
        <v>3.7142566460356674</v>
      </c>
      <c r="Q223" s="5">
        <f t="shared" si="21"/>
        <v>5.0546828218706947</v>
      </c>
      <c r="R223" s="27">
        <f t="shared" si="22"/>
        <v>0.8022052831986215</v>
      </c>
      <c r="S223" s="5"/>
      <c r="T223" s="38">
        <f t="shared" si="26"/>
        <v>5.0546828218706947</v>
      </c>
      <c r="U223" s="5"/>
    </row>
    <row r="224" spans="1:21" x14ac:dyDescent="0.25">
      <c r="A224">
        <v>10</v>
      </c>
      <c r="B224">
        <v>1998</v>
      </c>
      <c r="C224" s="5">
        <v>3298.0516787867323</v>
      </c>
      <c r="D224" s="5">
        <v>223.39380648776631</v>
      </c>
      <c r="E224" s="5">
        <v>594.0623593142484</v>
      </c>
      <c r="F224" s="5">
        <v>367.27179345702348</v>
      </c>
      <c r="G224" s="27">
        <f t="shared" si="17"/>
        <v>27.25466916326296</v>
      </c>
      <c r="I224" s="5">
        <v>3.7031127476973547</v>
      </c>
      <c r="J224" s="5">
        <v>0.366292109478697</v>
      </c>
      <c r="K224" s="5">
        <v>0.52139535184648489</v>
      </c>
      <c r="L224" s="5">
        <v>0.299062435519515</v>
      </c>
      <c r="M224" s="5" t="e">
        <v>#DIV/0!</v>
      </c>
      <c r="N224" s="5">
        <f t="shared" si="18"/>
        <v>1.0003189805237283</v>
      </c>
      <c r="O224" s="5">
        <f t="shared" si="19"/>
        <v>1.8015629555465025</v>
      </c>
      <c r="P224" s="5">
        <f t="shared" si="20"/>
        <v>2.9120703887953354</v>
      </c>
      <c r="Q224" s="5">
        <f t="shared" si="21"/>
        <v>6.8013295084633976</v>
      </c>
      <c r="R224" s="27">
        <f t="shared" si="22"/>
        <v>0.87918287623428903</v>
      </c>
      <c r="S224" s="5"/>
      <c r="T224" s="38">
        <f t="shared" si="26"/>
        <v>6.8013295084633976</v>
      </c>
      <c r="U224" s="5"/>
    </row>
    <row r="225" spans="1:21" x14ac:dyDescent="0.25">
      <c r="A225">
        <v>11</v>
      </c>
      <c r="B225">
        <v>1998</v>
      </c>
      <c r="C225" s="5">
        <v>3292.6698577364336</v>
      </c>
      <c r="D225" s="5">
        <v>198.856785476537</v>
      </c>
      <c r="E225" s="5">
        <v>597.15896538513505</v>
      </c>
      <c r="F225" s="5">
        <v>383.44783823870148</v>
      </c>
      <c r="G225" s="27">
        <f t="shared" si="17"/>
        <v>20.014182370622386</v>
      </c>
      <c r="I225" s="5">
        <v>4.1748470496219978</v>
      </c>
      <c r="J225" s="5">
        <v>0.40870648258790981</v>
      </c>
      <c r="K225" s="5">
        <v>0.53613229124695794</v>
      </c>
      <c r="L225" s="5">
        <v>0.23852223591215893</v>
      </c>
      <c r="M225" s="5" t="e">
        <v>#DIV/0!</v>
      </c>
      <c r="N225" s="5">
        <f t="shared" si="18"/>
        <v>0.99868664171563049</v>
      </c>
      <c r="O225" s="5">
        <f t="shared" si="19"/>
        <v>1.6036837538430404</v>
      </c>
      <c r="P225" s="5">
        <f t="shared" si="20"/>
        <v>2.9272498303192895</v>
      </c>
      <c r="Q225" s="5">
        <f t="shared" si="21"/>
        <v>7.1008858933092869</v>
      </c>
      <c r="R225" s="27">
        <f t="shared" si="22"/>
        <v>0.64561878614910917</v>
      </c>
      <c r="S225" s="5"/>
      <c r="T225" s="38">
        <f t="shared" si="26"/>
        <v>7.1008858933092869</v>
      </c>
      <c r="U225" s="5"/>
    </row>
    <row r="226" spans="1:21" x14ac:dyDescent="0.25">
      <c r="A226">
        <v>12</v>
      </c>
      <c r="B226">
        <v>1998</v>
      </c>
      <c r="C226" s="5">
        <v>6576.7852742960349</v>
      </c>
      <c r="D226" s="5">
        <v>207.54687452352323</v>
      </c>
      <c r="E226" s="5">
        <v>805.75033459482324</v>
      </c>
      <c r="F226" s="5">
        <v>667.06963808927844</v>
      </c>
      <c r="G226" s="27">
        <f t="shared" si="17"/>
        <v>63.721115243584222</v>
      </c>
      <c r="I226" s="5">
        <v>13.757420101891922</v>
      </c>
      <c r="J226" s="5">
        <v>0.50696289466502997</v>
      </c>
      <c r="K226" s="5">
        <v>1.2633880713715375</v>
      </c>
      <c r="L226" s="5">
        <v>0.60397092964417654</v>
      </c>
      <c r="M226" s="5" t="e">
        <v>#DIV/0!</v>
      </c>
      <c r="N226" s="5">
        <f t="shared" si="18"/>
        <v>1.9947786697895162</v>
      </c>
      <c r="O226" s="5">
        <f t="shared" si="19"/>
        <v>1.6737651171251873</v>
      </c>
      <c r="P226" s="5">
        <f t="shared" si="20"/>
        <v>3.9497565421314866</v>
      </c>
      <c r="Q226" s="5">
        <f t="shared" si="21"/>
        <v>12.35314144609775</v>
      </c>
      <c r="R226" s="27">
        <f t="shared" si="22"/>
        <v>2.0555198465672331</v>
      </c>
      <c r="S226" s="5"/>
      <c r="T226" s="38">
        <f t="shared" si="26"/>
        <v>12.35314144609775</v>
      </c>
      <c r="U226" s="5"/>
    </row>
    <row r="227" spans="1:21" x14ac:dyDescent="0.25">
      <c r="A227">
        <v>1</v>
      </c>
      <c r="B227">
        <v>1999</v>
      </c>
      <c r="C227" s="5">
        <v>28936.753644386255</v>
      </c>
      <c r="D227" s="5">
        <v>967.54662873404891</v>
      </c>
      <c r="E227" s="5">
        <v>1843.0577985753264</v>
      </c>
      <c r="F227" s="5">
        <v>1557.3237641893352</v>
      </c>
      <c r="G227" s="27">
        <f t="shared" ref="G227:G234" si="27">R227*$M$31</f>
        <v>269.96738113644983</v>
      </c>
      <c r="I227" s="5">
        <v>56.818208962079609</v>
      </c>
      <c r="J227" s="5">
        <v>2.3566923751995987</v>
      </c>
      <c r="K227" s="5">
        <v>5.8972116179413216</v>
      </c>
      <c r="L227" s="5">
        <v>2.3284668734966285</v>
      </c>
      <c r="M227" s="5" t="e">
        <v>#DIV/0!</v>
      </c>
      <c r="N227" s="5">
        <f t="shared" ref="N227:N290" si="28">C227/I$31</f>
        <v>8.7766920365138787</v>
      </c>
      <c r="O227" s="5">
        <f t="shared" ref="O227:O290" si="29">D227/J$31</f>
        <v>7.802795393016523</v>
      </c>
      <c r="P227" s="5">
        <f t="shared" ref="P227:P290" si="30">E227/K$31</f>
        <v>9.0345970518398353</v>
      </c>
      <c r="Q227" s="5">
        <f t="shared" ref="Q227:Q290" si="31">F227/L$31</f>
        <v>28.839328966469171</v>
      </c>
      <c r="R227" s="27">
        <f t="shared" ref="R227:R234" si="32">IFERROR(MAX(L227*3.858-0.2746,0),(0.6347*J227+0.1442)*3.858-0.2746)</f>
        <v>8.7086251979499938</v>
      </c>
      <c r="S227" s="5"/>
      <c r="T227" s="38">
        <f t="shared" si="26"/>
        <v>28.839328966469171</v>
      </c>
      <c r="U227" s="5"/>
    </row>
    <row r="228" spans="1:21" x14ac:dyDescent="0.25">
      <c r="A228">
        <v>2</v>
      </c>
      <c r="B228">
        <v>1999</v>
      </c>
      <c r="C228" s="5">
        <v>7094.0417656693053</v>
      </c>
      <c r="D228" s="5">
        <v>410.8747201306366</v>
      </c>
      <c r="E228" s="5">
        <v>893.56776959407216</v>
      </c>
      <c r="F228" s="5">
        <v>701.62632699175197</v>
      </c>
      <c r="G228" s="27">
        <f t="shared" si="27"/>
        <v>63.332510216022818</v>
      </c>
      <c r="I228" s="5">
        <v>21.757451170561588</v>
      </c>
      <c r="J228" s="5">
        <v>1.1043570083784167</v>
      </c>
      <c r="K228" s="5">
        <v>2.1662387472038183</v>
      </c>
      <c r="L228" s="5">
        <v>0.60072166939265548</v>
      </c>
      <c r="M228" s="5" t="e">
        <v>#DIV/0!</v>
      </c>
      <c r="N228" s="5">
        <f t="shared" si="28"/>
        <v>2.151665685674645</v>
      </c>
      <c r="O228" s="5">
        <f t="shared" si="29"/>
        <v>3.313505807505134</v>
      </c>
      <c r="P228" s="5">
        <f t="shared" si="30"/>
        <v>4.3802341646768239</v>
      </c>
      <c r="Q228" s="5">
        <f t="shared" si="31"/>
        <v>12.993080129476889</v>
      </c>
      <c r="R228" s="27">
        <f t="shared" si="32"/>
        <v>2.042984200516865</v>
      </c>
      <c r="S228" s="5"/>
      <c r="T228" s="38">
        <f t="shared" si="26"/>
        <v>12.993080129476889</v>
      </c>
      <c r="U228" s="5"/>
    </row>
    <row r="229" spans="1:21" x14ac:dyDescent="0.25">
      <c r="A229">
        <v>3</v>
      </c>
      <c r="B229">
        <v>1999</v>
      </c>
      <c r="C229" s="5">
        <v>9524.4261592993571</v>
      </c>
      <c r="D229" s="5">
        <v>689.22090780918063</v>
      </c>
      <c r="E229" s="5">
        <v>1613.0919056514442</v>
      </c>
      <c r="F229" s="5">
        <v>983.89573027871529</v>
      </c>
      <c r="G229" s="27">
        <f t="shared" si="27"/>
        <v>142.68440831385428</v>
      </c>
      <c r="I229" s="5">
        <v>25.319827886882816</v>
      </c>
      <c r="J229" s="5">
        <v>1.3381993525842688</v>
      </c>
      <c r="K229" s="5">
        <v>3.2381683992568129</v>
      </c>
      <c r="L229" s="5">
        <v>1.2642101733628848</v>
      </c>
      <c r="M229" s="5" t="e">
        <v>#DIV/0!</v>
      </c>
      <c r="N229" s="5">
        <f t="shared" si="28"/>
        <v>2.8888159415527319</v>
      </c>
      <c r="O229" s="5">
        <f t="shared" si="29"/>
        <v>5.5582331274933923</v>
      </c>
      <c r="P229" s="5">
        <f t="shared" si="30"/>
        <v>7.9073132629972758</v>
      </c>
      <c r="Q229" s="5">
        <f t="shared" si="31"/>
        <v>18.220291301457692</v>
      </c>
      <c r="R229" s="27">
        <f t="shared" si="32"/>
        <v>4.6027228488340093</v>
      </c>
      <c r="S229" s="5"/>
      <c r="T229" s="38">
        <f t="shared" si="26"/>
        <v>18.220291301457692</v>
      </c>
      <c r="U229" s="5"/>
    </row>
    <row r="230" spans="1:21" x14ac:dyDescent="0.25">
      <c r="A230">
        <v>4</v>
      </c>
      <c r="B230">
        <v>1999</v>
      </c>
      <c r="C230" s="5">
        <v>11280.746754144455</v>
      </c>
      <c r="D230" s="5">
        <v>721.88759850018891</v>
      </c>
      <c r="E230" s="5">
        <v>1425.5760991333343</v>
      </c>
      <c r="F230" s="5">
        <v>645.33656546211546</v>
      </c>
      <c r="G230" s="27">
        <f t="shared" si="27"/>
        <v>79.85607922328137</v>
      </c>
      <c r="I230" s="5">
        <v>26.316733120169793</v>
      </c>
      <c r="J230" s="5">
        <v>1.3573208359386018</v>
      </c>
      <c r="K230" s="5">
        <v>2.5909914427339786</v>
      </c>
      <c r="L230" s="5">
        <v>0.73888091124668775</v>
      </c>
      <c r="M230" s="5" t="e">
        <v>#DIV/0!</v>
      </c>
      <c r="N230" s="5">
        <f t="shared" si="28"/>
        <v>3.4215185787517304</v>
      </c>
      <c r="O230" s="5">
        <f t="shared" si="29"/>
        <v>5.8216741814531368</v>
      </c>
      <c r="P230" s="5">
        <f t="shared" si="30"/>
        <v>6.9881181330065409</v>
      </c>
      <c r="Q230" s="5">
        <f t="shared" si="31"/>
        <v>11.950677138187324</v>
      </c>
      <c r="R230" s="27">
        <f t="shared" si="32"/>
        <v>2.5760025555897217</v>
      </c>
      <c r="S230" s="5"/>
      <c r="T230" s="38">
        <f t="shared" si="26"/>
        <v>11.950677138187324</v>
      </c>
      <c r="U230" s="5"/>
    </row>
    <row r="231" spans="1:21" x14ac:dyDescent="0.25">
      <c r="A231">
        <v>5</v>
      </c>
      <c r="B231">
        <v>1999</v>
      </c>
      <c r="C231" s="5">
        <v>12205.486265832504</v>
      </c>
      <c r="D231" s="5">
        <v>369.21807617180639</v>
      </c>
      <c r="E231" s="5">
        <v>730.96377753117565</v>
      </c>
      <c r="F231" s="5">
        <v>180.27985886719196</v>
      </c>
      <c r="G231" s="27">
        <f t="shared" si="27"/>
        <v>15.12831950803332</v>
      </c>
      <c r="I231" s="5">
        <v>25.043966996452497</v>
      </c>
      <c r="J231" s="5">
        <v>0.60378824031276535</v>
      </c>
      <c r="K231" s="5">
        <v>1.0139257893300608</v>
      </c>
      <c r="L231" s="5">
        <v>0.19766985658650912</v>
      </c>
      <c r="M231" s="5" t="e">
        <v>#DIV/0!</v>
      </c>
      <c r="N231" s="5">
        <f t="shared" si="28"/>
        <v>3.7019976541803166</v>
      </c>
      <c r="O231" s="5">
        <f t="shared" si="29"/>
        <v>2.9775651304177932</v>
      </c>
      <c r="P231" s="5">
        <f t="shared" si="30"/>
        <v>3.5831557722116454</v>
      </c>
      <c r="Q231" s="5">
        <f t="shared" si="31"/>
        <v>3.3385159049479993</v>
      </c>
      <c r="R231" s="27">
        <f t="shared" si="32"/>
        <v>0.48801030671075224</v>
      </c>
      <c r="S231" s="5"/>
      <c r="T231" s="38">
        <f t="shared" si="26"/>
        <v>3.3385159049479993</v>
      </c>
      <c r="U231" s="5"/>
    </row>
    <row r="232" spans="1:21" x14ac:dyDescent="0.25">
      <c r="A232">
        <v>6</v>
      </c>
      <c r="B232">
        <v>1999</v>
      </c>
      <c r="C232" s="5">
        <v>4045.5649918693775</v>
      </c>
      <c r="D232" s="5">
        <v>299.04671467390682</v>
      </c>
      <c r="E232" s="5">
        <v>494.71493744716577</v>
      </c>
      <c r="F232" s="5">
        <v>145.14820292394543</v>
      </c>
      <c r="G232" s="27">
        <f t="shared" si="27"/>
        <v>9.7188022669391234</v>
      </c>
      <c r="I232" s="5">
        <v>5.8757456215005508</v>
      </c>
      <c r="J232" s="5">
        <v>0.48988144217811802</v>
      </c>
      <c r="K232" s="5">
        <v>0.67167559586502701</v>
      </c>
      <c r="L232" s="5">
        <v>0.15243902295137982</v>
      </c>
      <c r="M232" s="5" t="e">
        <v>#DIV/0!</v>
      </c>
      <c r="N232" s="5">
        <f t="shared" si="28"/>
        <v>1.2270442802151584</v>
      </c>
      <c r="O232" s="5">
        <f t="shared" si="29"/>
        <v>2.4116670538218292</v>
      </c>
      <c r="P232" s="5">
        <f t="shared" si="30"/>
        <v>2.4250732227802243</v>
      </c>
      <c r="Q232" s="5">
        <f t="shared" si="31"/>
        <v>2.6879296837767672</v>
      </c>
      <c r="R232" s="27">
        <f t="shared" si="32"/>
        <v>0.31350975054642333</v>
      </c>
      <c r="S232" s="5"/>
      <c r="T232" s="38">
        <f t="shared" si="26"/>
        <v>2.6879296837767672</v>
      </c>
      <c r="U232" s="5"/>
    </row>
    <row r="233" spans="1:21" x14ac:dyDescent="0.25">
      <c r="A233">
        <v>7</v>
      </c>
      <c r="B233">
        <v>1999</v>
      </c>
      <c r="C233" s="5">
        <v>5569.7919628136851</v>
      </c>
      <c r="D233" s="5">
        <v>288.15770533171951</v>
      </c>
      <c r="E233" s="5">
        <v>331.46142538175962</v>
      </c>
      <c r="F233" s="5">
        <v>136.77750277182457</v>
      </c>
      <c r="G233" s="27">
        <f t="shared" si="27"/>
        <v>8.0710025014762277</v>
      </c>
      <c r="I233" s="5">
        <v>8.9974495719829637</v>
      </c>
      <c r="J233" s="5">
        <v>0.43480060875775534</v>
      </c>
      <c r="K233" s="5">
        <v>0.43845439538597197</v>
      </c>
      <c r="L233" s="5">
        <v>0.13866120254081363</v>
      </c>
      <c r="M233" s="5" t="e">
        <v>#DIV/0!</v>
      </c>
      <c r="N233" s="5">
        <f t="shared" si="28"/>
        <v>1.6893515204166469</v>
      </c>
      <c r="O233" s="5">
        <f t="shared" si="29"/>
        <v>2.3238524623525767</v>
      </c>
      <c r="P233" s="5">
        <f t="shared" si="30"/>
        <v>1.6248109087341158</v>
      </c>
      <c r="Q233" s="5">
        <f t="shared" si="31"/>
        <v>2.5329167179967516</v>
      </c>
      <c r="R233" s="27">
        <f t="shared" si="32"/>
        <v>0.26035491940245897</v>
      </c>
      <c r="S233" s="5"/>
      <c r="T233" s="38">
        <f t="shared" si="26"/>
        <v>2.5329167179967516</v>
      </c>
      <c r="U233" s="5"/>
    </row>
    <row r="234" spans="1:21" x14ac:dyDescent="0.25">
      <c r="A234">
        <v>8</v>
      </c>
      <c r="B234">
        <v>1999</v>
      </c>
      <c r="C234" s="5">
        <v>5775.2809128492645</v>
      </c>
      <c r="D234" s="5">
        <v>316.1207856768267</v>
      </c>
      <c r="E234" s="5">
        <v>682.81903453345205</v>
      </c>
      <c r="F234" s="5">
        <v>159.01435781517699</v>
      </c>
      <c r="G234" s="27">
        <f t="shared" si="27"/>
        <v>12.408084315103396</v>
      </c>
      <c r="I234" s="5">
        <v>8.3242393857340851</v>
      </c>
      <c r="J234" s="5">
        <v>0.47955949495340666</v>
      </c>
      <c r="K234" s="5">
        <v>0.92660028891568758</v>
      </c>
      <c r="L234" s="5">
        <v>0.17492503482586161</v>
      </c>
      <c r="M234" s="5" t="e">
        <v>#DIV/0!</v>
      </c>
      <c r="N234" s="5">
        <f t="shared" si="28"/>
        <v>1.7516775592506111</v>
      </c>
      <c r="O234" s="5">
        <f t="shared" si="29"/>
        <v>2.5493611748131184</v>
      </c>
      <c r="P234" s="5">
        <f t="shared" si="30"/>
        <v>3.3471521300659415</v>
      </c>
      <c r="Q234" s="5">
        <f t="shared" si="31"/>
        <v>2.9447103299106852</v>
      </c>
      <c r="R234" s="27">
        <f t="shared" si="32"/>
        <v>0.40026078435817408</v>
      </c>
      <c r="S234" s="5"/>
      <c r="T234" s="38">
        <f t="shared" si="26"/>
        <v>2.9447103299106852</v>
      </c>
      <c r="U234" s="5"/>
    </row>
    <row r="235" spans="1:21" x14ac:dyDescent="0.25">
      <c r="A235">
        <v>9</v>
      </c>
      <c r="B235">
        <v>1999</v>
      </c>
      <c r="C235" s="5">
        <v>64159.278592272974</v>
      </c>
      <c r="D235" s="5">
        <v>4668.285867758932</v>
      </c>
      <c r="E235" s="5">
        <v>5442.7492429688918</v>
      </c>
      <c r="F235" s="5">
        <v>3301.0638306407241</v>
      </c>
      <c r="G235" s="5">
        <v>440.43244812615586</v>
      </c>
      <c r="I235" s="5">
        <v>86.270104146812429</v>
      </c>
      <c r="J235" s="5">
        <v>7.7021822122802455</v>
      </c>
      <c r="K235" s="5">
        <v>14.352865529403605</v>
      </c>
      <c r="L235" s="5">
        <v>7.0068148549534186</v>
      </c>
      <c r="M235" s="5">
        <v>1.1610209063303871</v>
      </c>
      <c r="N235" s="5">
        <f t="shared" si="28"/>
        <v>19.459896448975726</v>
      </c>
      <c r="O235" s="5">
        <f t="shared" si="29"/>
        <v>37.647466675475258</v>
      </c>
      <c r="P235" s="5">
        <f t="shared" si="30"/>
        <v>26.680143347886723</v>
      </c>
      <c r="Q235" s="5">
        <f t="shared" si="31"/>
        <v>61.130811678531927</v>
      </c>
      <c r="R235" s="5">
        <f t="shared" ref="R235:R290" si="33">G235/M$31</f>
        <v>14.207498326650189</v>
      </c>
      <c r="S235" s="5"/>
      <c r="T235" s="38">
        <f t="shared" si="26"/>
        <v>61.130811678531927</v>
      </c>
      <c r="U235" s="5"/>
    </row>
    <row r="236" spans="1:21" x14ac:dyDescent="0.25">
      <c r="A236">
        <v>10</v>
      </c>
      <c r="B236">
        <v>1999</v>
      </c>
      <c r="C236" s="5">
        <v>15207.058936449572</v>
      </c>
      <c r="D236" s="5">
        <v>672.13743227284453</v>
      </c>
      <c r="E236" s="5">
        <v>1861.5988435139286</v>
      </c>
      <c r="F236" s="5">
        <v>645.25486889483216</v>
      </c>
      <c r="G236" s="5">
        <v>75.5949741136927</v>
      </c>
      <c r="I236" s="5">
        <v>26.711920592233295</v>
      </c>
      <c r="J236" s="5">
        <v>1.4368515915461122</v>
      </c>
      <c r="K236" s="5">
        <v>2.6535625387421828</v>
      </c>
      <c r="L236" s="5">
        <v>0.70454140658583386</v>
      </c>
      <c r="M236" s="5">
        <v>0.31640497473815332</v>
      </c>
      <c r="N236" s="5">
        <f t="shared" si="28"/>
        <v>4.6123927620411198</v>
      </c>
      <c r="O236" s="5">
        <f t="shared" si="29"/>
        <v>5.4204631634906821</v>
      </c>
      <c r="P236" s="5">
        <f t="shared" si="30"/>
        <v>9.1254845270290623</v>
      </c>
      <c r="Q236" s="5">
        <f t="shared" si="31"/>
        <v>11.949164238793188</v>
      </c>
      <c r="R236" s="5">
        <f t="shared" si="33"/>
        <v>2.4385475520546032</v>
      </c>
      <c r="S236" s="5"/>
      <c r="T236" s="38">
        <f t="shared" si="26"/>
        <v>11.949164238793188</v>
      </c>
      <c r="U236" s="5"/>
    </row>
    <row r="237" spans="1:21" x14ac:dyDescent="0.25">
      <c r="A237">
        <v>11</v>
      </c>
      <c r="B237">
        <v>1999</v>
      </c>
      <c r="C237" s="5">
        <v>8445.2996810408313</v>
      </c>
      <c r="D237" s="5">
        <v>356.6286214987818</v>
      </c>
      <c r="E237" s="5">
        <v>1307.0006302726795</v>
      </c>
      <c r="F237" s="5">
        <v>568.62361576448416</v>
      </c>
      <c r="G237" s="5">
        <v>11.670661840187272</v>
      </c>
      <c r="I237" s="5">
        <v>16.688061459940521</v>
      </c>
      <c r="J237" s="5">
        <v>0.79853506759670123</v>
      </c>
      <c r="K237" s="5">
        <v>1.9906742997180182</v>
      </c>
      <c r="L237" s="5">
        <v>0.44296986669400945</v>
      </c>
      <c r="M237" s="5">
        <v>8.4783828320037821E-2</v>
      </c>
      <c r="N237" s="5">
        <f t="shared" si="28"/>
        <v>2.5615103673159938</v>
      </c>
      <c r="O237" s="5">
        <f t="shared" si="29"/>
        <v>2.8760372701514663</v>
      </c>
      <c r="P237" s="5">
        <f t="shared" si="30"/>
        <v>6.4068658346699978</v>
      </c>
      <c r="Q237" s="5">
        <f t="shared" si="31"/>
        <v>10.530066958601559</v>
      </c>
      <c r="R237" s="5">
        <f t="shared" si="33"/>
        <v>0.37647296258668617</v>
      </c>
      <c r="S237" s="5"/>
      <c r="T237" s="38">
        <f t="shared" si="26"/>
        <v>10.530066958601559</v>
      </c>
      <c r="U237" s="5"/>
    </row>
    <row r="238" spans="1:21" x14ac:dyDescent="0.25">
      <c r="A238">
        <v>12</v>
      </c>
      <c r="B238">
        <v>1999</v>
      </c>
      <c r="C238" s="5">
        <v>9032.3024840242433</v>
      </c>
      <c r="D238" s="5">
        <v>301.89643068978705</v>
      </c>
      <c r="E238" s="5">
        <v>1125.10704927199</v>
      </c>
      <c r="F238" s="5">
        <v>939.65594891438309</v>
      </c>
      <c r="G238" s="5">
        <v>45.867093833949475</v>
      </c>
      <c r="I238" s="5">
        <v>21.091483311379346</v>
      </c>
      <c r="J238" s="5">
        <v>0.72984387898623226</v>
      </c>
      <c r="K238" s="5">
        <v>1.9447279328681963</v>
      </c>
      <c r="L238" s="5">
        <v>0.7937851449800204</v>
      </c>
      <c r="M238" s="5">
        <v>0.2634250686290146</v>
      </c>
      <c r="N238" s="5">
        <f t="shared" si="28"/>
        <v>2.7395518604865767</v>
      </c>
      <c r="O238" s="5">
        <f t="shared" si="29"/>
        <v>2.4346486345950571</v>
      </c>
      <c r="P238" s="5">
        <f t="shared" si="30"/>
        <v>5.515230633686226</v>
      </c>
      <c r="Q238" s="5">
        <f t="shared" si="31"/>
        <v>17.401036091007093</v>
      </c>
      <c r="R238" s="5">
        <f t="shared" si="33"/>
        <v>1.4795836720628863</v>
      </c>
      <c r="S238" s="5"/>
      <c r="T238" s="38">
        <f t="shared" si="26"/>
        <v>17.401036091007093</v>
      </c>
      <c r="U238" s="5"/>
    </row>
    <row r="239" spans="1:21" x14ac:dyDescent="0.25">
      <c r="A239">
        <v>1</v>
      </c>
      <c r="B239">
        <v>2000</v>
      </c>
      <c r="C239" s="5">
        <v>15326.440893561379</v>
      </c>
      <c r="D239" s="5">
        <v>669.85333687660022</v>
      </c>
      <c r="E239" s="5">
        <v>1141.6466031243551</v>
      </c>
      <c r="F239" s="5">
        <v>1752.5981934867173</v>
      </c>
      <c r="G239" s="5">
        <v>148.36012414291775</v>
      </c>
      <c r="I239" s="5">
        <v>37.475975998958887</v>
      </c>
      <c r="J239" s="5">
        <v>1.6323291761556913</v>
      </c>
      <c r="K239" s="5">
        <v>2.7850988573579754</v>
      </c>
      <c r="L239" s="5">
        <v>1.9456413795252503</v>
      </c>
      <c r="M239" s="5">
        <v>0.80975751421307673</v>
      </c>
      <c r="N239" s="5">
        <f t="shared" si="28"/>
        <v>4.6486020301975675</v>
      </c>
      <c r="O239" s="5">
        <f t="shared" si="29"/>
        <v>5.4020430393274212</v>
      </c>
      <c r="P239" s="5">
        <f t="shared" si="30"/>
        <v>5.596306878060564</v>
      </c>
      <c r="Q239" s="5">
        <f t="shared" si="31"/>
        <v>32.455522101605872</v>
      </c>
      <c r="R239" s="5">
        <f t="shared" si="33"/>
        <v>4.7858104562231532</v>
      </c>
      <c r="S239" s="5"/>
      <c r="T239" s="38">
        <f t="shared" si="26"/>
        <v>32.455522101605872</v>
      </c>
      <c r="U239" s="5"/>
    </row>
    <row r="240" spans="1:21" x14ac:dyDescent="0.25">
      <c r="A240">
        <v>2</v>
      </c>
      <c r="B240">
        <v>2000</v>
      </c>
      <c r="C240" s="5">
        <v>21436.585722875127</v>
      </c>
      <c r="D240" s="5">
        <v>735.10884168666837</v>
      </c>
      <c r="E240" s="5">
        <v>2005.3893539577721</v>
      </c>
      <c r="F240" s="5">
        <v>1637.1312522599721</v>
      </c>
      <c r="G240" s="5">
        <v>103.478493249167</v>
      </c>
      <c r="I240" s="5">
        <v>61.343077221359231</v>
      </c>
      <c r="J240" s="5">
        <v>2.0944701883038941</v>
      </c>
      <c r="K240" s="5">
        <v>6.7189041332023729</v>
      </c>
      <c r="L240" s="5">
        <v>1.9587446143298886</v>
      </c>
      <c r="M240" s="5">
        <v>0.78463143151197068</v>
      </c>
      <c r="N240" s="5">
        <f t="shared" si="28"/>
        <v>6.5018458364801717</v>
      </c>
      <c r="O240" s="5">
        <f t="shared" si="29"/>
        <v>5.9282971103763575</v>
      </c>
      <c r="P240" s="5">
        <f t="shared" si="30"/>
        <v>9.8303399703812353</v>
      </c>
      <c r="Q240" s="5">
        <f t="shared" si="31"/>
        <v>30.317245412221705</v>
      </c>
      <c r="R240" s="5">
        <f t="shared" si="33"/>
        <v>3.3380159112634518</v>
      </c>
      <c r="S240" s="5"/>
      <c r="T240" s="38">
        <f t="shared" si="26"/>
        <v>30.317245412221705</v>
      </c>
      <c r="U240" s="5"/>
    </row>
    <row r="241" spans="1:21" x14ac:dyDescent="0.25">
      <c r="A241">
        <v>3</v>
      </c>
      <c r="B241">
        <v>2000</v>
      </c>
      <c r="C241" s="5">
        <v>14522.339449389612</v>
      </c>
      <c r="D241" s="5">
        <v>545.48358795225488</v>
      </c>
      <c r="E241" s="5">
        <v>960.38921391511997</v>
      </c>
      <c r="F241" s="5">
        <v>500.03542579818929</v>
      </c>
      <c r="G241" s="5">
        <v>24.715038754645359</v>
      </c>
      <c r="I241" s="5">
        <v>36.937955917954042</v>
      </c>
      <c r="J241" s="5">
        <v>1.0906553085226052</v>
      </c>
      <c r="K241" s="5">
        <v>2.0196305587466337</v>
      </c>
      <c r="L241" s="5">
        <v>0.35523940492834277</v>
      </c>
      <c r="M241" s="5">
        <v>0.21245474516539542</v>
      </c>
      <c r="N241" s="5">
        <f t="shared" si="28"/>
        <v>4.4047132087927245</v>
      </c>
      <c r="O241" s="5">
        <f t="shared" si="29"/>
        <v>4.3990611931633454</v>
      </c>
      <c r="P241" s="5">
        <f t="shared" si="30"/>
        <v>4.7077902642898035</v>
      </c>
      <c r="Q241" s="5">
        <f t="shared" si="31"/>
        <v>9.2599152925590609</v>
      </c>
      <c r="R241" s="5">
        <f t="shared" si="33"/>
        <v>0.79725931466597932</v>
      </c>
      <c r="S241" s="5"/>
      <c r="T241" s="38">
        <f t="shared" si="26"/>
        <v>9.2599152925590609</v>
      </c>
      <c r="U241" s="5"/>
    </row>
    <row r="242" spans="1:21" x14ac:dyDescent="0.25">
      <c r="A242">
        <v>4</v>
      </c>
      <c r="B242">
        <v>2000</v>
      </c>
      <c r="C242" s="5">
        <v>20795.836360990477</v>
      </c>
      <c r="D242" s="5">
        <v>883.95706614879782</v>
      </c>
      <c r="E242" s="5">
        <v>2480.9480784853113</v>
      </c>
      <c r="F242" s="5">
        <v>717.64393654588162</v>
      </c>
      <c r="G242" s="5">
        <v>50.278220727145154</v>
      </c>
      <c r="I242" s="5">
        <v>50.969379568740244</v>
      </c>
      <c r="J242" s="5">
        <v>1.6744695152677884</v>
      </c>
      <c r="K242" s="5">
        <v>4.5250320497146381</v>
      </c>
      <c r="L242" s="5">
        <v>0.75209543955207037</v>
      </c>
      <c r="M242" s="5">
        <v>0.3062687616670427</v>
      </c>
      <c r="N242" s="5">
        <f t="shared" si="28"/>
        <v>6.3075026875918949</v>
      </c>
      <c r="O242" s="5">
        <f t="shared" si="29"/>
        <v>7.1286860173290147</v>
      </c>
      <c r="P242" s="5">
        <f t="shared" si="30"/>
        <v>12.161510188653487</v>
      </c>
      <c r="Q242" s="5">
        <f t="shared" si="31"/>
        <v>13.289702528627437</v>
      </c>
      <c r="R242" s="5">
        <f t="shared" si="33"/>
        <v>1.6218780879724244</v>
      </c>
      <c r="S242" s="5"/>
      <c r="T242" s="38">
        <f t="shared" si="26"/>
        <v>13.289702528627437</v>
      </c>
      <c r="U242" s="5"/>
    </row>
    <row r="243" spans="1:21" x14ac:dyDescent="0.25">
      <c r="A243">
        <v>5</v>
      </c>
      <c r="B243">
        <v>2000</v>
      </c>
      <c r="C243" s="5">
        <v>7930.7842418917835</v>
      </c>
      <c r="D243" s="5">
        <v>434.90580710922836</v>
      </c>
      <c r="E243" s="5">
        <v>837.60144751500945</v>
      </c>
      <c r="F243" s="5">
        <v>450.43708269904573</v>
      </c>
      <c r="G243" s="5">
        <v>1.8813802254713428</v>
      </c>
      <c r="I243" s="5">
        <v>16.980059907978816</v>
      </c>
      <c r="J243" s="5">
        <v>0.71979596575863736</v>
      </c>
      <c r="K243" s="5">
        <v>1.2614698333917231</v>
      </c>
      <c r="L243" s="5">
        <v>0.41826722426507623</v>
      </c>
      <c r="M243" s="5">
        <v>1.6511302760718657E-2</v>
      </c>
      <c r="N243" s="5">
        <f t="shared" si="28"/>
        <v>2.4054547291148873</v>
      </c>
      <c r="O243" s="5">
        <f t="shared" si="29"/>
        <v>3.507304896042164</v>
      </c>
      <c r="P243" s="5">
        <f t="shared" si="30"/>
        <v>4.1058894486029871</v>
      </c>
      <c r="Q243" s="5">
        <f t="shared" si="31"/>
        <v>8.3414274573897362</v>
      </c>
      <c r="R243" s="5">
        <f t="shared" si="33"/>
        <v>6.0689684692623959E-2</v>
      </c>
      <c r="S243" s="5"/>
      <c r="T243" s="38">
        <f t="shared" si="26"/>
        <v>8.3414274573897362</v>
      </c>
      <c r="U243" s="5"/>
    </row>
    <row r="244" spans="1:21" x14ac:dyDescent="0.25">
      <c r="A244">
        <v>6</v>
      </c>
      <c r="B244">
        <v>2000</v>
      </c>
      <c r="C244" s="5">
        <v>8807.8416067120452</v>
      </c>
      <c r="D244" s="5">
        <v>293.14091126944766</v>
      </c>
      <c r="E244" s="5">
        <v>592.49906212764279</v>
      </c>
      <c r="F244" s="5">
        <v>231.79587656089601</v>
      </c>
      <c r="G244" s="5">
        <v>1.0319462354199143</v>
      </c>
      <c r="I244" s="5">
        <v>16.842860220089296</v>
      </c>
      <c r="J244" s="5">
        <v>0.4407989084724106</v>
      </c>
      <c r="K244" s="5">
        <v>0.84572981154449711</v>
      </c>
      <c r="L244" s="5">
        <v>0.2438080472343121</v>
      </c>
      <c r="M244" s="5">
        <v>8.016857814553472E-3</v>
      </c>
      <c r="N244" s="5">
        <f t="shared" si="28"/>
        <v>2.671471521599043</v>
      </c>
      <c r="O244" s="5">
        <f t="shared" si="29"/>
        <v>2.3640396070116747</v>
      </c>
      <c r="P244" s="5">
        <f t="shared" si="30"/>
        <v>2.9044071672923666</v>
      </c>
      <c r="Q244" s="5">
        <f t="shared" si="31"/>
        <v>4.2925162326091852</v>
      </c>
      <c r="R244" s="5">
        <f t="shared" si="33"/>
        <v>3.3288588239352074E-2</v>
      </c>
      <c r="S244" s="5"/>
      <c r="T244" s="38">
        <f t="shared" si="26"/>
        <v>4.2925162326091852</v>
      </c>
      <c r="U244" s="5"/>
    </row>
    <row r="245" spans="1:21" x14ac:dyDescent="0.25">
      <c r="A245">
        <v>7</v>
      </c>
      <c r="B245">
        <v>2000</v>
      </c>
      <c r="C245" s="5">
        <v>14071.575040980491</v>
      </c>
      <c r="D245" s="5">
        <v>765.97932662734866</v>
      </c>
      <c r="E245" s="5">
        <v>1620.4872572591362</v>
      </c>
      <c r="F245" s="5">
        <v>328.50858082081157</v>
      </c>
      <c r="G245" s="5">
        <v>30.611889933154053</v>
      </c>
      <c r="I245" s="5">
        <v>21.527197366794166</v>
      </c>
      <c r="J245" s="5">
        <v>1.2514219201641279</v>
      </c>
      <c r="K245" s="5">
        <v>2.6827928317679142</v>
      </c>
      <c r="L245" s="5">
        <v>0.44092070136001793</v>
      </c>
      <c r="M245" s="5">
        <v>0.12164901298764638</v>
      </c>
      <c r="N245" s="5">
        <f t="shared" si="28"/>
        <v>4.2679936430028791</v>
      </c>
      <c r="O245" s="5">
        <f t="shared" si="29"/>
        <v>6.1772526340915217</v>
      </c>
      <c r="P245" s="5">
        <f t="shared" si="30"/>
        <v>7.9435649865643931</v>
      </c>
      <c r="Q245" s="5">
        <f t="shared" si="31"/>
        <v>6.0834922374224369</v>
      </c>
      <c r="R245" s="5">
        <f t="shared" si="33"/>
        <v>0.98748032042432432</v>
      </c>
      <c r="S245" s="5"/>
      <c r="T245" s="38">
        <f t="shared" si="26"/>
        <v>6.0834922374224369</v>
      </c>
      <c r="U245" s="5"/>
    </row>
    <row r="246" spans="1:21" x14ac:dyDescent="0.25">
      <c r="A246">
        <v>8</v>
      </c>
      <c r="B246">
        <v>2000</v>
      </c>
      <c r="C246" s="5">
        <v>9235.335346425778</v>
      </c>
      <c r="D246" s="5">
        <v>561.20771422357757</v>
      </c>
      <c r="E246" s="5">
        <v>1556.4346715825834</v>
      </c>
      <c r="F246" s="5">
        <v>450.53574135523075</v>
      </c>
      <c r="G246" s="5">
        <v>93.929803452628377</v>
      </c>
      <c r="I246" s="5">
        <v>15.922288679110165</v>
      </c>
      <c r="J246" s="5">
        <v>0.94724418336510996</v>
      </c>
      <c r="K246" s="5">
        <v>2.3977974747670348</v>
      </c>
      <c r="L246" s="5">
        <v>0.6856330607848139</v>
      </c>
      <c r="M246" s="5">
        <v>0.30793732422726178</v>
      </c>
      <c r="N246" s="5">
        <f t="shared" si="28"/>
        <v>2.8011329531167055</v>
      </c>
      <c r="O246" s="5">
        <f t="shared" si="29"/>
        <v>4.5258686630933678</v>
      </c>
      <c r="P246" s="5">
        <f t="shared" si="30"/>
        <v>7.6295817234440362</v>
      </c>
      <c r="Q246" s="5">
        <f t="shared" si="31"/>
        <v>8.3432544695413107</v>
      </c>
      <c r="R246" s="5">
        <f t="shared" si="33"/>
        <v>3.0299936597622059</v>
      </c>
      <c r="S246" s="5"/>
      <c r="T246" s="38">
        <f t="shared" si="26"/>
        <v>8.3432544695413107</v>
      </c>
      <c r="U246" s="5"/>
    </row>
    <row r="247" spans="1:21" x14ac:dyDescent="0.25">
      <c r="A247">
        <v>9</v>
      </c>
      <c r="B247">
        <v>2000</v>
      </c>
      <c r="C247" s="5">
        <v>23764.64674588032</v>
      </c>
      <c r="D247" s="5">
        <v>516.20074102884018</v>
      </c>
      <c r="E247" s="5">
        <v>1089.6574990963115</v>
      </c>
      <c r="F247" s="5">
        <v>312.82569923446374</v>
      </c>
      <c r="G247" s="5">
        <v>181.35890349509407</v>
      </c>
      <c r="I247" s="5">
        <v>42.605527046311913</v>
      </c>
      <c r="J247" s="5">
        <v>0.86649549888152677</v>
      </c>
      <c r="K247" s="5">
        <v>1.3573208359386013</v>
      </c>
      <c r="L247" s="5">
        <v>0.37000679255071722</v>
      </c>
      <c r="M247" s="5">
        <v>0.53617323733433397</v>
      </c>
      <c r="N247" s="5">
        <f t="shared" si="28"/>
        <v>7.2079607964453505</v>
      </c>
      <c r="O247" s="5">
        <f t="shared" si="29"/>
        <v>4.1629092018454852</v>
      </c>
      <c r="P247" s="5">
        <f t="shared" si="30"/>
        <v>5.3414583289034878</v>
      </c>
      <c r="Q247" s="5">
        <f t="shared" si="31"/>
        <v>5.793068504341921</v>
      </c>
      <c r="R247" s="5">
        <f t="shared" si="33"/>
        <v>5.8502872095191636</v>
      </c>
      <c r="S247" s="5"/>
      <c r="T247" s="38">
        <f t="shared" si="26"/>
        <v>5.793068504341921</v>
      </c>
      <c r="U247" s="5"/>
    </row>
    <row r="248" spans="1:21" x14ac:dyDescent="0.25">
      <c r="A248">
        <v>10</v>
      </c>
      <c r="B248">
        <v>2000</v>
      </c>
      <c r="C248" s="5">
        <v>4851.5824139814586</v>
      </c>
      <c r="D248" s="5">
        <v>390.71792931130346</v>
      </c>
      <c r="E248" s="5">
        <v>584.19942061294125</v>
      </c>
      <c r="F248" s="5">
        <v>204.78083807448837</v>
      </c>
      <c r="G248" s="5">
        <v>3.5582412602552957</v>
      </c>
      <c r="I248" s="5">
        <v>6.9869534798068775</v>
      </c>
      <c r="J248" s="5">
        <v>0.62845130005322647</v>
      </c>
      <c r="K248" s="5">
        <v>0.46037711515527036</v>
      </c>
      <c r="L248" s="5">
        <v>0.1346420372497755</v>
      </c>
      <c r="M248" s="5">
        <v>2.9363497225469957E-2</v>
      </c>
      <c r="N248" s="5">
        <f t="shared" si="28"/>
        <v>1.4715142292937393</v>
      </c>
      <c r="O248" s="5">
        <f t="shared" si="29"/>
        <v>3.1509510428330922</v>
      </c>
      <c r="P248" s="5">
        <f t="shared" si="30"/>
        <v>2.8637226500634374</v>
      </c>
      <c r="Q248" s="5">
        <f t="shared" si="31"/>
        <v>3.7922377421201552</v>
      </c>
      <c r="R248" s="5">
        <f t="shared" si="33"/>
        <v>0.11478197613726761</v>
      </c>
      <c r="S248" s="5"/>
      <c r="T248" s="38">
        <f t="shared" si="26"/>
        <v>3.7922377421201552</v>
      </c>
      <c r="U248" s="5"/>
    </row>
    <row r="249" spans="1:21" x14ac:dyDescent="0.25">
      <c r="A249">
        <v>11</v>
      </c>
      <c r="B249">
        <v>2000</v>
      </c>
      <c r="C249" s="5">
        <v>4533.3027103308086</v>
      </c>
      <c r="D249" s="5">
        <v>296.61280064676924</v>
      </c>
      <c r="E249" s="5">
        <v>585.76318734424945</v>
      </c>
      <c r="F249" s="5">
        <v>356.11665568725283</v>
      </c>
      <c r="G249" s="5">
        <v>20.340299189910091</v>
      </c>
      <c r="I249" s="5">
        <v>7.5974098807161345</v>
      </c>
      <c r="J249" s="5">
        <v>0.57011250688937054</v>
      </c>
      <c r="K249" s="5">
        <v>0.55312239906816418</v>
      </c>
      <c r="L249" s="5">
        <v>0.22568526555835852</v>
      </c>
      <c r="M249" s="5">
        <v>0.13327170825200299</v>
      </c>
      <c r="N249" s="5">
        <f t="shared" si="28"/>
        <v>1.374978074107009</v>
      </c>
      <c r="O249" s="5">
        <f t="shared" si="29"/>
        <v>2.3920387148933004</v>
      </c>
      <c r="P249" s="5">
        <f t="shared" si="30"/>
        <v>2.8713881732561246</v>
      </c>
      <c r="Q249" s="5">
        <f t="shared" si="31"/>
        <v>6.594752883097275</v>
      </c>
      <c r="R249" s="5">
        <f t="shared" si="33"/>
        <v>0.65613868354548677</v>
      </c>
      <c r="S249" s="5"/>
      <c r="T249" s="38">
        <f t="shared" si="26"/>
        <v>6.594752883097275</v>
      </c>
      <c r="U249" s="5"/>
    </row>
    <row r="250" spans="1:21" x14ac:dyDescent="0.25">
      <c r="A250">
        <v>12</v>
      </c>
      <c r="B250">
        <v>2000</v>
      </c>
      <c r="C250" s="5">
        <v>4830.3056405189172</v>
      </c>
      <c r="D250" s="5">
        <v>277.09836414497806</v>
      </c>
      <c r="E250" s="5">
        <v>695.07308408259257</v>
      </c>
      <c r="F250" s="5">
        <v>781.42020143068999</v>
      </c>
      <c r="G250" s="5">
        <v>8.0125345127801069</v>
      </c>
      <c r="I250" s="5">
        <v>9.6405160185490644</v>
      </c>
      <c r="J250" s="5">
        <v>0.60926892025508994</v>
      </c>
      <c r="K250" s="5">
        <v>0.99839719616014033</v>
      </c>
      <c r="L250" s="5">
        <v>0.62826861072181561</v>
      </c>
      <c r="M250" s="5">
        <v>6.676000336526515E-2</v>
      </c>
      <c r="N250" s="5">
        <f t="shared" si="28"/>
        <v>1.4650608554804117</v>
      </c>
      <c r="O250" s="5">
        <f t="shared" si="29"/>
        <v>2.2346642269756294</v>
      </c>
      <c r="P250" s="5">
        <f t="shared" si="30"/>
        <v>3.4072210004048658</v>
      </c>
      <c r="Q250" s="5">
        <f t="shared" si="31"/>
        <v>14.470744470938703</v>
      </c>
      <c r="R250" s="5">
        <f t="shared" si="33"/>
        <v>0.25846885525097119</v>
      </c>
      <c r="S250" s="5"/>
      <c r="T250" s="38">
        <f t="shared" ref="T250:T313" si="34">Q250</f>
        <v>14.470744470938703</v>
      </c>
      <c r="U250" s="5"/>
    </row>
    <row r="251" spans="1:21" x14ac:dyDescent="0.25">
      <c r="A251">
        <v>1</v>
      </c>
      <c r="B251">
        <v>2001</v>
      </c>
      <c r="C251" s="5">
        <v>6461.0788928404208</v>
      </c>
      <c r="D251" s="5">
        <v>297.12046107379467</v>
      </c>
      <c r="E251" s="5">
        <v>533.3820146136469</v>
      </c>
      <c r="F251" s="5">
        <v>1041.5075002617734</v>
      </c>
      <c r="G251" s="5">
        <v>9.2970694618753988</v>
      </c>
      <c r="I251" s="5">
        <v>15.751474154241052</v>
      </c>
      <c r="J251" s="5">
        <v>0.69421945936112217</v>
      </c>
      <c r="K251" s="5">
        <v>0.89517772391302608</v>
      </c>
      <c r="L251" s="5">
        <v>0.61018236691214411</v>
      </c>
      <c r="M251" s="5">
        <v>9.2711022892172396E-2</v>
      </c>
      <c r="N251" s="5">
        <f t="shared" si="28"/>
        <v>1.9596842259145952</v>
      </c>
      <c r="O251" s="5">
        <f t="shared" si="29"/>
        <v>2.3961327505951182</v>
      </c>
      <c r="P251" s="5">
        <f t="shared" si="30"/>
        <v>2.6146177186943476</v>
      </c>
      <c r="Q251" s="5">
        <f t="shared" si="31"/>
        <v>19.287175930773582</v>
      </c>
      <c r="R251" s="5">
        <f t="shared" si="33"/>
        <v>0.29990546651210964</v>
      </c>
      <c r="S251" s="5"/>
      <c r="T251" s="38">
        <f t="shared" si="34"/>
        <v>19.287175930773582</v>
      </c>
      <c r="U251" s="5"/>
    </row>
    <row r="252" spans="1:21" x14ac:dyDescent="0.25">
      <c r="A252">
        <v>2</v>
      </c>
      <c r="B252">
        <v>2001</v>
      </c>
      <c r="C252" s="5">
        <v>10464.943230541592</v>
      </c>
      <c r="D252" s="5">
        <v>478.90399812498157</v>
      </c>
      <c r="E252" s="5">
        <v>908.79989964436754</v>
      </c>
      <c r="F252" s="5">
        <v>1116.8536896891221</v>
      </c>
      <c r="G252" s="5">
        <v>42.449514102993199</v>
      </c>
      <c r="I252" s="5">
        <v>28.26223530782346</v>
      </c>
      <c r="J252" s="5">
        <v>1.1923414953096647</v>
      </c>
      <c r="K252" s="5">
        <v>2.5009843239192522</v>
      </c>
      <c r="L252" s="5">
        <v>1.1205380634462307</v>
      </c>
      <c r="M252" s="5">
        <v>0.37099972404458331</v>
      </c>
      <c r="N252" s="5">
        <f t="shared" si="28"/>
        <v>3.1740804460241407</v>
      </c>
      <c r="O252" s="5">
        <f t="shared" si="29"/>
        <v>3.8621290171369482</v>
      </c>
      <c r="P252" s="5">
        <f t="shared" si="30"/>
        <v>4.4549014688449393</v>
      </c>
      <c r="Q252" s="5">
        <f t="shared" si="31"/>
        <v>20.682475734983743</v>
      </c>
      <c r="R252" s="5">
        <f t="shared" si="33"/>
        <v>1.3693391646126838</v>
      </c>
      <c r="S252" s="5"/>
      <c r="T252" s="38">
        <f t="shared" si="34"/>
        <v>20.682475734983743</v>
      </c>
      <c r="U252" s="5"/>
    </row>
    <row r="253" spans="1:21" x14ac:dyDescent="0.25">
      <c r="A253">
        <v>3</v>
      </c>
      <c r="B253">
        <v>2001</v>
      </c>
      <c r="C253" s="5">
        <v>28514.883302588798</v>
      </c>
      <c r="D253" s="5">
        <v>1706.1303279820909</v>
      </c>
      <c r="E253" s="5">
        <v>2889.6264549558468</v>
      </c>
      <c r="F253" s="5">
        <v>1624.89243051264</v>
      </c>
      <c r="G253" s="5">
        <v>249.39296484866568</v>
      </c>
      <c r="I253" s="5">
        <v>61.369913654180245</v>
      </c>
      <c r="J253" s="5">
        <v>3.0682673210447509</v>
      </c>
      <c r="K253" s="5">
        <v>5.6268314074533068</v>
      </c>
      <c r="L253" s="5">
        <v>2.3784324056374886</v>
      </c>
      <c r="M253" s="5">
        <v>1.0711859474619625</v>
      </c>
      <c r="N253" s="5">
        <f t="shared" si="28"/>
        <v>8.6487362155258722</v>
      </c>
      <c r="O253" s="5">
        <f t="shared" si="29"/>
        <v>13.759115548242669</v>
      </c>
      <c r="P253" s="5">
        <f t="shared" si="30"/>
        <v>14.164835563509053</v>
      </c>
      <c r="Q253" s="5">
        <f t="shared" si="31"/>
        <v>30.090600565048888</v>
      </c>
      <c r="R253" s="5">
        <f t="shared" si="33"/>
        <v>8.0449343499569572</v>
      </c>
      <c r="S253" s="5"/>
      <c r="T253" s="38">
        <f t="shared" si="34"/>
        <v>30.090600565048888</v>
      </c>
      <c r="U253" s="5"/>
    </row>
    <row r="254" spans="1:21" x14ac:dyDescent="0.25">
      <c r="A254">
        <v>4</v>
      </c>
      <c r="B254">
        <v>2001</v>
      </c>
      <c r="C254" s="5">
        <v>21055.49743939393</v>
      </c>
      <c r="D254" s="5">
        <v>993.58273888082806</v>
      </c>
      <c r="E254" s="5">
        <v>2678.9867354020876</v>
      </c>
      <c r="F254" s="5">
        <v>675.25790152462832</v>
      </c>
      <c r="G254" s="5">
        <v>97.399660293365173</v>
      </c>
      <c r="I254" s="5">
        <v>46.522690793978953</v>
      </c>
      <c r="J254" s="5">
        <v>1.849090067874632</v>
      </c>
      <c r="K254" s="5">
        <v>4.6600090174053381</v>
      </c>
      <c r="L254" s="5">
        <v>0.98891866468210909</v>
      </c>
      <c r="M254" s="5">
        <v>0.46578699621059189</v>
      </c>
      <c r="N254" s="5">
        <f t="shared" si="28"/>
        <v>6.3862594599314315</v>
      </c>
      <c r="O254" s="5">
        <f t="shared" si="29"/>
        <v>8.012764023232485</v>
      </c>
      <c r="P254" s="5">
        <f t="shared" si="30"/>
        <v>13.132287918637685</v>
      </c>
      <c r="Q254" s="5">
        <f t="shared" si="31"/>
        <v>12.504775954159784</v>
      </c>
      <c r="R254" s="5">
        <f t="shared" si="33"/>
        <v>3.1419245255924251</v>
      </c>
      <c r="S254" s="5"/>
      <c r="T254" s="38">
        <f t="shared" si="34"/>
        <v>12.504775954159784</v>
      </c>
      <c r="U254" s="5"/>
    </row>
    <row r="255" spans="1:21" x14ac:dyDescent="0.25">
      <c r="A255">
        <v>5</v>
      </c>
      <c r="B255">
        <v>2001</v>
      </c>
      <c r="C255" s="5">
        <v>6838.996169845751</v>
      </c>
      <c r="D255" s="5">
        <v>440.05340253057977</v>
      </c>
      <c r="E255" s="5">
        <v>620.41917278673975</v>
      </c>
      <c r="F255" s="5">
        <v>208.42985211684964</v>
      </c>
      <c r="G255" s="5">
        <v>4.3560956070115777</v>
      </c>
      <c r="I255" s="5">
        <v>13.681604029356425</v>
      </c>
      <c r="J255" s="5">
        <v>0.7170556257874745</v>
      </c>
      <c r="K255" s="5">
        <v>0.91436010371116172</v>
      </c>
      <c r="L255" s="5">
        <v>0.21292441575931267</v>
      </c>
      <c r="M255" s="5">
        <v>3.1025970141308444E-2</v>
      </c>
      <c r="N255" s="5">
        <f t="shared" si="28"/>
        <v>2.0743088170596757</v>
      </c>
      <c r="O255" s="5">
        <f t="shared" si="29"/>
        <v>3.5488177623433854</v>
      </c>
      <c r="P255" s="5">
        <f t="shared" si="30"/>
        <v>3.0412704548369596</v>
      </c>
      <c r="Q255" s="5">
        <f t="shared" si="31"/>
        <v>3.8598120762379562</v>
      </c>
      <c r="R255" s="5">
        <f t="shared" si="33"/>
        <v>0.14051921312940574</v>
      </c>
      <c r="S255" s="5"/>
      <c r="T255" s="38">
        <f t="shared" si="34"/>
        <v>3.8598120762379562</v>
      </c>
      <c r="U255" s="5"/>
    </row>
    <row r="256" spans="1:21" x14ac:dyDescent="0.25">
      <c r="A256">
        <v>6</v>
      </c>
      <c r="B256">
        <v>2001</v>
      </c>
      <c r="C256" s="5">
        <v>7341.1456642491448</v>
      </c>
      <c r="D256" s="5">
        <v>971.67086159929329</v>
      </c>
      <c r="E256" s="5">
        <v>1734.6602037033845</v>
      </c>
      <c r="F256" s="5">
        <v>288.3847481521687</v>
      </c>
      <c r="G256" s="5">
        <v>140.56715428665413</v>
      </c>
      <c r="I256" s="5">
        <v>14.47462796878891</v>
      </c>
      <c r="J256" s="5">
        <v>1.5111757012084155</v>
      </c>
      <c r="K256" s="5">
        <v>2.422978154279829</v>
      </c>
      <c r="L256" s="5">
        <v>0.38199425751345745</v>
      </c>
      <c r="M256" s="5">
        <v>0.49147981481577135</v>
      </c>
      <c r="N256" s="5">
        <f t="shared" si="28"/>
        <v>2.2266137895811782</v>
      </c>
      <c r="O256" s="5">
        <f t="shared" si="29"/>
        <v>7.8360553354781715</v>
      </c>
      <c r="P256" s="5">
        <f t="shared" si="30"/>
        <v>8.5032362926636491</v>
      </c>
      <c r="Q256" s="5">
        <f t="shared" si="31"/>
        <v>5.3404582991142355</v>
      </c>
      <c r="R256" s="5">
        <f t="shared" si="33"/>
        <v>4.5344243318275526</v>
      </c>
      <c r="S256" s="5"/>
      <c r="T256" s="38">
        <f t="shared" si="34"/>
        <v>5.3404582991142355</v>
      </c>
      <c r="U256" s="5"/>
    </row>
    <row r="257" spans="1:21" x14ac:dyDescent="0.25">
      <c r="A257">
        <v>7</v>
      </c>
      <c r="B257">
        <v>2001</v>
      </c>
      <c r="C257" s="5">
        <v>6769.909448860054</v>
      </c>
      <c r="D257" s="5">
        <v>421.7717090900021</v>
      </c>
      <c r="E257" s="5">
        <v>717.40948956630791</v>
      </c>
      <c r="F257" s="5">
        <v>195.93575239640018</v>
      </c>
      <c r="G257" s="5">
        <v>36.500612090448342</v>
      </c>
      <c r="I257" s="5">
        <v>12.017304220203847</v>
      </c>
      <c r="J257" s="5">
        <v>0.62479751342500989</v>
      </c>
      <c r="K257" s="5">
        <v>1.0586846755257113</v>
      </c>
      <c r="L257" s="5">
        <v>0.25567371930944482</v>
      </c>
      <c r="M257" s="5">
        <v>0.14736253638371979</v>
      </c>
      <c r="N257" s="5">
        <f t="shared" si="28"/>
        <v>2.0533543975917663</v>
      </c>
      <c r="O257" s="5">
        <f t="shared" si="29"/>
        <v>3.4013847507258235</v>
      </c>
      <c r="P257" s="5">
        <f t="shared" si="30"/>
        <v>3.5167131841485681</v>
      </c>
      <c r="Q257" s="5">
        <f t="shared" si="31"/>
        <v>3.6284398591925959</v>
      </c>
      <c r="R257" s="5">
        <f t="shared" si="33"/>
        <v>1.177439099691882</v>
      </c>
      <c r="S257" s="5"/>
      <c r="T257" s="38">
        <f t="shared" si="34"/>
        <v>3.6284398591925959</v>
      </c>
      <c r="U257" s="5"/>
    </row>
    <row r="258" spans="1:21" x14ac:dyDescent="0.25">
      <c r="A258">
        <v>8</v>
      </c>
      <c r="B258">
        <v>2001</v>
      </c>
      <c r="C258" s="5">
        <v>4709.6952744643077</v>
      </c>
      <c r="D258" s="5">
        <v>535.73444255556478</v>
      </c>
      <c r="E258" s="5">
        <v>910.39828039010411</v>
      </c>
      <c r="F258" s="5">
        <v>353.71609129785975</v>
      </c>
      <c r="G258" s="5">
        <v>89.260254775305128</v>
      </c>
      <c r="I258" s="5">
        <v>7.7122301255078334</v>
      </c>
      <c r="J258" s="5">
        <v>0.76820863858250465</v>
      </c>
      <c r="K258" s="5">
        <v>1.2998345929879958</v>
      </c>
      <c r="L258" s="5">
        <v>0.56149566009116025</v>
      </c>
      <c r="M258" s="5">
        <v>0.27913635113034518</v>
      </c>
      <c r="N258" s="5">
        <f t="shared" si="28"/>
        <v>1.4284790034771937</v>
      </c>
      <c r="O258" s="5">
        <f t="shared" si="29"/>
        <v>4.3204390528674583</v>
      </c>
      <c r="P258" s="5">
        <f t="shared" si="30"/>
        <v>4.462736668578942</v>
      </c>
      <c r="Q258" s="5">
        <f t="shared" si="31"/>
        <v>6.5502979869974025</v>
      </c>
      <c r="R258" s="5">
        <f t="shared" si="33"/>
        <v>2.8793630572679074</v>
      </c>
      <c r="S258" s="5"/>
      <c r="T258" s="38">
        <f t="shared" si="34"/>
        <v>6.5502979869974025</v>
      </c>
      <c r="U258" s="5"/>
    </row>
    <row r="259" spans="1:21" x14ac:dyDescent="0.25">
      <c r="A259">
        <v>9</v>
      </c>
      <c r="B259">
        <v>2001</v>
      </c>
      <c r="C259" s="5">
        <v>4170.5392242843964</v>
      </c>
      <c r="D259" s="5">
        <v>405.24426495314958</v>
      </c>
      <c r="E259" s="5">
        <v>699.16599262262821</v>
      </c>
      <c r="F259" s="5">
        <v>260.20079337825143</v>
      </c>
      <c r="G259" s="5">
        <v>2.9250212074388733</v>
      </c>
      <c r="I259" s="5">
        <v>6.5260891931011722</v>
      </c>
      <c r="J259" s="5">
        <v>0.57200029664728236</v>
      </c>
      <c r="K259" s="5">
        <v>0.716416213127537</v>
      </c>
      <c r="L259" s="5">
        <v>0.29515592864951362</v>
      </c>
      <c r="M259" s="5">
        <v>1.763514663111421E-2</v>
      </c>
      <c r="N259" s="5">
        <f t="shared" si="28"/>
        <v>1.26494971922487</v>
      </c>
      <c r="O259" s="5">
        <f t="shared" si="29"/>
        <v>3.2680989109124967</v>
      </c>
      <c r="P259" s="5">
        <f t="shared" si="30"/>
        <v>3.427284277561903</v>
      </c>
      <c r="Q259" s="5">
        <f t="shared" si="31"/>
        <v>4.8185332107083596</v>
      </c>
      <c r="R259" s="5">
        <f t="shared" si="33"/>
        <v>9.4355522820608814E-2</v>
      </c>
      <c r="S259" s="5"/>
      <c r="T259" s="38">
        <f t="shared" si="34"/>
        <v>4.8185332107083596</v>
      </c>
      <c r="U259" s="5"/>
    </row>
    <row r="260" spans="1:21" x14ac:dyDescent="0.25">
      <c r="A260">
        <v>10</v>
      </c>
      <c r="B260">
        <v>2001</v>
      </c>
      <c r="C260" s="5">
        <v>2929.4435893600603</v>
      </c>
      <c r="D260" s="5">
        <v>430.69652641137702</v>
      </c>
      <c r="E260" s="5">
        <v>756.83630629006655</v>
      </c>
      <c r="F260" s="5">
        <v>313.07792308551512</v>
      </c>
      <c r="G260" s="5">
        <v>4.2035656251265152</v>
      </c>
      <c r="I260" s="5">
        <v>3.6666662260808951</v>
      </c>
      <c r="J260" s="5">
        <v>0.64425392722026265</v>
      </c>
      <c r="K260" s="5">
        <v>0.64014341726351909</v>
      </c>
      <c r="L260" s="5">
        <v>0.26311830956443599</v>
      </c>
      <c r="M260" s="5">
        <v>2.1717948705927064E-2</v>
      </c>
      <c r="N260" s="5">
        <f t="shared" si="28"/>
        <v>0.88851792215955727</v>
      </c>
      <c r="O260" s="5">
        <f t="shared" si="29"/>
        <v>3.473359083962718</v>
      </c>
      <c r="P260" s="5">
        <f t="shared" si="30"/>
        <v>3.7099818935787576</v>
      </c>
      <c r="Q260" s="5">
        <f t="shared" si="31"/>
        <v>5.7977393163984283</v>
      </c>
      <c r="R260" s="5">
        <f t="shared" si="33"/>
        <v>0.13559889113311338</v>
      </c>
      <c r="S260" s="5"/>
      <c r="T260" s="38">
        <f t="shared" si="34"/>
        <v>5.7977393163984283</v>
      </c>
      <c r="U260" s="5"/>
    </row>
    <row r="261" spans="1:21" x14ac:dyDescent="0.25">
      <c r="A261">
        <v>11</v>
      </c>
      <c r="B261">
        <v>2001</v>
      </c>
      <c r="C261" s="5">
        <v>2454.1428561131124</v>
      </c>
      <c r="D261" s="5">
        <v>343.72932781292576</v>
      </c>
      <c r="E261" s="5">
        <v>661.42906202996187</v>
      </c>
      <c r="F261" s="5">
        <v>284.97374614237191</v>
      </c>
      <c r="G261" s="5">
        <v>0.56195235422499279</v>
      </c>
      <c r="I261" s="5">
        <v>3.0770029159083774</v>
      </c>
      <c r="J261" s="5">
        <v>0.60683001768075573</v>
      </c>
      <c r="K261" s="5">
        <v>0.51989729932891626</v>
      </c>
      <c r="L261" s="5">
        <v>0.1731291986980934</v>
      </c>
      <c r="M261" s="5">
        <v>6.1857017493790033E-3</v>
      </c>
      <c r="N261" s="5">
        <f t="shared" si="28"/>
        <v>0.74435634095029191</v>
      </c>
      <c r="O261" s="5">
        <f t="shared" si="29"/>
        <v>2.7720107081687559</v>
      </c>
      <c r="P261" s="5">
        <f t="shared" si="30"/>
        <v>3.2422993236762836</v>
      </c>
      <c r="Q261" s="5">
        <f t="shared" si="31"/>
        <v>5.2772915952291095</v>
      </c>
      <c r="R261" s="5">
        <f t="shared" si="33"/>
        <v>1.8127495297580412E-2</v>
      </c>
      <c r="S261" s="5"/>
      <c r="T261" s="38">
        <f t="shared" si="34"/>
        <v>5.2772915952291095</v>
      </c>
      <c r="U261" s="5"/>
    </row>
    <row r="262" spans="1:21" x14ac:dyDescent="0.25">
      <c r="A262">
        <v>12</v>
      </c>
      <c r="B262">
        <v>2001</v>
      </c>
      <c r="C262" s="5">
        <v>3403.866679957111</v>
      </c>
      <c r="D262" s="5">
        <v>327.01893640376318</v>
      </c>
      <c r="E262" s="5">
        <v>774.18835941878842</v>
      </c>
      <c r="F262" s="5">
        <v>192.46289652329909</v>
      </c>
      <c r="G262" s="5">
        <v>11.015770747317386</v>
      </c>
      <c r="I262" s="5">
        <v>6.1803800816280985</v>
      </c>
      <c r="J262" s="5">
        <v>0.66791219563796389</v>
      </c>
      <c r="K262" s="5">
        <v>0.60408967770959376</v>
      </c>
      <c r="L262" s="5">
        <v>0.12218262484755747</v>
      </c>
      <c r="M262" s="5">
        <v>7.9785752694856757E-2</v>
      </c>
      <c r="N262" s="5">
        <f t="shared" si="28"/>
        <v>1.0324133090558421</v>
      </c>
      <c r="O262" s="5">
        <f t="shared" si="29"/>
        <v>2.6372494871271224</v>
      </c>
      <c r="P262" s="5">
        <f t="shared" si="30"/>
        <v>3.7950409775430805</v>
      </c>
      <c r="Q262" s="5">
        <f t="shared" si="31"/>
        <v>3.5641277133944276</v>
      </c>
      <c r="R262" s="5">
        <f t="shared" si="33"/>
        <v>0.35534744346185115</v>
      </c>
      <c r="S262" s="5"/>
      <c r="T262" s="38">
        <f t="shared" si="34"/>
        <v>3.5641277133944276</v>
      </c>
      <c r="U262" s="5"/>
    </row>
    <row r="263" spans="1:21" x14ac:dyDescent="0.25">
      <c r="A263">
        <v>1</v>
      </c>
      <c r="B263">
        <v>2002</v>
      </c>
      <c r="C263" s="5">
        <v>12669.212011080715</v>
      </c>
      <c r="D263" s="5">
        <v>700.52177942792287</v>
      </c>
      <c r="E263" s="5">
        <v>1353.3637080215572</v>
      </c>
      <c r="F263" s="5">
        <v>893.21134025811739</v>
      </c>
      <c r="G263" s="5">
        <v>146.82328496215584</v>
      </c>
      <c r="I263" s="5">
        <v>28.937076648817087</v>
      </c>
      <c r="J263" s="5">
        <v>1.5123936300844867</v>
      </c>
      <c r="K263" s="5">
        <v>3.1912172410842334</v>
      </c>
      <c r="L263" s="5">
        <v>1.0371090654860935</v>
      </c>
      <c r="M263" s="5">
        <v>0.77759505741820178</v>
      </c>
      <c r="N263" s="5">
        <f t="shared" si="28"/>
        <v>3.8426484716653673</v>
      </c>
      <c r="O263" s="5">
        <f t="shared" si="29"/>
        <v>5.6493691889348616</v>
      </c>
      <c r="P263" s="5">
        <f t="shared" si="30"/>
        <v>6.6341358236350843</v>
      </c>
      <c r="Q263" s="5">
        <f t="shared" si="31"/>
        <v>16.540950745520693</v>
      </c>
      <c r="R263" s="5">
        <f t="shared" si="33"/>
        <v>4.7362349987792207</v>
      </c>
      <c r="S263" s="5"/>
      <c r="T263" s="38">
        <f t="shared" si="34"/>
        <v>16.540950745520693</v>
      </c>
      <c r="U263" s="5"/>
    </row>
    <row r="264" spans="1:21" x14ac:dyDescent="0.25">
      <c r="A264">
        <v>2</v>
      </c>
      <c r="B264">
        <v>2002</v>
      </c>
      <c r="C264" s="5">
        <v>5109.8523650538546</v>
      </c>
      <c r="D264" s="5">
        <v>401.41605130273126</v>
      </c>
      <c r="E264" s="5">
        <v>699.71766689460833</v>
      </c>
      <c r="F264" s="5">
        <v>552.1977686737805</v>
      </c>
      <c r="G264" s="5">
        <v>26.665544167137067</v>
      </c>
      <c r="I264" s="5">
        <v>15.207157815921473</v>
      </c>
      <c r="J264" s="5">
        <v>0.93951250987504487</v>
      </c>
      <c r="K264" s="5">
        <v>1.6510744064822376</v>
      </c>
      <c r="L264" s="5">
        <v>0.4947458718578806</v>
      </c>
      <c r="M264" s="5">
        <v>0.2203136487255504</v>
      </c>
      <c r="N264" s="5">
        <f t="shared" si="28"/>
        <v>1.549849064317214</v>
      </c>
      <c r="O264" s="5">
        <f t="shared" si="29"/>
        <v>3.2372262201833166</v>
      </c>
      <c r="P264" s="5">
        <f t="shared" si="30"/>
        <v>3.4299885632088642</v>
      </c>
      <c r="Q264" s="5">
        <f t="shared" si="31"/>
        <v>10.225884605070009</v>
      </c>
      <c r="R264" s="5">
        <f t="shared" si="33"/>
        <v>0.86017884410119572</v>
      </c>
      <c r="S264" s="5"/>
      <c r="T264" s="38">
        <f t="shared" si="34"/>
        <v>10.225884605070009</v>
      </c>
      <c r="U264" s="5"/>
    </row>
    <row r="265" spans="1:21" x14ac:dyDescent="0.25">
      <c r="A265">
        <v>3</v>
      </c>
      <c r="B265">
        <v>2002</v>
      </c>
      <c r="C265" s="5">
        <v>8285.4265166398272</v>
      </c>
      <c r="D265" s="5">
        <v>418.64839506164907</v>
      </c>
      <c r="E265" s="5">
        <v>813.91178141066644</v>
      </c>
      <c r="F265" s="5">
        <v>367.52692309920724</v>
      </c>
      <c r="G265" s="5">
        <v>38.585135348346498</v>
      </c>
      <c r="I265" s="5">
        <v>22.62790058854436</v>
      </c>
      <c r="J265" s="5">
        <v>0.75542038538374756</v>
      </c>
      <c r="K265" s="5">
        <v>1.6641171198211748</v>
      </c>
      <c r="L265" s="5">
        <v>0.26959464636294944</v>
      </c>
      <c r="M265" s="5">
        <v>0.22954533211887782</v>
      </c>
      <c r="N265" s="5">
        <f t="shared" si="28"/>
        <v>2.5130198715923044</v>
      </c>
      <c r="O265" s="5">
        <f t="shared" si="29"/>
        <v>3.3761967343681376</v>
      </c>
      <c r="P265" s="5">
        <f t="shared" si="30"/>
        <v>3.9897636343660121</v>
      </c>
      <c r="Q265" s="5">
        <f t="shared" si="31"/>
        <v>6.8060541314668006</v>
      </c>
      <c r="R265" s="5">
        <f t="shared" si="33"/>
        <v>1.2446817854305321</v>
      </c>
      <c r="S265" s="5"/>
      <c r="T265" s="38">
        <f t="shared" si="34"/>
        <v>6.8060541314668006</v>
      </c>
      <c r="U265" s="5"/>
    </row>
    <row r="266" spans="1:21" x14ac:dyDescent="0.25">
      <c r="A266">
        <v>4</v>
      </c>
      <c r="B266">
        <v>2002</v>
      </c>
      <c r="C266" s="5">
        <v>4861.9096939992969</v>
      </c>
      <c r="D266" s="5">
        <v>407.38135548735266</v>
      </c>
      <c r="E266" s="5">
        <v>704.50393083527842</v>
      </c>
      <c r="F266" s="5">
        <v>389.42358334387677</v>
      </c>
      <c r="G266" s="5">
        <v>95.439278010983728</v>
      </c>
      <c r="I266" s="5">
        <v>10.746243196913058</v>
      </c>
      <c r="J266" s="5">
        <v>0.65383598265276011</v>
      </c>
      <c r="K266" s="5">
        <v>1.2482065879312976</v>
      </c>
      <c r="L266" s="5">
        <v>0.32906063270161001</v>
      </c>
      <c r="M266" s="5">
        <v>0.44941042006070642</v>
      </c>
      <c r="N266" s="5">
        <f t="shared" si="28"/>
        <v>1.4746465556564443</v>
      </c>
      <c r="O266" s="5">
        <f t="shared" si="29"/>
        <v>3.2853335119947795</v>
      </c>
      <c r="P266" s="5">
        <f t="shared" si="30"/>
        <v>3.4534506413494039</v>
      </c>
      <c r="Q266" s="5">
        <f t="shared" si="31"/>
        <v>7.2115478397014217</v>
      </c>
      <c r="R266" s="5">
        <f t="shared" si="33"/>
        <v>3.0786863874510879</v>
      </c>
      <c r="S266" s="5"/>
      <c r="T266" s="38">
        <f t="shared" si="34"/>
        <v>7.2115478397014217</v>
      </c>
      <c r="U266" s="5"/>
    </row>
    <row r="267" spans="1:21" x14ac:dyDescent="0.25">
      <c r="A267">
        <v>5</v>
      </c>
      <c r="B267">
        <v>2002</v>
      </c>
      <c r="C267" s="5">
        <v>3437.3355440935311</v>
      </c>
      <c r="D267" s="5">
        <v>343.71596847756086</v>
      </c>
      <c r="E267" s="5">
        <v>415.03466584950769</v>
      </c>
      <c r="F267" s="5">
        <v>130.73738052659795</v>
      </c>
      <c r="G267" s="5">
        <v>0.62626647534463775</v>
      </c>
      <c r="I267" s="5">
        <v>4.8412672823867755</v>
      </c>
      <c r="J267" s="5">
        <v>0.45023785726196996</v>
      </c>
      <c r="K267" s="5">
        <v>0.5119868512788277</v>
      </c>
      <c r="L267" s="5">
        <v>0.12929837430600907</v>
      </c>
      <c r="M267" s="5">
        <v>5.9061870723204424E-3</v>
      </c>
      <c r="N267" s="5">
        <f t="shared" si="28"/>
        <v>1.0425646175594574</v>
      </c>
      <c r="O267" s="5">
        <f t="shared" si="29"/>
        <v>2.7719029715932328</v>
      </c>
      <c r="P267" s="5">
        <f t="shared" si="30"/>
        <v>2.0344836561250377</v>
      </c>
      <c r="Q267" s="5">
        <f t="shared" si="31"/>
        <v>2.4210626023444064</v>
      </c>
      <c r="R267" s="5">
        <f t="shared" si="33"/>
        <v>2.0202144365956055E-2</v>
      </c>
      <c r="S267" s="5"/>
      <c r="T267" s="38">
        <f t="shared" si="34"/>
        <v>2.4210626023444064</v>
      </c>
      <c r="U267" s="5"/>
    </row>
    <row r="268" spans="1:21" x14ac:dyDescent="0.25">
      <c r="A268">
        <v>6</v>
      </c>
      <c r="B268">
        <v>2002</v>
      </c>
      <c r="C268" s="5">
        <v>2725.1461580749497</v>
      </c>
      <c r="D268" s="5">
        <v>346.26591913926188</v>
      </c>
      <c r="E268" s="5">
        <v>320.21693166751231</v>
      </c>
      <c r="F268" s="5">
        <v>132.09637502170577</v>
      </c>
      <c r="G268" s="5">
        <v>4.0434201414255688E-2</v>
      </c>
      <c r="I268" s="5">
        <v>3.0842709064763385</v>
      </c>
      <c r="J268" s="5">
        <v>0.47600618745746609</v>
      </c>
      <c r="K268" s="5">
        <v>0.37342369201253778</v>
      </c>
      <c r="L268" s="5">
        <v>0.13744997227355985</v>
      </c>
      <c r="M268" s="5">
        <v>3.5243139743146887E-4</v>
      </c>
      <c r="N268" s="5">
        <f t="shared" si="28"/>
        <v>0.82655327815436752</v>
      </c>
      <c r="O268" s="5">
        <f t="shared" si="29"/>
        <v>2.792467089832757</v>
      </c>
      <c r="P268" s="5">
        <f t="shared" si="30"/>
        <v>1.5696908415074133</v>
      </c>
      <c r="Q268" s="5">
        <f t="shared" si="31"/>
        <v>2.4462291670686254</v>
      </c>
      <c r="R268" s="5">
        <f t="shared" si="33"/>
        <v>1.3043290778792158E-3</v>
      </c>
      <c r="S268" s="5"/>
      <c r="T268" s="38">
        <f t="shared" si="34"/>
        <v>2.4462291670686254</v>
      </c>
      <c r="U268" s="5"/>
    </row>
    <row r="269" spans="1:21" x14ac:dyDescent="0.25">
      <c r="A269">
        <v>7</v>
      </c>
      <c r="B269">
        <v>2002</v>
      </c>
      <c r="C269" s="5">
        <v>3130.9832104941574</v>
      </c>
      <c r="D269" s="5">
        <v>406.03397229699783</v>
      </c>
      <c r="E269" s="5">
        <v>491.62106571566352</v>
      </c>
      <c r="F269" s="5">
        <v>195.44555912592429</v>
      </c>
      <c r="G269" s="5">
        <v>6.863200384853102E-2</v>
      </c>
      <c r="I269" s="5">
        <v>4.365909642055815</v>
      </c>
      <c r="J269" s="5">
        <v>0.54139983363596988</v>
      </c>
      <c r="K269" s="5">
        <v>0.65981905825646436</v>
      </c>
      <c r="L269" s="5">
        <v>0.23540433798941421</v>
      </c>
      <c r="M269" s="5">
        <v>5.4425519541283186E-4</v>
      </c>
      <c r="N269" s="5">
        <f t="shared" si="28"/>
        <v>0.94964610570038144</v>
      </c>
      <c r="O269" s="5">
        <f t="shared" si="29"/>
        <v>3.2744675185241761</v>
      </c>
      <c r="P269" s="5">
        <f t="shared" si="30"/>
        <v>2.4099071848807037</v>
      </c>
      <c r="Q269" s="5">
        <f t="shared" si="31"/>
        <v>3.619362206035635</v>
      </c>
      <c r="R269" s="5">
        <f t="shared" si="33"/>
        <v>2.2139356080171295E-3</v>
      </c>
      <c r="S269" s="5"/>
      <c r="T269" s="38">
        <f t="shared" si="34"/>
        <v>3.619362206035635</v>
      </c>
      <c r="U269" s="5"/>
    </row>
    <row r="270" spans="1:21" x14ac:dyDescent="0.25">
      <c r="A270">
        <v>8</v>
      </c>
      <c r="B270">
        <v>2002</v>
      </c>
      <c r="C270" s="5">
        <v>2470.1763873374593</v>
      </c>
      <c r="D270" s="5">
        <v>338.75805467399414</v>
      </c>
      <c r="E270" s="5">
        <v>587.0361748471604</v>
      </c>
      <c r="F270" s="5">
        <v>229.47881630674644</v>
      </c>
      <c r="G270" s="5">
        <v>6.7005653468154032</v>
      </c>
      <c r="I270" s="5">
        <v>3.2111303782080114</v>
      </c>
      <c r="J270" s="5">
        <v>0.39274552466698448</v>
      </c>
      <c r="K270" s="5">
        <v>0.71358452849066922</v>
      </c>
      <c r="L270" s="5">
        <v>0.32404520158994476</v>
      </c>
      <c r="M270" s="5">
        <v>2.4412616344236679E-2</v>
      </c>
      <c r="N270" s="5">
        <f t="shared" si="28"/>
        <v>0.74921940774566553</v>
      </c>
      <c r="O270" s="5">
        <f t="shared" si="29"/>
        <v>2.7319197957580172</v>
      </c>
      <c r="P270" s="5">
        <f t="shared" si="30"/>
        <v>2.8776283080743155</v>
      </c>
      <c r="Q270" s="5">
        <f t="shared" si="31"/>
        <v>4.2496077093841933</v>
      </c>
      <c r="R270" s="5">
        <f t="shared" si="33"/>
        <v>0.21614726925210978</v>
      </c>
      <c r="S270" s="5"/>
      <c r="T270" s="38">
        <f t="shared" si="34"/>
        <v>4.2496077093841933</v>
      </c>
      <c r="U270" s="5"/>
    </row>
    <row r="271" spans="1:21" x14ac:dyDescent="0.25">
      <c r="A271">
        <v>9</v>
      </c>
      <c r="B271">
        <v>2002</v>
      </c>
      <c r="C271" s="5">
        <v>12876.826200545023</v>
      </c>
      <c r="D271" s="5">
        <v>352.6373993831902</v>
      </c>
      <c r="E271" s="5">
        <v>1003.1470432901829</v>
      </c>
      <c r="F271" s="5">
        <v>449.57819971905377</v>
      </c>
      <c r="G271" s="5">
        <v>15.160539417776162</v>
      </c>
      <c r="I271" s="5">
        <v>20.227667256025192</v>
      </c>
      <c r="J271" s="5">
        <v>0.43888280186813056</v>
      </c>
      <c r="K271" s="5">
        <v>1.2547194625960929</v>
      </c>
      <c r="L271" s="5">
        <v>0.7300082993845024</v>
      </c>
      <c r="M271" s="5">
        <v>6.4622233705539503E-2</v>
      </c>
      <c r="N271" s="5">
        <f t="shared" si="28"/>
        <v>3.9056191084455638</v>
      </c>
      <c r="O271" s="5">
        <f t="shared" si="29"/>
        <v>2.8438499950257272</v>
      </c>
      <c r="P271" s="5">
        <f t="shared" si="30"/>
        <v>4.9173874671087399</v>
      </c>
      <c r="Q271" s="5">
        <f t="shared" si="31"/>
        <v>8.3255222170195147</v>
      </c>
      <c r="R271" s="5">
        <f t="shared" si="33"/>
        <v>0.4890496586379407</v>
      </c>
      <c r="S271" s="5"/>
      <c r="T271" s="38">
        <f t="shared" si="34"/>
        <v>8.3255222170195147</v>
      </c>
      <c r="U271" s="5"/>
    </row>
    <row r="272" spans="1:21" x14ac:dyDescent="0.25">
      <c r="A272">
        <v>10</v>
      </c>
      <c r="B272">
        <v>2002</v>
      </c>
      <c r="C272" s="5">
        <v>43096.542857377739</v>
      </c>
      <c r="D272" s="5">
        <v>1179.182002718097</v>
      </c>
      <c r="E272" s="5">
        <v>3289.2652597174069</v>
      </c>
      <c r="F272" s="5">
        <v>1409.3138936611142</v>
      </c>
      <c r="G272" s="5">
        <v>256.36570642996276</v>
      </c>
      <c r="I272" s="5">
        <v>64.228088244102551</v>
      </c>
      <c r="J272" s="5">
        <v>1.5534987296519225</v>
      </c>
      <c r="K272" s="5">
        <v>6.5347973845650875</v>
      </c>
      <c r="L272" s="5">
        <v>2.3732897009582756</v>
      </c>
      <c r="M272" s="5">
        <v>0.67537124202727639</v>
      </c>
      <c r="N272" s="5">
        <f t="shared" si="28"/>
        <v>13.071441570329918</v>
      </c>
      <c r="O272" s="5">
        <f t="shared" si="29"/>
        <v>9.5095322799846524</v>
      </c>
      <c r="P272" s="5">
        <f t="shared" si="30"/>
        <v>16.12384931234023</v>
      </c>
      <c r="Q272" s="5">
        <f t="shared" si="31"/>
        <v>26.098405438168783</v>
      </c>
      <c r="R272" s="5">
        <f t="shared" si="33"/>
        <v>8.2698614977407345</v>
      </c>
      <c r="S272" s="5"/>
      <c r="T272" s="38">
        <f t="shared" si="34"/>
        <v>26.098405438168783</v>
      </c>
      <c r="U272" s="5"/>
    </row>
    <row r="273" spans="1:21" x14ac:dyDescent="0.25">
      <c r="A273">
        <v>11</v>
      </c>
      <c r="B273">
        <v>2002</v>
      </c>
      <c r="C273" s="5">
        <v>34178.643976884232</v>
      </c>
      <c r="D273" s="5">
        <v>797.99736120107139</v>
      </c>
      <c r="E273" s="5">
        <v>2295.6589517569896</v>
      </c>
      <c r="F273" s="5">
        <v>1030.737678457328</v>
      </c>
      <c r="G273" s="5">
        <v>190.60901837840754</v>
      </c>
      <c r="I273" s="5">
        <v>62.259306215931943</v>
      </c>
      <c r="J273" s="5">
        <v>1.2790719504731565</v>
      </c>
      <c r="K273" s="5">
        <v>3.6711847422111243</v>
      </c>
      <c r="L273" s="5">
        <v>1.3758211755661374</v>
      </c>
      <c r="M273" s="5">
        <v>0.71269101864787865</v>
      </c>
      <c r="N273" s="5">
        <f t="shared" si="28"/>
        <v>10.366589013310353</v>
      </c>
      <c r="O273" s="5">
        <f t="shared" si="29"/>
        <v>6.4354625903312206</v>
      </c>
      <c r="P273" s="5">
        <f t="shared" si="30"/>
        <v>11.253230155671517</v>
      </c>
      <c r="Q273" s="5">
        <f t="shared" si="31"/>
        <v>19.087734786246816</v>
      </c>
      <c r="R273" s="5">
        <f t="shared" si="33"/>
        <v>6.1486780122066946</v>
      </c>
      <c r="S273" s="5"/>
      <c r="T273" s="38">
        <f t="shared" si="34"/>
        <v>19.087734786246816</v>
      </c>
      <c r="U273" s="5"/>
    </row>
    <row r="274" spans="1:21" x14ac:dyDescent="0.25">
      <c r="A274">
        <v>12</v>
      </c>
      <c r="B274">
        <v>2002</v>
      </c>
      <c r="C274" s="5">
        <v>45273.845406170774</v>
      </c>
      <c r="D274" s="5">
        <v>1713.1493331672798</v>
      </c>
      <c r="E274" s="5">
        <v>2858.6995552859407</v>
      </c>
      <c r="F274" s="5">
        <v>1781.1289024400769</v>
      </c>
      <c r="G274" s="5">
        <v>295.27486753998352</v>
      </c>
      <c r="I274" s="5">
        <v>82.934562333913632</v>
      </c>
      <c r="J274" s="5">
        <v>2.7591569722976392</v>
      </c>
      <c r="K274" s="5">
        <v>5.9722969331511671</v>
      </c>
      <c r="L274" s="5">
        <v>2.4557099928242638</v>
      </c>
      <c r="M274" s="5">
        <v>1.2291756812660415</v>
      </c>
      <c r="N274" s="5">
        <f t="shared" si="28"/>
        <v>13.731830575120041</v>
      </c>
      <c r="O274" s="5">
        <f t="shared" si="29"/>
        <v>13.815720428768385</v>
      </c>
      <c r="P274" s="5">
        <f t="shared" si="30"/>
        <v>14.013233114146768</v>
      </c>
      <c r="Q274" s="5">
        <f t="shared" si="31"/>
        <v>32.98386856370513</v>
      </c>
      <c r="R274" s="5">
        <f t="shared" si="33"/>
        <v>9.5249957270962433</v>
      </c>
      <c r="S274" s="5"/>
      <c r="T274" s="38">
        <f t="shared" si="34"/>
        <v>32.98386856370513</v>
      </c>
      <c r="U274" s="5"/>
    </row>
    <row r="275" spans="1:21" x14ac:dyDescent="0.25">
      <c r="A275">
        <v>1</v>
      </c>
      <c r="B275">
        <v>2003</v>
      </c>
      <c r="C275" s="5">
        <v>14002.486358023812</v>
      </c>
      <c r="D275" s="5">
        <v>501.01790016046971</v>
      </c>
      <c r="E275" s="5">
        <v>1097.0611618587825</v>
      </c>
      <c r="F275" s="5">
        <v>714.50548732199024</v>
      </c>
      <c r="G275" s="5">
        <v>46.318134466226667</v>
      </c>
      <c r="I275" s="5">
        <v>33.329841622590308</v>
      </c>
      <c r="J275" s="5">
        <v>1.0606942581712309</v>
      </c>
      <c r="K275" s="5">
        <v>1.9710351965913551</v>
      </c>
      <c r="L275" s="5">
        <v>0.605414175362322</v>
      </c>
      <c r="M275" s="5">
        <v>0.32331976593205269</v>
      </c>
      <c r="N275" s="5">
        <f t="shared" si="28"/>
        <v>4.2470386284573287</v>
      </c>
      <c r="O275" s="5">
        <f t="shared" si="29"/>
        <v>4.0404669367779817</v>
      </c>
      <c r="P275" s="5">
        <f t="shared" si="30"/>
        <v>5.3777507934254043</v>
      </c>
      <c r="Q275" s="5">
        <f t="shared" si="31"/>
        <v>13.231583098555374</v>
      </c>
      <c r="R275" s="5">
        <f t="shared" si="33"/>
        <v>1.4941333698782795</v>
      </c>
      <c r="S275" s="5"/>
      <c r="T275" s="38">
        <f t="shared" si="34"/>
        <v>13.231583098555374</v>
      </c>
      <c r="U275" s="5"/>
    </row>
    <row r="276" spans="1:21" x14ac:dyDescent="0.25">
      <c r="A276">
        <v>2</v>
      </c>
      <c r="B276">
        <v>2003</v>
      </c>
      <c r="C276" s="5">
        <v>31578.0321990345</v>
      </c>
      <c r="D276" s="5">
        <v>1701.1929487455566</v>
      </c>
      <c r="E276" s="5">
        <v>2499.4927061313547</v>
      </c>
      <c r="F276" s="5">
        <v>1605.3316867578676</v>
      </c>
      <c r="G276" s="5">
        <v>286.60655948008412</v>
      </c>
      <c r="I276" s="5">
        <v>74.308461451118063</v>
      </c>
      <c r="J276" s="5">
        <v>3.7025287942987366</v>
      </c>
      <c r="K276" s="5">
        <v>6.5136837175491822</v>
      </c>
      <c r="L276" s="5">
        <v>2.4453619471236396</v>
      </c>
      <c r="M276" s="5">
        <v>1.4550191688346392</v>
      </c>
      <c r="N276" s="5">
        <f t="shared" si="28"/>
        <v>9.5778077643416744</v>
      </c>
      <c r="O276" s="5">
        <f t="shared" si="29"/>
        <v>13.719297973754488</v>
      </c>
      <c r="P276" s="5">
        <f t="shared" si="30"/>
        <v>12.252415226134092</v>
      </c>
      <c r="Q276" s="5">
        <f t="shared" si="31"/>
        <v>29.728364569590141</v>
      </c>
      <c r="R276" s="5">
        <f t="shared" si="33"/>
        <v>9.2453728864543265</v>
      </c>
      <c r="S276" s="5"/>
      <c r="T276" s="38">
        <f t="shared" si="34"/>
        <v>29.728364569590141</v>
      </c>
      <c r="U276" s="5"/>
    </row>
    <row r="277" spans="1:21" x14ac:dyDescent="0.25">
      <c r="A277">
        <v>3</v>
      </c>
      <c r="B277">
        <v>2003</v>
      </c>
      <c r="C277" s="5">
        <v>83291.698193868535</v>
      </c>
      <c r="D277" s="5">
        <v>2857.2935738050287</v>
      </c>
      <c r="E277" s="5">
        <v>5031.305342501948</v>
      </c>
      <c r="F277" s="5">
        <v>1585.6907427127778</v>
      </c>
      <c r="G277" s="5">
        <v>380.96014629089871</v>
      </c>
      <c r="I277" s="5">
        <v>142.61642656585795</v>
      </c>
      <c r="J277" s="5">
        <v>5.2156890671132521</v>
      </c>
      <c r="K277" s="5">
        <v>10.70294582536869</v>
      </c>
      <c r="L277" s="5">
        <v>2.1948296275696091</v>
      </c>
      <c r="M277" s="5">
        <v>1.5978792899193617</v>
      </c>
      <c r="N277" s="5">
        <f t="shared" si="28"/>
        <v>25.262874793408717</v>
      </c>
      <c r="O277" s="5">
        <f t="shared" si="29"/>
        <v>23.042690111330877</v>
      </c>
      <c r="P277" s="5">
        <f t="shared" si="30"/>
        <v>24.663261482852686</v>
      </c>
      <c r="Q277" s="5">
        <f t="shared" si="31"/>
        <v>29.364643383569959</v>
      </c>
      <c r="R277" s="5">
        <f t="shared" si="33"/>
        <v>12.289036977125765</v>
      </c>
      <c r="S277" s="5"/>
      <c r="T277" s="38">
        <f t="shared" si="34"/>
        <v>29.364643383569959</v>
      </c>
      <c r="U277" s="5"/>
    </row>
    <row r="278" spans="1:21" x14ac:dyDescent="0.25">
      <c r="A278">
        <v>4</v>
      </c>
      <c r="B278">
        <v>2003</v>
      </c>
      <c r="C278" s="5">
        <v>92071.958238740815</v>
      </c>
      <c r="D278" s="5">
        <v>3222.019504044742</v>
      </c>
      <c r="E278" s="5">
        <v>7409.6298416349846</v>
      </c>
      <c r="F278" s="5">
        <v>1399.8772008375104</v>
      </c>
      <c r="G278" s="5">
        <v>371.84765940906237</v>
      </c>
      <c r="I278" s="5">
        <v>151.87268602400624</v>
      </c>
      <c r="J278" s="5">
        <v>5.4861058154675479</v>
      </c>
      <c r="K278" s="5">
        <v>15.380767052586581</v>
      </c>
      <c r="L278" s="5">
        <v>2.1355244078425963</v>
      </c>
      <c r="M278" s="5">
        <v>1.2675124284981638</v>
      </c>
      <c r="N278" s="5">
        <f t="shared" si="28"/>
        <v>27.925980660825239</v>
      </c>
      <c r="O278" s="5">
        <f t="shared" si="29"/>
        <v>25.98402825842534</v>
      </c>
      <c r="P278" s="5">
        <f t="shared" si="30"/>
        <v>36.321714909975412</v>
      </c>
      <c r="Q278" s="5">
        <f t="shared" si="31"/>
        <v>25.923651867361304</v>
      </c>
      <c r="R278" s="5">
        <f t="shared" si="33"/>
        <v>11.995085787389108</v>
      </c>
      <c r="S278" s="5"/>
      <c r="T278" s="38">
        <f t="shared" si="34"/>
        <v>25.923651867361304</v>
      </c>
      <c r="U278" s="5"/>
    </row>
    <row r="279" spans="1:21" x14ac:dyDescent="0.25">
      <c r="A279">
        <v>5</v>
      </c>
      <c r="B279">
        <v>2003</v>
      </c>
      <c r="C279" s="5">
        <v>48884.556274334383</v>
      </c>
      <c r="D279" s="5">
        <v>1074.3577331606114</v>
      </c>
      <c r="E279" s="5">
        <v>2172.3876745517578</v>
      </c>
      <c r="F279" s="5">
        <v>700.1525891938096</v>
      </c>
      <c r="G279" s="5">
        <v>53.767570601058665</v>
      </c>
      <c r="I279" s="5">
        <v>90.950056749563444</v>
      </c>
      <c r="J279" s="5">
        <v>1.7127124819764534</v>
      </c>
      <c r="K279" s="5">
        <v>3.2499518611328142</v>
      </c>
      <c r="L279" s="5">
        <v>0.89032732216406862</v>
      </c>
      <c r="M279" s="5">
        <v>0.2347976503969387</v>
      </c>
      <c r="N279" s="5">
        <f t="shared" si="28"/>
        <v>14.82698097492702</v>
      </c>
      <c r="O279" s="5">
        <f t="shared" si="29"/>
        <v>8.6641752674242856</v>
      </c>
      <c r="P279" s="5">
        <f t="shared" si="30"/>
        <v>10.648959188979205</v>
      </c>
      <c r="Q279" s="5">
        <f t="shared" si="31"/>
        <v>12.965788688774252</v>
      </c>
      <c r="R279" s="5">
        <f t="shared" si="33"/>
        <v>1.734437761324473</v>
      </c>
      <c r="S279" s="5"/>
      <c r="T279" s="38">
        <f t="shared" si="34"/>
        <v>12.965788688774252</v>
      </c>
      <c r="U279" s="5"/>
    </row>
    <row r="280" spans="1:21" x14ac:dyDescent="0.25">
      <c r="A280">
        <v>6</v>
      </c>
      <c r="B280">
        <v>2003</v>
      </c>
      <c r="C280" s="5">
        <v>53065.301766598626</v>
      </c>
      <c r="D280" s="5">
        <v>786.51448785370337</v>
      </c>
      <c r="E280" s="5">
        <v>1174.6181309683975</v>
      </c>
      <c r="F280" s="5">
        <v>623.70128473846887</v>
      </c>
      <c r="G280" s="5">
        <v>145.6010423800432</v>
      </c>
      <c r="I280" s="5">
        <v>98.485991670259835</v>
      </c>
      <c r="J280" s="5">
        <v>1.3000264167859783</v>
      </c>
      <c r="K280" s="5">
        <v>1.8801442093922802</v>
      </c>
      <c r="L280" s="5">
        <v>0.82063164671305922</v>
      </c>
      <c r="M280" s="5">
        <v>0.49731308516771894</v>
      </c>
      <c r="N280" s="5">
        <f t="shared" si="28"/>
        <v>16.095026316833067</v>
      </c>
      <c r="O280" s="5">
        <f t="shared" si="29"/>
        <v>6.3428587730137371</v>
      </c>
      <c r="P280" s="5">
        <f t="shared" si="30"/>
        <v>5.7579320145509678</v>
      </c>
      <c r="Q280" s="5">
        <f t="shared" si="31"/>
        <v>11.550023791453127</v>
      </c>
      <c r="R280" s="5">
        <f t="shared" si="33"/>
        <v>4.6968078187110711</v>
      </c>
      <c r="S280" s="5"/>
      <c r="T280" s="38">
        <f t="shared" si="34"/>
        <v>11.550023791453127</v>
      </c>
      <c r="U280" s="5"/>
    </row>
    <row r="281" spans="1:21" x14ac:dyDescent="0.25">
      <c r="A281">
        <v>7</v>
      </c>
      <c r="B281">
        <v>2003</v>
      </c>
      <c r="C281" s="5">
        <v>35175.978084756069</v>
      </c>
      <c r="D281" s="5">
        <v>1110.7306739188605</v>
      </c>
      <c r="E281" s="5">
        <v>1406.3375928363048</v>
      </c>
      <c r="F281" s="5">
        <v>321.65322359750127</v>
      </c>
      <c r="G281" s="5">
        <v>24.598277301482618</v>
      </c>
      <c r="I281" s="5">
        <v>61.988317041005878</v>
      </c>
      <c r="J281" s="5">
        <v>1.5253645726146541</v>
      </c>
      <c r="K281" s="5">
        <v>2.1285134002674826</v>
      </c>
      <c r="L281" s="5">
        <v>0.41085003740979675</v>
      </c>
      <c r="M281" s="5">
        <v>0.10947276904911525</v>
      </c>
      <c r="N281" s="5">
        <f t="shared" si="28"/>
        <v>10.669086467927228</v>
      </c>
      <c r="O281" s="5">
        <f t="shared" si="29"/>
        <v>8.9575054348295193</v>
      </c>
      <c r="P281" s="5">
        <f t="shared" si="30"/>
        <v>6.8938117295897294</v>
      </c>
      <c r="Q281" s="5">
        <f t="shared" si="31"/>
        <v>5.9565411777315047</v>
      </c>
      <c r="R281" s="5">
        <f t="shared" si="33"/>
        <v>0.79349281617685863</v>
      </c>
      <c r="S281" s="5"/>
      <c r="T281" s="38">
        <f t="shared" si="34"/>
        <v>5.9565411777315047</v>
      </c>
      <c r="U281" s="5"/>
    </row>
    <row r="282" spans="1:21" x14ac:dyDescent="0.25">
      <c r="A282">
        <v>8</v>
      </c>
      <c r="B282">
        <v>2003</v>
      </c>
      <c r="C282" s="5">
        <v>41698.378427925723</v>
      </c>
      <c r="D282" s="5">
        <v>761.74241567923309</v>
      </c>
      <c r="E282" s="5">
        <v>1431.0083418729935</v>
      </c>
      <c r="F282" s="5">
        <v>280.67889186997877</v>
      </c>
      <c r="G282" s="5">
        <v>78.674954994434529</v>
      </c>
      <c r="I282" s="5">
        <v>68.594363264821226</v>
      </c>
      <c r="J282" s="5">
        <v>0.94030198877149918</v>
      </c>
      <c r="K282" s="5">
        <v>2.1692531211720953</v>
      </c>
      <c r="L282" s="5">
        <v>0.3480231763376152</v>
      </c>
      <c r="M282" s="5">
        <v>0.28223293529775856</v>
      </c>
      <c r="N282" s="5">
        <f t="shared" si="28"/>
        <v>12.647369859850082</v>
      </c>
      <c r="O282" s="5">
        <f t="shared" si="29"/>
        <v>6.1430839974131697</v>
      </c>
      <c r="P282" s="5">
        <f t="shared" si="30"/>
        <v>7.0147467738872225</v>
      </c>
      <c r="Q282" s="5">
        <f t="shared" si="31"/>
        <v>5.1977572568514585</v>
      </c>
      <c r="R282" s="5">
        <f t="shared" si="33"/>
        <v>2.5379017740140171</v>
      </c>
      <c r="S282" s="5"/>
      <c r="T282" s="38">
        <f t="shared" si="34"/>
        <v>5.1977572568514585</v>
      </c>
      <c r="U282" s="5"/>
    </row>
    <row r="283" spans="1:21" x14ac:dyDescent="0.25">
      <c r="A283">
        <v>9</v>
      </c>
      <c r="B283">
        <v>2003</v>
      </c>
      <c r="C283" s="5">
        <v>44225.634240113541</v>
      </c>
      <c r="D283" s="5">
        <v>690.98233744426261</v>
      </c>
      <c r="E283" s="5">
        <v>1092.1743753746848</v>
      </c>
      <c r="F283" s="5">
        <v>387.85619172560411</v>
      </c>
      <c r="G283" s="5">
        <v>81.371536378230104</v>
      </c>
      <c r="I283" s="5">
        <v>70.781733078024885</v>
      </c>
      <c r="J283" s="5">
        <v>0.84299251639552464</v>
      </c>
      <c r="K283" s="5">
        <v>1.3077663547934155</v>
      </c>
      <c r="L283" s="5">
        <v>0.57811673546291642</v>
      </c>
      <c r="M283" s="5">
        <v>0.29440400303856656</v>
      </c>
      <c r="N283" s="5">
        <f t="shared" si="28"/>
        <v>13.41390180167229</v>
      </c>
      <c r="O283" s="5">
        <f t="shared" si="29"/>
        <v>5.5724382051956658</v>
      </c>
      <c r="P283" s="5">
        <f t="shared" si="30"/>
        <v>5.3537959577190435</v>
      </c>
      <c r="Q283" s="5">
        <f t="shared" si="31"/>
        <v>7.182522068992669</v>
      </c>
      <c r="R283" s="5">
        <f t="shared" si="33"/>
        <v>2.6248882702654872</v>
      </c>
      <c r="S283" s="5"/>
      <c r="T283" s="38">
        <f t="shared" si="34"/>
        <v>7.182522068992669</v>
      </c>
      <c r="U283" s="5"/>
    </row>
    <row r="284" spans="1:21" x14ac:dyDescent="0.25">
      <c r="A284">
        <v>10</v>
      </c>
      <c r="B284">
        <v>2003</v>
      </c>
      <c r="C284" s="5">
        <v>8356.8630824748197</v>
      </c>
      <c r="D284" s="5">
        <v>524.29047719668824</v>
      </c>
      <c r="E284" s="5">
        <v>956.87832300294804</v>
      </c>
      <c r="F284" s="5">
        <v>288.59439994682288</v>
      </c>
      <c r="G284" s="5">
        <v>20.84947549092038</v>
      </c>
      <c r="I284" s="5">
        <v>17.590242274890969</v>
      </c>
      <c r="J284" s="5">
        <v>0.65229225780233846</v>
      </c>
      <c r="K284" s="5">
        <v>0.77003553189661345</v>
      </c>
      <c r="L284" s="5">
        <v>0.26788650111425838</v>
      </c>
      <c r="M284" s="5">
        <v>9.6136447856125351E-2</v>
      </c>
      <c r="N284" s="5">
        <f t="shared" si="28"/>
        <v>2.5346870131861752</v>
      </c>
      <c r="O284" s="5">
        <f t="shared" si="29"/>
        <v>4.2281490096507115</v>
      </c>
      <c r="P284" s="5">
        <f t="shared" si="30"/>
        <v>4.6905800147203331</v>
      </c>
      <c r="Q284" s="5">
        <f t="shared" si="31"/>
        <v>5.344340739755979</v>
      </c>
      <c r="R284" s="5">
        <f t="shared" si="33"/>
        <v>0.6725637255135607</v>
      </c>
      <c r="S284" s="5"/>
      <c r="T284" s="38">
        <f t="shared" si="34"/>
        <v>5.344340739755979</v>
      </c>
      <c r="U284" s="5"/>
    </row>
    <row r="285" spans="1:21" x14ac:dyDescent="0.25">
      <c r="A285">
        <v>11</v>
      </c>
      <c r="B285">
        <v>2003</v>
      </c>
      <c r="C285" s="5">
        <v>7221.5644379020505</v>
      </c>
      <c r="D285" s="5">
        <v>425.78480087154799</v>
      </c>
      <c r="E285" s="5">
        <v>1065.6447474870963</v>
      </c>
      <c r="F285" s="5">
        <v>305.89840739999619</v>
      </c>
      <c r="G285" s="5">
        <v>15.527352580827396</v>
      </c>
      <c r="I285" s="5">
        <v>17.129804263291888</v>
      </c>
      <c r="J285" s="5">
        <v>0.62797326296936806</v>
      </c>
      <c r="K285" s="5">
        <v>0.87584005818319077</v>
      </c>
      <c r="L285" s="5">
        <v>0.24055160990191407</v>
      </c>
      <c r="M285" s="5">
        <v>9.7875650291156274E-2</v>
      </c>
      <c r="N285" s="5">
        <f t="shared" si="28"/>
        <v>2.190344081862921</v>
      </c>
      <c r="O285" s="5">
        <f t="shared" si="29"/>
        <v>3.433748394125387</v>
      </c>
      <c r="P285" s="5">
        <f t="shared" si="30"/>
        <v>5.223748762191649</v>
      </c>
      <c r="Q285" s="5">
        <f t="shared" si="31"/>
        <v>5.6647853222221514</v>
      </c>
      <c r="R285" s="5">
        <f t="shared" si="33"/>
        <v>0.50088234131701281</v>
      </c>
      <c r="S285" s="5"/>
      <c r="T285" s="38">
        <f t="shared" si="34"/>
        <v>5.6647853222221514</v>
      </c>
      <c r="U285" s="5"/>
    </row>
    <row r="286" spans="1:21" x14ac:dyDescent="0.25">
      <c r="A286">
        <v>12</v>
      </c>
      <c r="B286">
        <v>2003</v>
      </c>
      <c r="C286" s="5">
        <v>20557.481551139404</v>
      </c>
      <c r="D286" s="5">
        <v>523.24504414080377</v>
      </c>
      <c r="E286" s="5">
        <v>1748.5755613451881</v>
      </c>
      <c r="F286" s="5">
        <v>939.92900362278124</v>
      </c>
      <c r="G286" s="5">
        <v>117.85869776966074</v>
      </c>
      <c r="I286" s="5">
        <v>44.332306606807052</v>
      </c>
      <c r="J286" s="5">
        <v>0.83717386119008974</v>
      </c>
      <c r="K286" s="5">
        <v>2.6156545024744391</v>
      </c>
      <c r="L286" s="5">
        <v>1.1630733594938556</v>
      </c>
      <c r="M286" s="5">
        <v>0.53576918942969665</v>
      </c>
      <c r="N286" s="5">
        <f t="shared" si="28"/>
        <v>6.2352082351044595</v>
      </c>
      <c r="O286" s="5">
        <f t="shared" si="29"/>
        <v>4.2197180979097082</v>
      </c>
      <c r="P286" s="5">
        <f t="shared" si="30"/>
        <v>8.5714488301234706</v>
      </c>
      <c r="Q286" s="5">
        <f t="shared" si="31"/>
        <v>17.406092659681136</v>
      </c>
      <c r="R286" s="5">
        <f t="shared" si="33"/>
        <v>3.8018934764406689</v>
      </c>
      <c r="S286" s="5"/>
      <c r="T286" s="38">
        <f t="shared" si="34"/>
        <v>17.406092659681136</v>
      </c>
      <c r="U286" s="5"/>
    </row>
    <row r="287" spans="1:21" x14ac:dyDescent="0.25">
      <c r="A287">
        <v>1</v>
      </c>
      <c r="B287">
        <v>2004</v>
      </c>
      <c r="C287" s="5">
        <v>6319.6964677855713</v>
      </c>
      <c r="D287" s="5">
        <v>218.76561254489047</v>
      </c>
      <c r="E287" s="5">
        <v>926.89429139581682</v>
      </c>
      <c r="F287" s="5">
        <v>516.02384059694032</v>
      </c>
      <c r="G287" s="5">
        <v>13.441996563277588</v>
      </c>
      <c r="I287" s="5">
        <v>18.235135614771167</v>
      </c>
      <c r="J287" s="5">
        <v>0.374878508055006</v>
      </c>
      <c r="K287" s="5">
        <v>1.0314639651454989</v>
      </c>
      <c r="L287" s="5">
        <v>0.37658665330369734</v>
      </c>
      <c r="M287" s="5">
        <v>0.12962340230372887</v>
      </c>
      <c r="N287" s="5">
        <f t="shared" si="28"/>
        <v>1.9168020830408163</v>
      </c>
      <c r="O287" s="5">
        <f t="shared" si="29"/>
        <v>1.7642388108458908</v>
      </c>
      <c r="P287" s="5">
        <f t="shared" si="30"/>
        <v>4.543599467626553</v>
      </c>
      <c r="Q287" s="5">
        <f t="shared" si="31"/>
        <v>9.5559970480914878</v>
      </c>
      <c r="R287" s="5">
        <f t="shared" si="33"/>
        <v>0.43361279236379313</v>
      </c>
      <c r="S287" s="5"/>
      <c r="T287" s="38">
        <f t="shared" si="34"/>
        <v>9.5559970480914878</v>
      </c>
      <c r="U287" s="5"/>
    </row>
    <row r="288" spans="1:21" x14ac:dyDescent="0.25">
      <c r="A288">
        <v>2</v>
      </c>
      <c r="B288">
        <v>2004</v>
      </c>
      <c r="C288" s="5">
        <v>15367.557893574754</v>
      </c>
      <c r="D288" s="5">
        <v>537.99289314155533</v>
      </c>
      <c r="E288" s="5">
        <v>1381.9336715965983</v>
      </c>
      <c r="F288" s="5">
        <v>809.00435097372542</v>
      </c>
      <c r="G288" s="5">
        <v>95.981098676100586</v>
      </c>
      <c r="I288" s="5">
        <v>43.647977569870569</v>
      </c>
      <c r="J288" s="5">
        <v>1.1941897623756006</v>
      </c>
      <c r="K288" s="5">
        <v>3.1904297870695304</v>
      </c>
      <c r="L288" s="5">
        <v>0.90174509039563921</v>
      </c>
      <c r="M288" s="5">
        <v>0.65794771951637809</v>
      </c>
      <c r="N288" s="5">
        <f t="shared" si="28"/>
        <v>4.6610730644752056</v>
      </c>
      <c r="O288" s="5">
        <f t="shared" si="29"/>
        <v>4.3386523640448011</v>
      </c>
      <c r="P288" s="5">
        <f t="shared" si="30"/>
        <v>6.7741846646892077</v>
      </c>
      <c r="Q288" s="5">
        <f t="shared" si="31"/>
        <v>14.98156205506899</v>
      </c>
      <c r="R288" s="5">
        <f t="shared" si="33"/>
        <v>3.0961644734225997</v>
      </c>
      <c r="S288" s="5"/>
      <c r="T288" s="38">
        <f t="shared" si="34"/>
        <v>14.98156205506899</v>
      </c>
      <c r="U288" s="5"/>
    </row>
    <row r="289" spans="1:21" x14ac:dyDescent="0.25">
      <c r="A289">
        <v>3</v>
      </c>
      <c r="B289">
        <v>2004</v>
      </c>
      <c r="C289" s="5">
        <v>9144.0595177600862</v>
      </c>
      <c r="D289" s="5">
        <v>553.46206952098885</v>
      </c>
      <c r="E289" s="5">
        <v>1194.8812039593276</v>
      </c>
      <c r="F289" s="5">
        <v>761.80714545805461</v>
      </c>
      <c r="G289" s="5">
        <v>121.97279965868462</v>
      </c>
      <c r="I289" s="5">
        <v>26.120007158462229</v>
      </c>
      <c r="J289" s="5">
        <v>1.0244304258861818</v>
      </c>
      <c r="K289" s="5">
        <v>2.182680787030792</v>
      </c>
      <c r="L289" s="5">
        <v>0.7907342331454591</v>
      </c>
      <c r="M289" s="5">
        <v>0.58818275861146185</v>
      </c>
      <c r="N289" s="5">
        <f t="shared" si="28"/>
        <v>2.7734484433606572</v>
      </c>
      <c r="O289" s="5">
        <f t="shared" si="29"/>
        <v>4.4634037864595877</v>
      </c>
      <c r="P289" s="5">
        <f t="shared" si="30"/>
        <v>5.8572608037221947</v>
      </c>
      <c r="Q289" s="5">
        <f t="shared" si="31"/>
        <v>14.107539730704715</v>
      </c>
      <c r="R289" s="5">
        <f t="shared" si="33"/>
        <v>3.9346064406027299</v>
      </c>
      <c r="S289" s="5"/>
      <c r="T289" s="38">
        <f t="shared" si="34"/>
        <v>14.107539730704715</v>
      </c>
      <c r="U289" s="5"/>
    </row>
    <row r="290" spans="1:21" x14ac:dyDescent="0.25">
      <c r="A290">
        <v>4</v>
      </c>
      <c r="B290">
        <v>2004</v>
      </c>
      <c r="C290" s="5">
        <v>10697.079880014291</v>
      </c>
      <c r="D290" s="5">
        <v>444.4171103138512</v>
      </c>
      <c r="E290" s="5">
        <v>913.08900600245579</v>
      </c>
      <c r="F290" s="5">
        <v>616.14616747672108</v>
      </c>
      <c r="G290" s="5">
        <v>23.325404841647142</v>
      </c>
      <c r="I290" s="5">
        <v>27.343690748473826</v>
      </c>
      <c r="J290" s="5">
        <v>0.68762741931938143</v>
      </c>
      <c r="K290" s="5">
        <v>1.4115947914785663</v>
      </c>
      <c r="L290" s="5">
        <v>0.54335308707097074</v>
      </c>
      <c r="M290" s="5">
        <v>0.15788848669517319</v>
      </c>
      <c r="N290" s="5">
        <f t="shared" si="28"/>
        <v>3.2444888929373041</v>
      </c>
      <c r="O290" s="5">
        <f t="shared" si="29"/>
        <v>3.5840089541439615</v>
      </c>
      <c r="P290" s="5">
        <f t="shared" si="30"/>
        <v>4.4759265000120383</v>
      </c>
      <c r="Q290" s="5">
        <f t="shared" si="31"/>
        <v>11.410114212531871</v>
      </c>
      <c r="R290" s="5">
        <f t="shared" si="33"/>
        <v>0.75243241424668195</v>
      </c>
      <c r="S290" s="5"/>
      <c r="T290" s="38">
        <f t="shared" si="34"/>
        <v>11.410114212531871</v>
      </c>
      <c r="U290" s="5"/>
    </row>
    <row r="291" spans="1:21" x14ac:dyDescent="0.25">
      <c r="A291">
        <v>5</v>
      </c>
      <c r="B291">
        <v>2004</v>
      </c>
      <c r="C291" s="5">
        <v>6971.7758408096342</v>
      </c>
      <c r="D291" s="5">
        <v>605.10681832340697</v>
      </c>
      <c r="E291" s="5">
        <v>1354.0351122372672</v>
      </c>
      <c r="F291" s="5">
        <v>562.05091403671997</v>
      </c>
      <c r="G291" s="5">
        <v>79.379127294793676</v>
      </c>
      <c r="I291" s="5">
        <v>15.018889935283644</v>
      </c>
      <c r="J291" s="5">
        <v>0.88229812604856328</v>
      </c>
      <c r="K291" s="5">
        <v>1.9335838836521371</v>
      </c>
      <c r="L291" s="5">
        <v>0.58274242933423859</v>
      </c>
      <c r="M291" s="5">
        <v>0.27574746403267453</v>
      </c>
      <c r="N291" s="5">
        <f t="shared" ref="N291:N354" si="35">C291/I$31</f>
        <v>2.1145816926932466</v>
      </c>
      <c r="O291" s="5">
        <f t="shared" ref="O291:O354" si="36">D291/J$31</f>
        <v>4.8798936961565076</v>
      </c>
      <c r="P291" s="5">
        <f t="shared" ref="P291:P354" si="37">E291/K$31</f>
        <v>6.6374270207709172</v>
      </c>
      <c r="Q291" s="5">
        <f t="shared" ref="Q291:Q354" si="38">F291/L$31</f>
        <v>10.408350259939258</v>
      </c>
      <c r="R291" s="5">
        <f t="shared" ref="R291:R354" si="39">G291/M$31</f>
        <v>2.5606170095094734</v>
      </c>
      <c r="S291" s="5"/>
      <c r="T291" s="38">
        <f t="shared" si="34"/>
        <v>10.408350259939258</v>
      </c>
      <c r="U291" s="5"/>
    </row>
    <row r="292" spans="1:21" x14ac:dyDescent="0.25">
      <c r="A292">
        <v>6</v>
      </c>
      <c r="B292">
        <v>2004</v>
      </c>
      <c r="C292" s="5">
        <v>7239.539408745406</v>
      </c>
      <c r="D292" s="5">
        <v>402.59352694117803</v>
      </c>
      <c r="E292" s="5">
        <v>652.07228928852373</v>
      </c>
      <c r="F292" s="5">
        <v>331.33367384171623</v>
      </c>
      <c r="G292" s="5">
        <v>0.24562947015852366</v>
      </c>
      <c r="I292" s="5">
        <v>15.235407241227373</v>
      </c>
      <c r="J292" s="5">
        <v>0.49667748530660077</v>
      </c>
      <c r="K292" s="5">
        <v>0.91642753797829546</v>
      </c>
      <c r="L292" s="5">
        <v>0.30889903808711161</v>
      </c>
      <c r="M292" s="5">
        <v>1.9004189989191643E-3</v>
      </c>
      <c r="N292" s="5">
        <f t="shared" si="35"/>
        <v>2.1957959990128622</v>
      </c>
      <c r="O292" s="5">
        <f t="shared" si="36"/>
        <v>3.2467219914611132</v>
      </c>
      <c r="P292" s="5">
        <f t="shared" si="37"/>
        <v>3.1964327906300185</v>
      </c>
      <c r="Q292" s="5">
        <f t="shared" si="38"/>
        <v>6.1358087748465966</v>
      </c>
      <c r="R292" s="5">
        <f t="shared" si="39"/>
        <v>7.9235312954362477E-3</v>
      </c>
      <c r="S292" s="5"/>
      <c r="T292" s="38">
        <f t="shared" si="34"/>
        <v>6.1358087748465966</v>
      </c>
      <c r="U292" s="5"/>
    </row>
    <row r="293" spans="1:21" x14ac:dyDescent="0.25">
      <c r="A293">
        <v>7</v>
      </c>
      <c r="B293">
        <v>2004</v>
      </c>
      <c r="C293" s="5">
        <v>8086.7655791483448</v>
      </c>
      <c r="D293" s="5">
        <v>505.11284282192281</v>
      </c>
      <c r="E293" s="5">
        <v>1190.051073808283</v>
      </c>
      <c r="F293" s="5">
        <v>442.44743925604905</v>
      </c>
      <c r="G293" s="5">
        <v>13.834991013588413</v>
      </c>
      <c r="I293" s="5">
        <v>15.707628714702453</v>
      </c>
      <c r="J293" s="5">
        <v>0.57525216674639501</v>
      </c>
      <c r="K293" s="5">
        <v>1.8427872859409573</v>
      </c>
      <c r="L293" s="5">
        <v>0.59235188816644802</v>
      </c>
      <c r="M293" s="5">
        <v>4.954153387979518E-2</v>
      </c>
      <c r="N293" s="5">
        <f t="shared" si="35"/>
        <v>2.4527648101754154</v>
      </c>
      <c r="O293" s="5">
        <f t="shared" si="36"/>
        <v>4.0734906679187324</v>
      </c>
      <c r="P293" s="5">
        <f t="shared" si="37"/>
        <v>5.8335836951386426</v>
      </c>
      <c r="Q293" s="5">
        <f t="shared" si="38"/>
        <v>8.1934710973342408</v>
      </c>
      <c r="R293" s="5">
        <f t="shared" si="39"/>
        <v>0.44629003269640038</v>
      </c>
      <c r="S293" s="5"/>
      <c r="T293" s="38">
        <f t="shared" si="34"/>
        <v>8.1934710973342408</v>
      </c>
      <c r="U293" s="5"/>
    </row>
    <row r="294" spans="1:21" x14ac:dyDescent="0.25">
      <c r="A294">
        <v>8</v>
      </c>
      <c r="B294">
        <v>2004</v>
      </c>
      <c r="C294" s="5">
        <v>12237.063635870672</v>
      </c>
      <c r="D294" s="5">
        <v>990.93925566482835</v>
      </c>
      <c r="E294" s="5">
        <v>2138.0195097641426</v>
      </c>
      <c r="F294" s="5">
        <v>562.73017231316658</v>
      </c>
      <c r="G294" s="5">
        <v>330.49148545697744</v>
      </c>
      <c r="I294" s="5">
        <v>22.004929968433455</v>
      </c>
      <c r="J294" s="5">
        <v>1.1317056012906184</v>
      </c>
      <c r="K294" s="5">
        <v>3.4332806052035725</v>
      </c>
      <c r="L294" s="5">
        <v>0.91207648706852762</v>
      </c>
      <c r="M294" s="5">
        <v>0.85611493205857259</v>
      </c>
      <c r="N294" s="5">
        <f t="shared" si="35"/>
        <v>3.7115752611072712</v>
      </c>
      <c r="O294" s="5">
        <f t="shared" si="36"/>
        <v>7.9914456102002287</v>
      </c>
      <c r="P294" s="5">
        <f t="shared" si="37"/>
        <v>10.480487792961483</v>
      </c>
      <c r="Q294" s="5">
        <f t="shared" si="38"/>
        <v>10.420929116910493</v>
      </c>
      <c r="R294" s="5">
        <f t="shared" si="39"/>
        <v>10.661015659902498</v>
      </c>
      <c r="S294" s="5"/>
      <c r="T294" s="38">
        <f t="shared" si="34"/>
        <v>10.420929116910493</v>
      </c>
      <c r="U294" s="5"/>
    </row>
    <row r="295" spans="1:21" x14ac:dyDescent="0.25">
      <c r="A295">
        <v>9</v>
      </c>
      <c r="B295">
        <v>2004</v>
      </c>
      <c r="C295" s="5">
        <v>36238.441932003079</v>
      </c>
      <c r="D295" s="5">
        <v>1053.383713505247</v>
      </c>
      <c r="E295" s="5">
        <v>2085.6477450056468</v>
      </c>
      <c r="F295" s="5">
        <v>444.00455800005665</v>
      </c>
      <c r="G295" s="5">
        <v>273.81153204389767</v>
      </c>
      <c r="I295" s="5">
        <v>57.704069530090734</v>
      </c>
      <c r="J295" s="5">
        <v>1.2077134976240886</v>
      </c>
      <c r="K295" s="5">
        <v>3.0735105048562428</v>
      </c>
      <c r="L295" s="5">
        <v>0.6782828600177182</v>
      </c>
      <c r="M295" s="5">
        <v>0.77821620114499845</v>
      </c>
      <c r="N295" s="5">
        <f t="shared" si="35"/>
        <v>10.991338165606029</v>
      </c>
      <c r="O295" s="5">
        <f t="shared" si="36"/>
        <v>8.4950299476229603</v>
      </c>
      <c r="P295" s="5">
        <f t="shared" si="37"/>
        <v>10.223763455910033</v>
      </c>
      <c r="Q295" s="5">
        <f t="shared" si="38"/>
        <v>8.2223066296306779</v>
      </c>
      <c r="R295" s="5">
        <f t="shared" si="39"/>
        <v>8.8326300659321824</v>
      </c>
      <c r="S295" s="5"/>
      <c r="T295" s="38">
        <f t="shared" si="34"/>
        <v>8.2223066296306779</v>
      </c>
      <c r="U295" s="5"/>
    </row>
    <row r="296" spans="1:21" x14ac:dyDescent="0.25">
      <c r="A296">
        <v>10</v>
      </c>
      <c r="B296">
        <v>2004</v>
      </c>
      <c r="C296" s="5">
        <v>8264.3450512816235</v>
      </c>
      <c r="D296" s="5">
        <v>553.05245537943028</v>
      </c>
      <c r="E296" s="5">
        <v>1333.5093016229689</v>
      </c>
      <c r="F296" s="5">
        <v>335.23564883564967</v>
      </c>
      <c r="G296" s="5">
        <v>18.025510725485372</v>
      </c>
      <c r="I296" s="5">
        <v>17.11525001322283</v>
      </c>
      <c r="J296" s="5">
        <v>0.64571544187154917</v>
      </c>
      <c r="K296" s="5">
        <v>1.2748974992504194</v>
      </c>
      <c r="L296" s="5">
        <v>0.35377789027705614</v>
      </c>
      <c r="M296" s="5">
        <v>9.9059477158698339E-2</v>
      </c>
      <c r="N296" s="5">
        <f t="shared" si="35"/>
        <v>2.5066257359058608</v>
      </c>
      <c r="O296" s="5">
        <f t="shared" si="36"/>
        <v>4.4601004466083092</v>
      </c>
      <c r="P296" s="5">
        <f t="shared" si="37"/>
        <v>6.536810302073377</v>
      </c>
      <c r="Q296" s="5">
        <f t="shared" si="38"/>
        <v>6.2080675710305497</v>
      </c>
      <c r="R296" s="5">
        <f t="shared" si="39"/>
        <v>0.58146808791888294</v>
      </c>
      <c r="S296" s="5"/>
      <c r="T296" s="38">
        <f t="shared" si="34"/>
        <v>6.2080675710305497</v>
      </c>
      <c r="U296" s="5"/>
    </row>
    <row r="297" spans="1:21" x14ac:dyDescent="0.25">
      <c r="A297">
        <v>11</v>
      </c>
      <c r="B297">
        <v>2004</v>
      </c>
      <c r="C297" s="5">
        <v>16470.824312407171</v>
      </c>
      <c r="D297" s="5">
        <v>729.94118680378142</v>
      </c>
      <c r="E297" s="5">
        <v>1684.1818366955479</v>
      </c>
      <c r="F297" s="5">
        <v>454.90395522814765</v>
      </c>
      <c r="G297" s="5">
        <v>94.126647663946585</v>
      </c>
      <c r="I297" s="5">
        <v>34.827833243715226</v>
      </c>
      <c r="J297" s="5">
        <v>1.0132711525591711</v>
      </c>
      <c r="K297" s="5">
        <v>1.8617382592526406</v>
      </c>
      <c r="L297" s="5">
        <v>0.50092501226190234</v>
      </c>
      <c r="M297" s="5">
        <v>0.38401738284664089</v>
      </c>
      <c r="N297" s="5">
        <f t="shared" si="35"/>
        <v>4.9957004283916202</v>
      </c>
      <c r="O297" s="5">
        <f t="shared" si="36"/>
        <v>5.8866224742240441</v>
      </c>
      <c r="P297" s="5">
        <f t="shared" si="37"/>
        <v>8.2557933171350388</v>
      </c>
      <c r="Q297" s="5">
        <f t="shared" si="38"/>
        <v>8.424147319039772</v>
      </c>
      <c r="R297" s="5">
        <f t="shared" si="39"/>
        <v>3.0363434730305352</v>
      </c>
      <c r="S297" s="5"/>
      <c r="T297" s="38">
        <f t="shared" si="34"/>
        <v>8.424147319039772</v>
      </c>
      <c r="U297" s="5"/>
    </row>
    <row r="298" spans="1:21" x14ac:dyDescent="0.25">
      <c r="A298">
        <v>12</v>
      </c>
      <c r="B298">
        <v>2004</v>
      </c>
      <c r="C298" s="5">
        <v>25342.827989987512</v>
      </c>
      <c r="D298" s="5">
        <v>476.9237683335769</v>
      </c>
      <c r="E298" s="5">
        <v>1721.7675798935131</v>
      </c>
      <c r="F298" s="5">
        <v>489.90788210436983</v>
      </c>
      <c r="G298" s="5">
        <v>44.750081036613068</v>
      </c>
      <c r="I298" s="5">
        <v>45.887906263770162</v>
      </c>
      <c r="J298" s="5">
        <v>0.76574233260845892</v>
      </c>
      <c r="K298" s="5">
        <v>2.0296784719742278</v>
      </c>
      <c r="L298" s="5">
        <v>0.49572750078326455</v>
      </c>
      <c r="M298" s="5">
        <v>0.24297299797757296</v>
      </c>
      <c r="N298" s="5">
        <f t="shared" si="35"/>
        <v>7.6866326933538103</v>
      </c>
      <c r="O298" s="5">
        <f t="shared" si="36"/>
        <v>3.8461594220449751</v>
      </c>
      <c r="P298" s="5">
        <f t="shared" si="37"/>
        <v>8.4400371563407504</v>
      </c>
      <c r="Q298" s="5">
        <f t="shared" si="38"/>
        <v>9.0723681871179593</v>
      </c>
      <c r="R298" s="5">
        <f t="shared" si="39"/>
        <v>1.4435510011810666</v>
      </c>
      <c r="S298" s="5"/>
      <c r="T298" s="38">
        <f t="shared" si="34"/>
        <v>9.0723681871179593</v>
      </c>
      <c r="U298" s="5"/>
    </row>
    <row r="299" spans="1:21" x14ac:dyDescent="0.25">
      <c r="A299">
        <v>1</v>
      </c>
      <c r="B299">
        <v>2005</v>
      </c>
      <c r="C299" s="5">
        <v>15914.381974972546</v>
      </c>
      <c r="D299" s="5">
        <v>794.20050809229792</v>
      </c>
      <c r="E299" s="5">
        <v>1861.4657855766636</v>
      </c>
      <c r="F299" s="5">
        <v>606.85897142732767</v>
      </c>
      <c r="G299" s="5">
        <v>64.663695825907837</v>
      </c>
      <c r="I299" s="5">
        <v>33.486954447603615</v>
      </c>
      <c r="J299" s="5">
        <v>1.4019579292466446</v>
      </c>
      <c r="K299" s="5">
        <v>2.8385354867956401</v>
      </c>
      <c r="L299" s="5">
        <v>0.7252766457009614</v>
      </c>
      <c r="M299" s="5">
        <v>0.33221673637175958</v>
      </c>
      <c r="N299" s="5">
        <f t="shared" si="35"/>
        <v>4.8269281088785396</v>
      </c>
      <c r="O299" s="5">
        <f t="shared" si="36"/>
        <v>6.4048428071959513</v>
      </c>
      <c r="P299" s="5">
        <f t="shared" si="37"/>
        <v>9.1248322822385468</v>
      </c>
      <c r="Q299" s="5">
        <f t="shared" si="38"/>
        <v>11.238129100506068</v>
      </c>
      <c r="R299" s="5">
        <f t="shared" si="39"/>
        <v>2.0859256718034787</v>
      </c>
      <c r="S299" s="5"/>
      <c r="T299" s="38">
        <f t="shared" si="34"/>
        <v>11.238129100506068</v>
      </c>
      <c r="U299" s="5"/>
    </row>
    <row r="300" spans="1:21" x14ac:dyDescent="0.25">
      <c r="A300">
        <v>2</v>
      </c>
      <c r="B300">
        <v>2005</v>
      </c>
      <c r="C300" s="5">
        <v>9298.5460436195026</v>
      </c>
      <c r="D300" s="5">
        <v>491.97379219864933</v>
      </c>
      <c r="E300" s="5">
        <v>1265.6708459734537</v>
      </c>
      <c r="F300" s="5">
        <v>521.58255219969283</v>
      </c>
      <c r="G300" s="5">
        <v>67.317828678680229</v>
      </c>
      <c r="I300" s="5">
        <v>29.862137127653757</v>
      </c>
      <c r="J300" s="5">
        <v>1.0783661886757376</v>
      </c>
      <c r="K300" s="5">
        <v>2.2490655228321978</v>
      </c>
      <c r="L300" s="5">
        <v>0.55763961027459585</v>
      </c>
      <c r="M300" s="5">
        <v>0.43242705434577838</v>
      </c>
      <c r="N300" s="5">
        <f t="shared" si="35"/>
        <v>2.8203051391020635</v>
      </c>
      <c r="O300" s="5">
        <f t="shared" si="36"/>
        <v>3.9675305822471723</v>
      </c>
      <c r="P300" s="5">
        <f t="shared" si="37"/>
        <v>6.2042688528110475</v>
      </c>
      <c r="Q300" s="5">
        <f t="shared" si="38"/>
        <v>9.6589361518461629</v>
      </c>
      <c r="R300" s="5">
        <f t="shared" si="39"/>
        <v>2.1715428606025879</v>
      </c>
      <c r="S300" s="5"/>
      <c r="T300" s="38">
        <f t="shared" si="34"/>
        <v>9.6589361518461629</v>
      </c>
      <c r="U300" s="5"/>
    </row>
    <row r="301" spans="1:21" x14ac:dyDescent="0.25">
      <c r="A301">
        <v>3</v>
      </c>
      <c r="B301">
        <v>2005</v>
      </c>
      <c r="C301" s="5">
        <v>28683.709875527831</v>
      </c>
      <c r="D301" s="5">
        <v>1087.8837430925144</v>
      </c>
      <c r="E301" s="5">
        <v>2276.4567515133108</v>
      </c>
      <c r="F301" s="5">
        <v>1022.6653896784809</v>
      </c>
      <c r="G301" s="5">
        <v>203.47634198894303</v>
      </c>
      <c r="I301" s="5">
        <v>64.672936766087929</v>
      </c>
      <c r="J301" s="5">
        <v>2.1668781598637556</v>
      </c>
      <c r="K301" s="5">
        <v>4.651179033053813</v>
      </c>
      <c r="L301" s="5">
        <v>1.3024835882934529</v>
      </c>
      <c r="M301" s="5">
        <v>0.94321207080868197</v>
      </c>
      <c r="N301" s="5">
        <f t="shared" si="35"/>
        <v>8.6999423341000401</v>
      </c>
      <c r="O301" s="5">
        <f t="shared" si="36"/>
        <v>8.7732559926815679</v>
      </c>
      <c r="P301" s="5">
        <f t="shared" si="37"/>
        <v>11.159101723104465</v>
      </c>
      <c r="Q301" s="5">
        <f t="shared" si="38"/>
        <v>18.938247957008905</v>
      </c>
      <c r="R301" s="5">
        <f t="shared" si="39"/>
        <v>6.563752967385259</v>
      </c>
      <c r="S301" s="5"/>
      <c r="T301" s="38">
        <f t="shared" si="34"/>
        <v>18.938247957008905</v>
      </c>
      <c r="U301" s="5"/>
    </row>
    <row r="302" spans="1:21" x14ac:dyDescent="0.25">
      <c r="A302">
        <v>4</v>
      </c>
      <c r="B302">
        <v>2005</v>
      </c>
      <c r="C302" s="5">
        <v>11264.111596105486</v>
      </c>
      <c r="D302" s="5">
        <v>578.89292168376312</v>
      </c>
      <c r="E302" s="5">
        <v>1621.82891332483</v>
      </c>
      <c r="F302" s="5">
        <v>701.12853255914615</v>
      </c>
      <c r="G302" s="5">
        <v>81.361709259774244</v>
      </c>
      <c r="I302" s="5">
        <v>29.962055142697512</v>
      </c>
      <c r="J302" s="5">
        <v>1.0423431148310134</v>
      </c>
      <c r="K302" s="5">
        <v>2.9618477406757564</v>
      </c>
      <c r="L302" s="5">
        <v>0.76984066327644152</v>
      </c>
      <c r="M302" s="5">
        <v>0.40619891250210483</v>
      </c>
      <c r="N302" s="5">
        <f t="shared" si="35"/>
        <v>3.4164730349121886</v>
      </c>
      <c r="O302" s="5">
        <f t="shared" si="36"/>
        <v>4.6684913039013152</v>
      </c>
      <c r="P302" s="5">
        <f t="shared" si="37"/>
        <v>7.9501417319844609</v>
      </c>
      <c r="Q302" s="5">
        <f t="shared" si="38"/>
        <v>12.983861714058262</v>
      </c>
      <c r="R302" s="5">
        <f t="shared" si="39"/>
        <v>2.6245712664443306</v>
      </c>
      <c r="S302" s="5"/>
      <c r="T302" s="38">
        <f t="shared" si="34"/>
        <v>12.983861714058262</v>
      </c>
      <c r="U302" s="5"/>
    </row>
    <row r="303" spans="1:21" x14ac:dyDescent="0.25">
      <c r="A303">
        <v>5</v>
      </c>
      <c r="B303">
        <v>2005</v>
      </c>
      <c r="C303" s="5">
        <v>6405.2289743020747</v>
      </c>
      <c r="D303" s="5">
        <v>409.6219434633694</v>
      </c>
      <c r="E303" s="5">
        <v>784.8318513515577</v>
      </c>
      <c r="F303" s="5">
        <v>328.47790055135539</v>
      </c>
      <c r="G303" s="5">
        <v>10.037169511255536</v>
      </c>
      <c r="I303" s="5">
        <v>14.388611741916316</v>
      </c>
      <c r="J303" s="5">
        <v>0.52157804117789586</v>
      </c>
      <c r="K303" s="5">
        <v>0.95299889730455112</v>
      </c>
      <c r="L303" s="5">
        <v>0.24634742894092251</v>
      </c>
      <c r="M303" s="5">
        <v>6.3818705129550887E-2</v>
      </c>
      <c r="N303" s="5">
        <f t="shared" si="35"/>
        <v>1.9427446085235289</v>
      </c>
      <c r="O303" s="5">
        <f t="shared" si="36"/>
        <v>3.3034027698658823</v>
      </c>
      <c r="P303" s="5">
        <f t="shared" si="37"/>
        <v>3.8472149576056749</v>
      </c>
      <c r="Q303" s="5">
        <f t="shared" si="38"/>
        <v>6.0829240842843593</v>
      </c>
      <c r="R303" s="5">
        <f t="shared" si="39"/>
        <v>0.32377966165340438</v>
      </c>
      <c r="S303" s="5"/>
      <c r="T303" s="38">
        <f t="shared" si="34"/>
        <v>6.0829240842843593</v>
      </c>
      <c r="U303" s="5"/>
    </row>
    <row r="304" spans="1:21" x14ac:dyDescent="0.25">
      <c r="A304">
        <v>6</v>
      </c>
      <c r="B304">
        <v>2005</v>
      </c>
      <c r="C304" s="5">
        <v>5657.2914894677433</v>
      </c>
      <c r="D304" s="5">
        <v>350.25657408675301</v>
      </c>
      <c r="E304" s="5">
        <v>799.80857380811869</v>
      </c>
      <c r="F304" s="5">
        <v>333.09135696352951</v>
      </c>
      <c r="G304" s="5">
        <v>64.865010563888575</v>
      </c>
      <c r="I304" s="5">
        <v>12.0639204479355</v>
      </c>
      <c r="J304" s="5">
        <v>0.38388204727136949</v>
      </c>
      <c r="K304" s="5">
        <v>1.1630672698494744</v>
      </c>
      <c r="L304" s="5">
        <v>0.26356376705085932</v>
      </c>
      <c r="M304" s="5">
        <v>0.1891974798301409</v>
      </c>
      <c r="N304" s="5">
        <f t="shared" si="35"/>
        <v>1.7158906549796007</v>
      </c>
      <c r="O304" s="5">
        <f t="shared" si="36"/>
        <v>2.8246497910222015</v>
      </c>
      <c r="P304" s="5">
        <f t="shared" si="37"/>
        <v>3.9206302637652879</v>
      </c>
      <c r="Q304" s="5">
        <f t="shared" si="38"/>
        <v>6.1683584622875838</v>
      </c>
      <c r="R304" s="5">
        <f t="shared" si="39"/>
        <v>2.0924196956093088</v>
      </c>
      <c r="S304" s="5"/>
      <c r="T304" s="38">
        <f t="shared" si="34"/>
        <v>6.1683584622875838</v>
      </c>
      <c r="U304" s="5"/>
    </row>
    <row r="305" spans="1:21" x14ac:dyDescent="0.25">
      <c r="A305">
        <v>7</v>
      </c>
      <c r="B305">
        <v>2005</v>
      </c>
      <c r="C305" s="5">
        <v>6042.5933349669231</v>
      </c>
      <c r="D305" s="5">
        <v>500.85468368132592</v>
      </c>
      <c r="E305" s="5">
        <v>658.27413694088034</v>
      </c>
      <c r="F305" s="5">
        <v>493.79747486913601</v>
      </c>
      <c r="G305" s="5">
        <v>40.036145845167631</v>
      </c>
      <c r="I305" s="5">
        <v>12.168936365274829</v>
      </c>
      <c r="J305" s="5">
        <v>0.54688964804486517</v>
      </c>
      <c r="K305" s="5">
        <v>0.90148050584669925</v>
      </c>
      <c r="L305" s="5">
        <v>0.63005896616964163</v>
      </c>
      <c r="M305" s="5">
        <v>0.13199836361206949</v>
      </c>
      <c r="N305" s="5">
        <f t="shared" si="35"/>
        <v>1.8327550303205711</v>
      </c>
      <c r="O305" s="5">
        <f t="shared" si="36"/>
        <v>4.0391506748494024</v>
      </c>
      <c r="P305" s="5">
        <f t="shared" si="37"/>
        <v>3.2268340046121584</v>
      </c>
      <c r="Q305" s="5">
        <f t="shared" si="38"/>
        <v>9.1443976827617774</v>
      </c>
      <c r="R305" s="5">
        <f t="shared" si="39"/>
        <v>1.2914885756505687</v>
      </c>
      <c r="S305" s="5"/>
      <c r="T305" s="38">
        <f t="shared" si="34"/>
        <v>9.1443976827617774</v>
      </c>
      <c r="U305" s="5"/>
    </row>
    <row r="306" spans="1:21" x14ac:dyDescent="0.25">
      <c r="A306">
        <v>8</v>
      </c>
      <c r="B306">
        <v>2005</v>
      </c>
      <c r="C306" s="5">
        <v>3804.2632462974761</v>
      </c>
      <c r="D306" s="5">
        <v>510.64311848673543</v>
      </c>
      <c r="E306" s="5">
        <v>808.44175875420342</v>
      </c>
      <c r="F306" s="5">
        <v>451.22299047725176</v>
      </c>
      <c r="G306" s="5">
        <v>78.256296179794617</v>
      </c>
      <c r="I306" s="5">
        <v>7.7213645920783742</v>
      </c>
      <c r="J306" s="5">
        <v>0.53664991101928861</v>
      </c>
      <c r="K306" s="5">
        <v>1.0709248607302362</v>
      </c>
      <c r="L306" s="5">
        <v>0.63384976979641627</v>
      </c>
      <c r="M306" s="5">
        <v>0.20628898023028025</v>
      </c>
      <c r="N306" s="5">
        <f t="shared" si="35"/>
        <v>1.1538560043365109</v>
      </c>
      <c r="O306" s="5">
        <f t="shared" si="36"/>
        <v>4.1180896652156083</v>
      </c>
      <c r="P306" s="5">
        <f t="shared" si="37"/>
        <v>3.9629497978147228</v>
      </c>
      <c r="Q306" s="5">
        <f t="shared" si="38"/>
        <v>8.355981305134291</v>
      </c>
      <c r="R306" s="5">
        <f t="shared" si="39"/>
        <v>2.5243966509611169</v>
      </c>
      <c r="S306" s="5"/>
      <c r="T306" s="38">
        <f t="shared" si="34"/>
        <v>8.355981305134291</v>
      </c>
      <c r="U306" s="5"/>
    </row>
    <row r="307" spans="1:21" x14ac:dyDescent="0.25">
      <c r="A307">
        <v>9</v>
      </c>
      <c r="B307">
        <v>2005</v>
      </c>
      <c r="C307" s="5">
        <v>1612.4632765087038</v>
      </c>
      <c r="D307" s="5">
        <v>327.6810505711012</v>
      </c>
      <c r="E307" s="5">
        <v>553.64311128962402</v>
      </c>
      <c r="F307" s="5">
        <v>180.13371617849489</v>
      </c>
      <c r="G307" s="5">
        <v>8.0731642409904616E-2</v>
      </c>
      <c r="I307" s="5">
        <v>2.9123876490184659</v>
      </c>
      <c r="J307" s="5">
        <v>0.32835271154239315</v>
      </c>
      <c r="K307" s="5">
        <v>0.44844445699195384</v>
      </c>
      <c r="L307" s="5">
        <v>0.15191988076795407</v>
      </c>
      <c r="M307" s="5">
        <v>7.0167250264515659E-4</v>
      </c>
      <c r="N307" s="5">
        <f t="shared" si="35"/>
        <v>0.4890698442549905</v>
      </c>
      <c r="O307" s="5">
        <f t="shared" si="36"/>
        <v>2.6425891175088805</v>
      </c>
      <c r="P307" s="5">
        <f t="shared" si="37"/>
        <v>2.7139368200471767</v>
      </c>
      <c r="Q307" s="5">
        <f t="shared" si="38"/>
        <v>3.3358095588610164</v>
      </c>
      <c r="R307" s="5">
        <f t="shared" si="39"/>
        <v>2.6042465293517618E-3</v>
      </c>
      <c r="S307" s="5"/>
      <c r="T307" s="38">
        <f t="shared" si="34"/>
        <v>3.3358095588610164</v>
      </c>
      <c r="U307" s="5"/>
    </row>
    <row r="308" spans="1:21" x14ac:dyDescent="0.25">
      <c r="A308">
        <v>10</v>
      </c>
      <c r="B308">
        <v>2005</v>
      </c>
      <c r="C308" s="5">
        <v>2909.2620743625248</v>
      </c>
      <c r="D308" s="5">
        <v>348.91527085889618</v>
      </c>
      <c r="E308" s="5">
        <v>800.76178180510965</v>
      </c>
      <c r="F308" s="5">
        <v>228.53142485568236</v>
      </c>
      <c r="G308" s="5">
        <v>18.755742967942808</v>
      </c>
      <c r="I308" s="5">
        <v>6.0202528826465107</v>
      </c>
      <c r="J308" s="5">
        <v>0.37264969821179394</v>
      </c>
      <c r="K308" s="5">
        <v>0.56451003405943878</v>
      </c>
      <c r="L308" s="5">
        <v>0.22995106144680122</v>
      </c>
      <c r="M308" s="5">
        <v>6.5289354247407935E-2</v>
      </c>
      <c r="N308" s="5">
        <f t="shared" si="35"/>
        <v>0.88239674684941605</v>
      </c>
      <c r="O308" s="5">
        <f t="shared" si="36"/>
        <v>2.8138328295072275</v>
      </c>
      <c r="P308" s="5">
        <f t="shared" si="37"/>
        <v>3.9253028519858315</v>
      </c>
      <c r="Q308" s="5">
        <f t="shared" si="38"/>
        <v>4.2320634232533774</v>
      </c>
      <c r="R308" s="5">
        <f t="shared" si="39"/>
        <v>0.60502396670783254</v>
      </c>
      <c r="S308" s="5"/>
      <c r="T308" s="38">
        <f t="shared" si="34"/>
        <v>4.2320634232533774</v>
      </c>
      <c r="U308" s="5"/>
    </row>
    <row r="309" spans="1:21" x14ac:dyDescent="0.25">
      <c r="A309">
        <v>11</v>
      </c>
      <c r="B309">
        <v>2005</v>
      </c>
      <c r="C309" s="5">
        <v>4102.559179709303</v>
      </c>
      <c r="D309" s="5">
        <v>375.05138621431172</v>
      </c>
      <c r="E309" s="5">
        <v>1074.4437202391089</v>
      </c>
      <c r="F309" s="5">
        <v>319.29709495500856</v>
      </c>
      <c r="G309" s="5">
        <v>30.604297733254612</v>
      </c>
      <c r="I309" s="5">
        <v>9.0896132948575339</v>
      </c>
      <c r="J309" s="5">
        <v>0.51074151900304388</v>
      </c>
      <c r="K309" s="5">
        <v>0.8496941700361117</v>
      </c>
      <c r="L309" s="5">
        <v>0.4202125611623822</v>
      </c>
      <c r="M309" s="5">
        <v>0.1440793046160482</v>
      </c>
      <c r="N309" s="5">
        <f t="shared" si="35"/>
        <v>1.2443309613919633</v>
      </c>
      <c r="O309" s="5">
        <f t="shared" si="36"/>
        <v>3.0246079533412233</v>
      </c>
      <c r="P309" s="5">
        <f t="shared" si="37"/>
        <v>5.2668809815642588</v>
      </c>
      <c r="Q309" s="5">
        <f t="shared" si="38"/>
        <v>5.9129091658334918</v>
      </c>
      <c r="R309" s="5">
        <f t="shared" si="39"/>
        <v>0.98723541075014876</v>
      </c>
      <c r="S309" s="5"/>
      <c r="T309" s="38">
        <f t="shared" si="34"/>
        <v>5.9129091658334918</v>
      </c>
      <c r="U309" s="5"/>
    </row>
    <row r="310" spans="1:21" x14ac:dyDescent="0.25">
      <c r="A310">
        <v>12</v>
      </c>
      <c r="B310">
        <v>2005</v>
      </c>
      <c r="C310" s="5">
        <v>24683.414023890626</v>
      </c>
      <c r="D310" s="5">
        <v>510.05574772300793</v>
      </c>
      <c r="E310" s="5">
        <v>2317.0881208245414</v>
      </c>
      <c r="F310" s="5">
        <v>755.08958956211029</v>
      </c>
      <c r="G310" s="5">
        <v>94.552613160285844</v>
      </c>
      <c r="I310" s="5">
        <v>46.731930974888186</v>
      </c>
      <c r="J310" s="5">
        <v>0.82091451069452726</v>
      </c>
      <c r="K310" s="5">
        <v>2.9801197186390302</v>
      </c>
      <c r="L310" s="5">
        <v>1.1295681361131107</v>
      </c>
      <c r="M310" s="5">
        <v>0.46666694982355333</v>
      </c>
      <c r="N310" s="5">
        <f t="shared" si="35"/>
        <v>7.4866284573523281</v>
      </c>
      <c r="O310" s="5">
        <f t="shared" si="36"/>
        <v>4.113352804217806</v>
      </c>
      <c r="P310" s="5">
        <f t="shared" si="37"/>
        <v>11.358275102081086</v>
      </c>
      <c r="Q310" s="5">
        <f t="shared" si="38"/>
        <v>13.983140547446487</v>
      </c>
      <c r="R310" s="5">
        <f t="shared" si="39"/>
        <v>3.0500842954930918</v>
      </c>
      <c r="S310" s="5"/>
      <c r="T310" s="38">
        <f t="shared" si="34"/>
        <v>13.983140547446487</v>
      </c>
      <c r="U310" s="5"/>
    </row>
    <row r="311" spans="1:21" x14ac:dyDescent="0.25">
      <c r="A311">
        <v>1</v>
      </c>
      <c r="B311">
        <v>2006</v>
      </c>
      <c r="C311" s="5">
        <v>7074.1324538926956</v>
      </c>
      <c r="D311" s="5">
        <v>344.84823228925865</v>
      </c>
      <c r="E311" s="5">
        <v>1514.7951085834</v>
      </c>
      <c r="F311" s="5">
        <v>513.27233420415371</v>
      </c>
      <c r="G311" s="5">
        <v>25.573030622683085</v>
      </c>
      <c r="I311" s="5">
        <v>21.665127812009331</v>
      </c>
      <c r="J311" s="5">
        <v>0.65183553447381171</v>
      </c>
      <c r="K311" s="5">
        <v>1.6844869802734803</v>
      </c>
      <c r="L311" s="5">
        <v>0.66042193305012065</v>
      </c>
      <c r="M311" s="5">
        <v>0.20760434341643813</v>
      </c>
      <c r="N311" s="5">
        <f t="shared" si="35"/>
        <v>2.1456270712443724</v>
      </c>
      <c r="O311" s="5">
        <f t="shared" si="36"/>
        <v>2.7810341313649891</v>
      </c>
      <c r="P311" s="5">
        <f t="shared" si="37"/>
        <v>7.4254662185460782</v>
      </c>
      <c r="Q311" s="5">
        <f t="shared" si="38"/>
        <v>9.5050432260028472</v>
      </c>
      <c r="R311" s="5">
        <f t="shared" si="39"/>
        <v>0.82493647169945439</v>
      </c>
      <c r="S311" s="5"/>
      <c r="T311" s="38">
        <f t="shared" si="34"/>
        <v>9.5050432260028472</v>
      </c>
      <c r="U311" s="5"/>
    </row>
    <row r="312" spans="1:21" x14ac:dyDescent="0.25">
      <c r="A312">
        <v>2</v>
      </c>
      <c r="B312">
        <v>2006</v>
      </c>
      <c r="C312" s="5">
        <v>3938.930033543953</v>
      </c>
      <c r="D312" s="5">
        <v>327.29336198119813</v>
      </c>
      <c r="E312" s="5">
        <v>1350.2135747394154</v>
      </c>
      <c r="F312" s="5">
        <v>442.2745853875665</v>
      </c>
      <c r="G312" s="5">
        <v>22.206583571922305</v>
      </c>
      <c r="I312" s="5">
        <v>14.187751346649089</v>
      </c>
      <c r="J312" s="5">
        <v>0.67525565429878098</v>
      </c>
      <c r="K312" s="5">
        <v>2.0896821304142139</v>
      </c>
      <c r="L312" s="5">
        <v>0.60081268782741148</v>
      </c>
      <c r="M312" s="5">
        <v>0.19299800513919391</v>
      </c>
      <c r="N312" s="5">
        <f t="shared" si="35"/>
        <v>1.1947012537288302</v>
      </c>
      <c r="O312" s="5">
        <f t="shared" si="36"/>
        <v>2.6394625966225655</v>
      </c>
      <c r="P312" s="5">
        <f t="shared" si="37"/>
        <v>6.6186939938206635</v>
      </c>
      <c r="Q312" s="5">
        <f t="shared" si="38"/>
        <v>8.1902700997697497</v>
      </c>
      <c r="R312" s="5">
        <f t="shared" si="39"/>
        <v>0.71634140554588077</v>
      </c>
      <c r="S312" s="5"/>
      <c r="T312" s="38">
        <f t="shared" si="34"/>
        <v>8.1902700997697497</v>
      </c>
      <c r="U312" s="5"/>
    </row>
    <row r="313" spans="1:21" x14ac:dyDescent="0.25">
      <c r="A313">
        <v>3</v>
      </c>
      <c r="B313">
        <v>2006</v>
      </c>
      <c r="C313" s="5">
        <v>3428.8681498845176</v>
      </c>
      <c r="D313" s="5">
        <v>352.79138729245346</v>
      </c>
      <c r="E313" s="5">
        <v>1107.8206948372374</v>
      </c>
      <c r="F313" s="5">
        <v>340.32066153021799</v>
      </c>
      <c r="G313" s="5">
        <v>15.793189238328971</v>
      </c>
      <c r="I313" s="5">
        <v>9.9940198748290054</v>
      </c>
      <c r="J313" s="5">
        <v>0.5601254901055791</v>
      </c>
      <c r="K313" s="5">
        <v>1.2999259376537013</v>
      </c>
      <c r="L313" s="5">
        <v>0.31923133770726997</v>
      </c>
      <c r="M313" s="5">
        <v>0.11494431452486932</v>
      </c>
      <c r="N313" s="5">
        <f t="shared" si="35"/>
        <v>1.0399964057884494</v>
      </c>
      <c r="O313" s="5">
        <f t="shared" si="36"/>
        <v>2.8450918330036568</v>
      </c>
      <c r="P313" s="5">
        <f t="shared" si="37"/>
        <v>5.4304936021433203</v>
      </c>
      <c r="Q313" s="5">
        <f t="shared" si="38"/>
        <v>6.3022344727818149</v>
      </c>
      <c r="R313" s="5">
        <f t="shared" si="39"/>
        <v>0.50945771736545065</v>
      </c>
      <c r="S313" s="5"/>
      <c r="T313" s="38">
        <f t="shared" si="34"/>
        <v>6.3022344727818149</v>
      </c>
      <c r="U313" s="5"/>
    </row>
    <row r="314" spans="1:21" x14ac:dyDescent="0.25">
      <c r="A314">
        <v>4</v>
      </c>
      <c r="B314">
        <v>2006</v>
      </c>
      <c r="C314" s="5">
        <v>6864.1375380720765</v>
      </c>
      <c r="D314" s="5">
        <v>342.21611182082296</v>
      </c>
      <c r="E314" s="5">
        <v>994.37299147223655</v>
      </c>
      <c r="F314" s="5">
        <v>409.66039872758103</v>
      </c>
      <c r="G314" s="5">
        <v>54.068667182524173</v>
      </c>
      <c r="I314" s="5">
        <v>17.719738562639332</v>
      </c>
      <c r="J314" s="5">
        <v>0.47468473462692812</v>
      </c>
      <c r="K314" s="5">
        <v>1.1880804841418067</v>
      </c>
      <c r="L314" s="5">
        <v>0.34914671572579176</v>
      </c>
      <c r="M314" s="5">
        <v>0.24091348024813508</v>
      </c>
      <c r="N314" s="5">
        <f t="shared" si="35"/>
        <v>2.0819343457907422</v>
      </c>
      <c r="O314" s="5">
        <f t="shared" si="36"/>
        <v>2.7598073533937337</v>
      </c>
      <c r="P314" s="5">
        <f t="shared" si="37"/>
        <v>4.8743774091776304</v>
      </c>
      <c r="Q314" s="5">
        <f t="shared" si="38"/>
        <v>7.5863036801403894</v>
      </c>
      <c r="R314" s="5">
        <f t="shared" si="39"/>
        <v>1.7441505542749733</v>
      </c>
      <c r="S314" s="5"/>
      <c r="T314" s="38">
        <f t="shared" ref="T314:T377" si="40">Q314</f>
        <v>7.5863036801403894</v>
      </c>
      <c r="U314" s="5"/>
    </row>
    <row r="315" spans="1:21" x14ac:dyDescent="0.25">
      <c r="A315">
        <v>5</v>
      </c>
      <c r="B315">
        <v>2006</v>
      </c>
      <c r="C315" s="5">
        <v>4033.0017205348931</v>
      </c>
      <c r="D315" s="5">
        <v>307.09261315339501</v>
      </c>
      <c r="E315" s="5">
        <v>723.77686312369826</v>
      </c>
      <c r="F315" s="5">
        <v>356.9685437047201</v>
      </c>
      <c r="G315" s="5">
        <v>25.198176606096897</v>
      </c>
      <c r="I315" s="5">
        <v>8.9874016587553722</v>
      </c>
      <c r="J315" s="5">
        <v>0.33148979184493577</v>
      </c>
      <c r="K315" s="5">
        <v>0.75459828339239865</v>
      </c>
      <c r="L315" s="5">
        <v>0.24814691885531906</v>
      </c>
      <c r="M315" s="5">
        <v>0.12229756011415487</v>
      </c>
      <c r="N315" s="5">
        <f t="shared" si="35"/>
        <v>1.2232337641901405</v>
      </c>
      <c r="O315" s="5">
        <f t="shared" si="36"/>
        <v>2.4765533318822177</v>
      </c>
      <c r="P315" s="5">
        <f t="shared" si="37"/>
        <v>3.5479257996259719</v>
      </c>
      <c r="Q315" s="5">
        <f t="shared" si="38"/>
        <v>6.6105285871244464</v>
      </c>
      <c r="R315" s="5">
        <f t="shared" si="39"/>
        <v>0.81284440664828705</v>
      </c>
      <c r="S315" s="5"/>
      <c r="T315" s="38">
        <f t="shared" si="40"/>
        <v>6.6105285871244464</v>
      </c>
      <c r="U315" s="5"/>
    </row>
    <row r="316" spans="1:21" x14ac:dyDescent="0.25">
      <c r="A316" s="11">
        <v>6</v>
      </c>
      <c r="B316" s="11">
        <v>2006</v>
      </c>
      <c r="C316" s="28">
        <v>12943.143463600027</v>
      </c>
      <c r="D316" s="28">
        <v>361.91747181526284</v>
      </c>
      <c r="E316" s="28">
        <v>1504.4155291682662</v>
      </c>
      <c r="F316" s="28">
        <v>806.05019273131893</v>
      </c>
      <c r="G316" s="28">
        <v>818.27551444516598</v>
      </c>
      <c r="H316" s="11"/>
      <c r="I316" s="28">
        <v>26.03734023599883</v>
      </c>
      <c r="J316" s="28">
        <v>0.42267612679645733</v>
      </c>
      <c r="K316" s="28">
        <v>2.2841312175854105</v>
      </c>
      <c r="L316" s="28">
        <v>0.93252094566449295</v>
      </c>
      <c r="M316" s="28">
        <v>1.4998615919019536</v>
      </c>
      <c r="N316" s="28">
        <f t="shared" si="35"/>
        <v>3.9257335346072266</v>
      </c>
      <c r="O316" s="28">
        <f t="shared" si="36"/>
        <v>2.9186892888327649</v>
      </c>
      <c r="P316" s="28">
        <f t="shared" si="37"/>
        <v>7.3745859272954224</v>
      </c>
      <c r="Q316" s="28">
        <f t="shared" si="38"/>
        <v>14.92685542095035</v>
      </c>
      <c r="R316" s="28">
        <f t="shared" si="39"/>
        <v>26.395984336940838</v>
      </c>
      <c r="S316" s="5"/>
      <c r="T316" s="38">
        <f t="shared" si="40"/>
        <v>14.92685542095035</v>
      </c>
      <c r="U316" s="5"/>
    </row>
    <row r="317" spans="1:21" x14ac:dyDescent="0.25">
      <c r="A317">
        <v>7</v>
      </c>
      <c r="B317">
        <v>2006</v>
      </c>
      <c r="C317" s="5">
        <v>21952.030578411013</v>
      </c>
      <c r="D317" s="5">
        <v>535.57632069633746</v>
      </c>
      <c r="E317" s="5">
        <v>931.0173270071092</v>
      </c>
      <c r="F317" s="5">
        <v>548.35107429424147</v>
      </c>
      <c r="G317" s="5">
        <v>26.675322615962873</v>
      </c>
      <c r="I317" s="5">
        <v>36.570750361818348</v>
      </c>
      <c r="J317" s="5">
        <v>0.58403038912068528</v>
      </c>
      <c r="K317" s="5">
        <v>1.2959981170283688</v>
      </c>
      <c r="L317" s="5">
        <v>0.61313279961442935</v>
      </c>
      <c r="M317" s="5">
        <v>0.10865980152433707</v>
      </c>
      <c r="N317" s="5">
        <f t="shared" si="35"/>
        <v>6.6581833722811687</v>
      </c>
      <c r="O317" s="5">
        <f t="shared" si="36"/>
        <v>4.3191638765833664</v>
      </c>
      <c r="P317" s="5">
        <f t="shared" si="37"/>
        <v>4.5638104265054373</v>
      </c>
      <c r="Q317" s="5">
        <f t="shared" si="38"/>
        <v>10.154649523967434</v>
      </c>
      <c r="R317" s="5">
        <f t="shared" si="39"/>
        <v>0.86049427793428623</v>
      </c>
      <c r="S317" s="5"/>
      <c r="T317" s="38">
        <f t="shared" si="40"/>
        <v>10.154649523967434</v>
      </c>
      <c r="U317" s="5"/>
    </row>
    <row r="318" spans="1:21" x14ac:dyDescent="0.25">
      <c r="A318">
        <v>8</v>
      </c>
      <c r="B318">
        <v>2006</v>
      </c>
      <c r="C318" s="5">
        <v>2476.4534326288535</v>
      </c>
      <c r="D318" s="5">
        <v>422.60408210598365</v>
      </c>
      <c r="E318" s="5">
        <v>415.90472537013636</v>
      </c>
      <c r="F318" s="5">
        <v>300.15978735789554</v>
      </c>
      <c r="G318" s="5">
        <v>2.2785939360570313</v>
      </c>
      <c r="I318" s="5">
        <v>5.1143878328459511</v>
      </c>
      <c r="J318" s="5">
        <v>0.4559925712014109</v>
      </c>
      <c r="K318" s="5">
        <v>0.35071784397592493</v>
      </c>
      <c r="L318" s="5">
        <v>0.24039175673692958</v>
      </c>
      <c r="M318" s="5">
        <v>1.1121967484099394E-2</v>
      </c>
      <c r="N318" s="5">
        <f t="shared" si="35"/>
        <v>0.75112327346947327</v>
      </c>
      <c r="O318" s="5">
        <f t="shared" si="36"/>
        <v>3.4080974363385779</v>
      </c>
      <c r="P318" s="5">
        <f t="shared" si="37"/>
        <v>2.0387486537751784</v>
      </c>
      <c r="Q318" s="5">
        <f t="shared" si="38"/>
        <v>5.5585145807017691</v>
      </c>
      <c r="R318" s="5">
        <f t="shared" si="39"/>
        <v>7.3503030195388105E-2</v>
      </c>
      <c r="S318" s="5"/>
      <c r="T318" s="38">
        <f t="shared" si="40"/>
        <v>5.5585145807017691</v>
      </c>
      <c r="U318" s="5"/>
    </row>
    <row r="319" spans="1:21" x14ac:dyDescent="0.25">
      <c r="A319">
        <v>9</v>
      </c>
      <c r="B319">
        <v>2006</v>
      </c>
      <c r="C319" s="5">
        <v>8162.0107631571955</v>
      </c>
      <c r="D319" s="5">
        <v>483.82310000815301</v>
      </c>
      <c r="E319" s="5">
        <v>1138.8859324746429</v>
      </c>
      <c r="F319" s="5">
        <v>917.87363566669262</v>
      </c>
      <c r="G319" s="5">
        <v>22.334272952055127</v>
      </c>
      <c r="I319" s="5">
        <v>16.75507799634638</v>
      </c>
      <c r="J319" s="5">
        <v>0.51646152196951656</v>
      </c>
      <c r="K319" s="5">
        <v>1.5258060718322299</v>
      </c>
      <c r="L319" s="5">
        <v>1.5954371970528076</v>
      </c>
      <c r="M319" s="5">
        <v>0.10025426538612518</v>
      </c>
      <c r="N319" s="5">
        <f t="shared" si="35"/>
        <v>2.4755871286494373</v>
      </c>
      <c r="O319" s="5">
        <f t="shared" si="36"/>
        <v>3.9017991936141372</v>
      </c>
      <c r="P319" s="5">
        <f t="shared" si="37"/>
        <v>5.5827741787972691</v>
      </c>
      <c r="Q319" s="5">
        <f t="shared" si="38"/>
        <v>16.997659919753566</v>
      </c>
      <c r="R319" s="5">
        <f t="shared" si="39"/>
        <v>0.72046041780822989</v>
      </c>
      <c r="S319" s="5"/>
      <c r="T319" s="38">
        <f t="shared" si="40"/>
        <v>16.997659919753566</v>
      </c>
      <c r="U319" s="5"/>
    </row>
    <row r="320" spans="1:21" x14ac:dyDescent="0.25">
      <c r="A320">
        <v>10</v>
      </c>
      <c r="B320">
        <v>2006</v>
      </c>
      <c r="C320" s="5">
        <v>3898.6543744744072</v>
      </c>
      <c r="D320" s="5">
        <v>434.52244666080634</v>
      </c>
      <c r="E320" s="5">
        <v>1106.1271944893144</v>
      </c>
      <c r="F320" s="5">
        <v>466.99595895074691</v>
      </c>
      <c r="G320" s="5">
        <v>44.250649911081695</v>
      </c>
      <c r="I320" s="5">
        <v>9.4094140143143701</v>
      </c>
      <c r="J320" s="5">
        <v>0.49297802634553156</v>
      </c>
      <c r="K320" s="5">
        <v>1.0691893120818339</v>
      </c>
      <c r="L320" s="5">
        <v>0.59514703493703325</v>
      </c>
      <c r="M320" s="5">
        <v>0.17805434406073767</v>
      </c>
      <c r="N320" s="5">
        <f t="shared" si="35"/>
        <v>1.1824854032376122</v>
      </c>
      <c r="O320" s="5">
        <f t="shared" si="36"/>
        <v>3.5042132795226317</v>
      </c>
      <c r="P320" s="5">
        <f t="shared" si="37"/>
        <v>5.4221921298495808</v>
      </c>
      <c r="Q320" s="5">
        <f t="shared" si="38"/>
        <v>8.6480733139027208</v>
      </c>
      <c r="R320" s="5">
        <f t="shared" si="39"/>
        <v>1.4274403197123127</v>
      </c>
      <c r="S320" s="5"/>
      <c r="T320" s="38">
        <f t="shared" si="40"/>
        <v>8.6480733139027208</v>
      </c>
      <c r="U320" s="5"/>
    </row>
    <row r="321" spans="1:21" x14ac:dyDescent="0.25">
      <c r="A321">
        <v>11</v>
      </c>
      <c r="B321">
        <v>2006</v>
      </c>
      <c r="C321" s="5">
        <v>49679.526324848855</v>
      </c>
      <c r="D321" s="5">
        <v>2105.0469933797881</v>
      </c>
      <c r="E321" s="5">
        <v>8043.1883387335993</v>
      </c>
      <c r="F321" s="5">
        <v>1752.2464556089831</v>
      </c>
      <c r="G321" s="5">
        <v>583.4893251972328</v>
      </c>
      <c r="I321" s="5">
        <v>73.674770882024774</v>
      </c>
      <c r="J321" s="5">
        <v>2.3414350756868236</v>
      </c>
      <c r="K321" s="5">
        <v>13.505531096564873</v>
      </c>
      <c r="L321" s="5">
        <v>3.0753322219726233</v>
      </c>
      <c r="M321" s="5">
        <v>1.4652678445882159</v>
      </c>
      <c r="N321" s="5">
        <f t="shared" si="35"/>
        <v>15.068100189520429</v>
      </c>
      <c r="O321" s="5">
        <f t="shared" si="36"/>
        <v>16.976185430482161</v>
      </c>
      <c r="P321" s="5">
        <f t="shared" si="37"/>
        <v>39.427393817321565</v>
      </c>
      <c r="Q321" s="5">
        <f t="shared" si="38"/>
        <v>32.449008437203389</v>
      </c>
      <c r="R321" s="5">
        <f t="shared" si="39"/>
        <v>18.822236296684927</v>
      </c>
      <c r="S321" s="5"/>
      <c r="T321" s="38">
        <f t="shared" si="40"/>
        <v>32.449008437203389</v>
      </c>
      <c r="U321" s="5"/>
    </row>
    <row r="322" spans="1:21" x14ac:dyDescent="0.25">
      <c r="A322">
        <v>12</v>
      </c>
      <c r="B322">
        <v>2006</v>
      </c>
      <c r="C322" s="5">
        <v>13755.198358381585</v>
      </c>
      <c r="D322" s="5">
        <v>902.06204466623728</v>
      </c>
      <c r="E322" s="5">
        <v>2148.9388744921921</v>
      </c>
      <c r="F322" s="5">
        <v>724.96187791383738</v>
      </c>
      <c r="G322" s="5">
        <v>131.89007520915519</v>
      </c>
      <c r="I322" s="5">
        <v>29.932733505006055</v>
      </c>
      <c r="J322" s="5">
        <v>1.2237444864553875</v>
      </c>
      <c r="K322" s="5">
        <v>2.7231671740097081</v>
      </c>
      <c r="L322" s="5">
        <v>1.2007256306976257</v>
      </c>
      <c r="M322" s="5">
        <v>0.52913756669948442</v>
      </c>
      <c r="N322" s="5">
        <f t="shared" si="35"/>
        <v>4.172034685587378</v>
      </c>
      <c r="O322" s="5">
        <f t="shared" si="36"/>
        <v>7.2746939085986879</v>
      </c>
      <c r="P322" s="5">
        <f t="shared" si="37"/>
        <v>10.534014090648</v>
      </c>
      <c r="Q322" s="5">
        <f t="shared" si="38"/>
        <v>13.425219961367359</v>
      </c>
      <c r="R322" s="5">
        <f t="shared" si="39"/>
        <v>4.2545185551340383</v>
      </c>
      <c r="S322" s="5"/>
      <c r="T322" s="38">
        <f t="shared" si="40"/>
        <v>13.425219961367359</v>
      </c>
      <c r="U322" s="5"/>
    </row>
    <row r="323" spans="1:21" x14ac:dyDescent="0.25">
      <c r="A323">
        <v>1</v>
      </c>
      <c r="B323">
        <v>2007</v>
      </c>
      <c r="C323" s="5">
        <v>21978.243188951714</v>
      </c>
      <c r="D323" s="5">
        <v>960.1067186433994</v>
      </c>
      <c r="E323" s="5">
        <v>2477.3816291893363</v>
      </c>
      <c r="F323" s="5">
        <v>600.92252585681194</v>
      </c>
      <c r="G323" s="5">
        <v>121.37696176778978</v>
      </c>
      <c r="I323" s="5">
        <v>47.412448734393521</v>
      </c>
      <c r="J323" s="5">
        <v>1.6556220659105707</v>
      </c>
      <c r="K323" s="5">
        <v>3.6520510795680301</v>
      </c>
      <c r="L323" s="5">
        <v>1.0579539182000681</v>
      </c>
      <c r="M323" s="5">
        <v>0.58194391794378242</v>
      </c>
      <c r="N323" s="5">
        <f t="shared" si="35"/>
        <v>6.6661338152719791</v>
      </c>
      <c r="O323" s="5">
        <f t="shared" si="36"/>
        <v>7.7427961180919302</v>
      </c>
      <c r="P323" s="5">
        <f t="shared" si="37"/>
        <v>12.144027594065374</v>
      </c>
      <c r="Q323" s="5">
        <f t="shared" si="38"/>
        <v>11.128194923274295</v>
      </c>
      <c r="R323" s="5">
        <f t="shared" si="39"/>
        <v>3.9153858634770895</v>
      </c>
      <c r="S323" s="5"/>
      <c r="T323" s="38">
        <f t="shared" si="40"/>
        <v>11.128194923274295</v>
      </c>
      <c r="U323" s="5"/>
    </row>
    <row r="324" spans="1:21" x14ac:dyDescent="0.25">
      <c r="A324">
        <v>2</v>
      </c>
      <c r="B324">
        <v>2007</v>
      </c>
      <c r="C324" s="5">
        <v>15029.010490685081</v>
      </c>
      <c r="D324" s="5">
        <v>422.77069136665909</v>
      </c>
      <c r="E324" s="5">
        <v>1417.4123991655222</v>
      </c>
      <c r="F324" s="5">
        <v>360.20276586072902</v>
      </c>
      <c r="G324" s="5">
        <v>31.841979093866275</v>
      </c>
      <c r="I324" s="5">
        <v>38.643393449768965</v>
      </c>
      <c r="J324" s="5">
        <v>0.94062495741095753</v>
      </c>
      <c r="K324" s="5">
        <v>2.2599877350029742</v>
      </c>
      <c r="L324" s="5">
        <v>0.57289025467601251</v>
      </c>
      <c r="M324" s="5">
        <v>0.27103114320373484</v>
      </c>
      <c r="N324" s="5">
        <f t="shared" si="35"/>
        <v>4.5583895937777017</v>
      </c>
      <c r="O324" s="5">
        <f t="shared" si="36"/>
        <v>3.4094410594085409</v>
      </c>
      <c r="P324" s="5">
        <f t="shared" si="37"/>
        <v>6.9480999959094225</v>
      </c>
      <c r="Q324" s="5">
        <f t="shared" si="38"/>
        <v>6.6704215900135004</v>
      </c>
      <c r="R324" s="5">
        <f t="shared" si="39"/>
        <v>1.0271606159311701</v>
      </c>
      <c r="S324" s="5"/>
      <c r="T324" s="38">
        <f t="shared" si="40"/>
        <v>6.6704215900135004</v>
      </c>
      <c r="U324" s="5"/>
    </row>
    <row r="325" spans="1:21" x14ac:dyDescent="0.25">
      <c r="A325">
        <v>3</v>
      </c>
      <c r="B325">
        <v>2007</v>
      </c>
      <c r="C325" s="5">
        <v>21606.915791428873</v>
      </c>
      <c r="D325" s="5">
        <v>717.93910137840157</v>
      </c>
      <c r="E325" s="5">
        <v>1913.2063433115666</v>
      </c>
      <c r="F325" s="5">
        <v>661.08542623440781</v>
      </c>
      <c r="G325" s="5">
        <v>138.4800278731372</v>
      </c>
      <c r="I325" s="5">
        <v>47.818932496782587</v>
      </c>
      <c r="J325" s="5">
        <v>1.4702837391942916</v>
      </c>
      <c r="K325" s="5">
        <v>3.1591552634216322</v>
      </c>
      <c r="L325" s="5">
        <v>0.97446489374532286</v>
      </c>
      <c r="M325" s="5">
        <v>0.58333235686250429</v>
      </c>
      <c r="N325" s="5">
        <f t="shared" si="35"/>
        <v>6.553507974349067</v>
      </c>
      <c r="O325" s="5">
        <f t="shared" si="36"/>
        <v>5.7898314627290448</v>
      </c>
      <c r="P325" s="5">
        <f t="shared" si="37"/>
        <v>9.378462467213561</v>
      </c>
      <c r="Q325" s="5">
        <f t="shared" si="38"/>
        <v>12.24232270804459</v>
      </c>
      <c r="R325" s="5">
        <f t="shared" si="39"/>
        <v>4.4670976733270065</v>
      </c>
      <c r="S325" s="5"/>
      <c r="T325" s="38">
        <f t="shared" si="40"/>
        <v>12.24232270804459</v>
      </c>
      <c r="U325" s="5"/>
    </row>
    <row r="326" spans="1:21" x14ac:dyDescent="0.25">
      <c r="A326">
        <v>4</v>
      </c>
      <c r="B326">
        <v>2007</v>
      </c>
      <c r="C326" s="5">
        <v>32846.877944596192</v>
      </c>
      <c r="D326" s="5">
        <v>926.39649086309737</v>
      </c>
      <c r="E326" s="5">
        <v>2739.261034294032</v>
      </c>
      <c r="F326" s="5">
        <v>809.08350655472009</v>
      </c>
      <c r="G326" s="5">
        <v>153.83734059752484</v>
      </c>
      <c r="I326" s="5">
        <v>58.774446322826726</v>
      </c>
      <c r="J326" s="5">
        <v>1.805293345491076</v>
      </c>
      <c r="K326" s="5">
        <v>4.5536320645470081</v>
      </c>
      <c r="L326" s="5">
        <v>1.1406592054230615</v>
      </c>
      <c r="M326" s="5">
        <v>0.5397034041816291</v>
      </c>
      <c r="N326" s="5">
        <f t="shared" si="35"/>
        <v>9.9626563374571404</v>
      </c>
      <c r="O326" s="5">
        <f t="shared" si="36"/>
        <v>7.4709394424443341</v>
      </c>
      <c r="P326" s="5">
        <f t="shared" si="37"/>
        <v>13.427750168108</v>
      </c>
      <c r="Q326" s="5">
        <f t="shared" si="38"/>
        <v>14.983027899161483</v>
      </c>
      <c r="R326" s="5">
        <f t="shared" si="39"/>
        <v>4.9624948579846722</v>
      </c>
      <c r="S326" s="5"/>
      <c r="T326" s="38">
        <f t="shared" si="40"/>
        <v>14.983027899161483</v>
      </c>
      <c r="U326" s="5"/>
    </row>
    <row r="327" spans="1:21" x14ac:dyDescent="0.25">
      <c r="A327">
        <v>5</v>
      </c>
      <c r="B327">
        <v>2007</v>
      </c>
      <c r="C327" s="5">
        <v>3406.7469482339466</v>
      </c>
      <c r="D327" s="5">
        <v>380.74431649158385</v>
      </c>
      <c r="E327" s="5">
        <v>944.95744174542267</v>
      </c>
      <c r="F327" s="5">
        <v>499.63921345731444</v>
      </c>
      <c r="G327" s="5">
        <v>1.6499134645812259</v>
      </c>
      <c r="I327" s="5">
        <v>8.171693794006055</v>
      </c>
      <c r="J327" s="5">
        <v>0.5237703131548257</v>
      </c>
      <c r="K327" s="5">
        <v>1.092664891168124</v>
      </c>
      <c r="L327" s="5">
        <v>0.40832892463632742</v>
      </c>
      <c r="M327" s="5">
        <v>1.2839247199361125E-2</v>
      </c>
      <c r="N327" s="5">
        <f t="shared" si="35"/>
        <v>1.033286911808901</v>
      </c>
      <c r="O327" s="5">
        <f t="shared" si="36"/>
        <v>3.0705186813837408</v>
      </c>
      <c r="P327" s="5">
        <f t="shared" si="37"/>
        <v>4.6321443222814835</v>
      </c>
      <c r="Q327" s="5">
        <f t="shared" si="38"/>
        <v>9.2525780269873046</v>
      </c>
      <c r="R327" s="5">
        <f t="shared" si="39"/>
        <v>5.3223014986491159E-2</v>
      </c>
      <c r="S327" s="5"/>
      <c r="T327" s="38">
        <f t="shared" si="40"/>
        <v>9.2525780269873046</v>
      </c>
      <c r="U327" s="5"/>
    </row>
    <row r="328" spans="1:21" x14ac:dyDescent="0.25">
      <c r="A328">
        <v>6</v>
      </c>
      <c r="B328">
        <v>2007</v>
      </c>
      <c r="C328" s="5">
        <v>3103.8536689138855</v>
      </c>
      <c r="D328" s="5">
        <v>326.56367100467594</v>
      </c>
      <c r="E328" s="5">
        <v>677.90184799605265</v>
      </c>
      <c r="F328" s="5">
        <v>478.92698034975177</v>
      </c>
      <c r="G328" s="5">
        <v>3.5387552796683095</v>
      </c>
      <c r="I328" s="5">
        <v>6.9999244223370463</v>
      </c>
      <c r="J328" s="5">
        <v>0.40705466654973693</v>
      </c>
      <c r="K328" s="5">
        <v>0.8209053762279569</v>
      </c>
      <c r="L328" s="5">
        <v>0.34566374362244451</v>
      </c>
      <c r="M328" s="5">
        <v>2.1023729246565939E-2</v>
      </c>
      <c r="N328" s="5">
        <f t="shared" si="35"/>
        <v>0.94141755199086607</v>
      </c>
      <c r="O328" s="5">
        <f t="shared" si="36"/>
        <v>2.6335779919731932</v>
      </c>
      <c r="P328" s="5">
        <f t="shared" si="37"/>
        <v>3.3230482744904544</v>
      </c>
      <c r="Q328" s="5">
        <f t="shared" si="38"/>
        <v>8.8690181546250333</v>
      </c>
      <c r="R328" s="5">
        <f t="shared" si="39"/>
        <v>0.11415339611833257</v>
      </c>
      <c r="S328" s="5"/>
      <c r="T328" s="38">
        <f t="shared" si="40"/>
        <v>8.8690181546250333</v>
      </c>
      <c r="U328" s="5"/>
    </row>
    <row r="329" spans="1:21" x14ac:dyDescent="0.25">
      <c r="A329">
        <v>7</v>
      </c>
      <c r="B329">
        <v>2007</v>
      </c>
      <c r="C329" s="5">
        <v>2389.7031500275343</v>
      </c>
      <c r="D329" s="5">
        <v>292.16851903089537</v>
      </c>
      <c r="E329" s="5">
        <v>522.79291786148576</v>
      </c>
      <c r="F329" s="5">
        <v>464.3161578853933</v>
      </c>
      <c r="G329" s="5">
        <v>5.2915973479255527</v>
      </c>
      <c r="I329" s="5">
        <v>5.0787634132208419</v>
      </c>
      <c r="J329" s="5">
        <v>0.31708473806319276</v>
      </c>
      <c r="K329" s="5">
        <v>0.56396196606520632</v>
      </c>
      <c r="L329" s="5">
        <v>0.39910311340008103</v>
      </c>
      <c r="M329" s="5">
        <v>1.9927593258100996E-2</v>
      </c>
      <c r="N329" s="5">
        <f t="shared" si="35"/>
        <v>0.72481138914999521</v>
      </c>
      <c r="O329" s="5">
        <f t="shared" si="36"/>
        <v>2.3561977341201241</v>
      </c>
      <c r="P329" s="5">
        <f t="shared" si="37"/>
        <v>2.5627103816739498</v>
      </c>
      <c r="Q329" s="5">
        <f t="shared" si="38"/>
        <v>8.5984473682480242</v>
      </c>
      <c r="R329" s="5">
        <f t="shared" si="39"/>
        <v>0.17069668864275978</v>
      </c>
      <c r="S329" s="5"/>
      <c r="T329" s="38">
        <f t="shared" si="40"/>
        <v>8.5984473682480242</v>
      </c>
      <c r="U329" s="5"/>
    </row>
    <row r="330" spans="1:21" x14ac:dyDescent="0.25">
      <c r="A330">
        <v>8</v>
      </c>
      <c r="B330">
        <v>2007</v>
      </c>
      <c r="C330" s="5">
        <v>1729.7338672522358</v>
      </c>
      <c r="D330" s="5">
        <v>250.90194616066532</v>
      </c>
      <c r="E330" s="5">
        <v>433.04732380612796</v>
      </c>
      <c r="F330" s="5">
        <v>309.84845563164021</v>
      </c>
      <c r="G330" s="5">
        <v>4.5220591713507265E-2</v>
      </c>
      <c r="I330" s="5">
        <v>3.6343302144211806</v>
      </c>
      <c r="J330" s="5">
        <v>0.25367327113049637</v>
      </c>
      <c r="K330" s="5">
        <v>0.3913205478819799</v>
      </c>
      <c r="L330" s="5">
        <v>0.22965875851654385</v>
      </c>
      <c r="M330" s="5">
        <v>3.5243139743146881E-4</v>
      </c>
      <c r="N330" s="5">
        <f t="shared" si="35"/>
        <v>0.52463872224817587</v>
      </c>
      <c r="O330" s="5">
        <f t="shared" si="36"/>
        <v>2.0234027916182686</v>
      </c>
      <c r="P330" s="5">
        <f t="shared" si="37"/>
        <v>2.1227809990496467</v>
      </c>
      <c r="Q330" s="5">
        <f t="shared" si="38"/>
        <v>5.7379343635488924</v>
      </c>
      <c r="R330" s="5">
        <f t="shared" si="39"/>
        <v>1.4587287649518472E-3</v>
      </c>
      <c r="S330" s="5"/>
      <c r="T330" s="38">
        <f t="shared" si="40"/>
        <v>5.7379343635488924</v>
      </c>
      <c r="U330" s="5"/>
    </row>
    <row r="331" spans="1:21" x14ac:dyDescent="0.25">
      <c r="A331">
        <v>9</v>
      </c>
      <c r="B331">
        <v>2007</v>
      </c>
      <c r="C331" s="5">
        <v>1094.5798451845276</v>
      </c>
      <c r="D331" s="5">
        <v>242.21110171140907</v>
      </c>
      <c r="E331" s="5">
        <v>460.91735143892066</v>
      </c>
      <c r="F331" s="5">
        <v>299.81501432436431</v>
      </c>
      <c r="G331" s="5">
        <v>6.5329749034180096E-2</v>
      </c>
      <c r="I331" s="5">
        <v>2.3553008914586857</v>
      </c>
      <c r="J331" s="5">
        <v>0.26235558160579581</v>
      </c>
      <c r="K331" s="5">
        <v>0.37957788662333053</v>
      </c>
      <c r="L331" s="5">
        <v>0.27692931853687502</v>
      </c>
      <c r="M331" s="5">
        <v>5.600882708017695E-4</v>
      </c>
      <c r="N331" s="5">
        <f t="shared" si="35"/>
        <v>0.3319926736986738</v>
      </c>
      <c r="O331" s="5">
        <f t="shared" si="36"/>
        <v>1.9533153363823312</v>
      </c>
      <c r="P331" s="5">
        <f t="shared" si="37"/>
        <v>2.2593987815633367</v>
      </c>
      <c r="Q331" s="5">
        <f t="shared" si="38"/>
        <v>5.5521298948956357</v>
      </c>
      <c r="R331" s="5">
        <f t="shared" si="39"/>
        <v>2.1074112591670997E-3</v>
      </c>
      <c r="S331" s="5"/>
      <c r="T331" s="38">
        <f t="shared" si="40"/>
        <v>5.5521298948956357</v>
      </c>
      <c r="U331" s="5"/>
    </row>
    <row r="332" spans="1:21" x14ac:dyDescent="0.25">
      <c r="A332">
        <v>10</v>
      </c>
      <c r="B332">
        <v>2007</v>
      </c>
      <c r="C332" s="5">
        <v>6070.7921644068247</v>
      </c>
      <c r="D332" s="5">
        <v>370.12498408154994</v>
      </c>
      <c r="E332" s="5">
        <v>914.11642288555868</v>
      </c>
      <c r="F332" s="5">
        <v>401.66733498369547</v>
      </c>
      <c r="G332" s="5">
        <v>15.65200533128173</v>
      </c>
      <c r="I332" s="5">
        <v>10.755286318817893</v>
      </c>
      <c r="J332" s="5">
        <v>0.41232068652765386</v>
      </c>
      <c r="K332" s="5">
        <v>0.89420033598997817</v>
      </c>
      <c r="L332" s="5">
        <v>0.5212766037810681</v>
      </c>
      <c r="M332" s="5">
        <v>5.2473697648938979E-2</v>
      </c>
      <c r="N332" s="5">
        <f t="shared" si="35"/>
        <v>1.8413079054919093</v>
      </c>
      <c r="O332" s="5">
        <f t="shared" si="36"/>
        <v>2.9848789038834673</v>
      </c>
      <c r="P332" s="5">
        <f t="shared" si="37"/>
        <v>4.48096285728215</v>
      </c>
      <c r="Q332" s="5">
        <f t="shared" si="38"/>
        <v>7.4382839811795458</v>
      </c>
      <c r="R332" s="5">
        <f t="shared" si="39"/>
        <v>0.50490339778328164</v>
      </c>
      <c r="S332" s="5"/>
      <c r="T332" s="38">
        <f t="shared" si="40"/>
        <v>7.4382839811795458</v>
      </c>
      <c r="U332" s="5"/>
    </row>
    <row r="333" spans="1:21" x14ac:dyDescent="0.25">
      <c r="A333">
        <v>11</v>
      </c>
      <c r="B333">
        <v>2007</v>
      </c>
      <c r="C333" s="5">
        <v>1331.1382449820892</v>
      </c>
      <c r="D333" s="5">
        <v>195.16347129995603</v>
      </c>
      <c r="E333" s="5">
        <v>555.90617668465438</v>
      </c>
      <c r="F333" s="5">
        <v>270.83564977528215</v>
      </c>
      <c r="G333" s="5">
        <v>5.1531319621540215</v>
      </c>
      <c r="I333" s="5">
        <v>3.7012005993619206</v>
      </c>
      <c r="J333" s="5">
        <v>0.26016574548661781</v>
      </c>
      <c r="K333" s="5">
        <v>0.35721701694086483</v>
      </c>
      <c r="L333" s="5">
        <v>0.33938684267738756</v>
      </c>
      <c r="M333" s="5">
        <v>4.4809880196254891E-2</v>
      </c>
      <c r="N333" s="5">
        <f t="shared" si="35"/>
        <v>0.40374226417412473</v>
      </c>
      <c r="O333" s="5">
        <f t="shared" si="36"/>
        <v>1.5738989620964197</v>
      </c>
      <c r="P333" s="5">
        <f t="shared" si="37"/>
        <v>2.7250302778659528</v>
      </c>
      <c r="Q333" s="5">
        <f t="shared" si="38"/>
        <v>5.0154749958385585</v>
      </c>
      <c r="R333" s="5">
        <f t="shared" si="39"/>
        <v>0.16623006329529103</v>
      </c>
      <c r="S333" s="5"/>
      <c r="T333" s="38">
        <f t="shared" si="40"/>
        <v>5.0154749958385585</v>
      </c>
      <c r="U333" s="5"/>
    </row>
    <row r="334" spans="1:21" x14ac:dyDescent="0.25">
      <c r="A334">
        <v>12</v>
      </c>
      <c r="B334">
        <v>2007</v>
      </c>
      <c r="C334" s="5">
        <v>3201.9825407919607</v>
      </c>
      <c r="D334" s="5">
        <v>318.84718728605168</v>
      </c>
      <c r="E334" s="5">
        <v>1184.1496735613082</v>
      </c>
      <c r="F334" s="5">
        <v>498.74421567001349</v>
      </c>
      <c r="G334" s="5">
        <v>44.101044670850669</v>
      </c>
      <c r="I334" s="5">
        <v>8.2803939461954918</v>
      </c>
      <c r="J334" s="5">
        <v>0.52099343531738118</v>
      </c>
      <c r="K334" s="5">
        <v>1.2315087830403504</v>
      </c>
      <c r="L334" s="5">
        <v>0.8934878475974759</v>
      </c>
      <c r="M334" s="5">
        <v>0.20921200953285349</v>
      </c>
      <c r="N334" s="5">
        <f t="shared" si="35"/>
        <v>0.9711806311167609</v>
      </c>
      <c r="O334" s="5">
        <f t="shared" si="36"/>
        <v>2.5713482845649329</v>
      </c>
      <c r="P334" s="5">
        <f t="shared" si="37"/>
        <v>5.804655262555432</v>
      </c>
      <c r="Q334" s="5">
        <f t="shared" si="38"/>
        <v>9.2360039938891383</v>
      </c>
      <c r="R334" s="5">
        <f t="shared" si="39"/>
        <v>1.4226143442209893</v>
      </c>
      <c r="S334" s="5"/>
      <c r="T334" s="38">
        <f t="shared" si="40"/>
        <v>9.2360039938891383</v>
      </c>
      <c r="U334" s="5"/>
    </row>
    <row r="335" spans="1:21" x14ac:dyDescent="0.25">
      <c r="A335">
        <v>1</v>
      </c>
      <c r="B335">
        <v>2008</v>
      </c>
      <c r="C335" s="5">
        <v>2901.8826418867593</v>
      </c>
      <c r="D335" s="5">
        <v>230.20884269899591</v>
      </c>
      <c r="E335" s="5">
        <v>1153.9930965766137</v>
      </c>
      <c r="F335" s="5">
        <v>187.24616259615132</v>
      </c>
      <c r="G335" s="5">
        <v>37.589100481138878</v>
      </c>
      <c r="I335" s="5">
        <v>9.9245979288928847</v>
      </c>
      <c r="J335" s="5">
        <v>0.40684914105189973</v>
      </c>
      <c r="K335" s="5">
        <v>1.2612871440603113</v>
      </c>
      <c r="L335" s="5">
        <v>0.31322085870385363</v>
      </c>
      <c r="M335" s="5">
        <v>0.28442520727468851</v>
      </c>
      <c r="N335" s="5">
        <f t="shared" si="35"/>
        <v>0.88015852043881082</v>
      </c>
      <c r="O335" s="5">
        <f t="shared" si="36"/>
        <v>1.8565229249919024</v>
      </c>
      <c r="P335" s="5">
        <f t="shared" si="37"/>
        <v>5.6568289047873215</v>
      </c>
      <c r="Q335" s="5">
        <f t="shared" si="38"/>
        <v>3.4675215295583577</v>
      </c>
      <c r="R335" s="5">
        <f t="shared" si="39"/>
        <v>1.2125516284238347</v>
      </c>
      <c r="S335" s="5"/>
      <c r="T335" s="38">
        <f t="shared" si="40"/>
        <v>3.4675215295583577</v>
      </c>
      <c r="U335" s="5"/>
    </row>
    <row r="336" spans="1:21" x14ac:dyDescent="0.25">
      <c r="A336">
        <v>2</v>
      </c>
      <c r="B336">
        <v>2008</v>
      </c>
      <c r="C336" s="5">
        <v>4097.2494611141801</v>
      </c>
      <c r="D336" s="5">
        <v>279.38208859725324</v>
      </c>
      <c r="E336" s="5">
        <v>1177.5626072078314</v>
      </c>
      <c r="F336" s="5">
        <v>459.79116635967364</v>
      </c>
      <c r="G336" s="5">
        <v>56.813951512143348</v>
      </c>
      <c r="I336" s="5">
        <v>15.953125378325884</v>
      </c>
      <c r="J336" s="5">
        <v>0.56272408835409515</v>
      </c>
      <c r="K336" s="5">
        <v>1.8002679189631179</v>
      </c>
      <c r="L336" s="5">
        <v>0.93531519998719526</v>
      </c>
      <c r="M336" s="5">
        <v>0.42306436110309054</v>
      </c>
      <c r="N336" s="5">
        <f t="shared" si="35"/>
        <v>1.2427204916937156</v>
      </c>
      <c r="O336" s="5">
        <f t="shared" si="36"/>
        <v>2.2530813596552681</v>
      </c>
      <c r="P336" s="5">
        <f t="shared" si="37"/>
        <v>5.7723657216070166</v>
      </c>
      <c r="Q336" s="5">
        <f t="shared" si="38"/>
        <v>8.5146512288828458</v>
      </c>
      <c r="R336" s="5">
        <f t="shared" si="39"/>
        <v>1.8327081132949468</v>
      </c>
      <c r="S336" s="5"/>
      <c r="T336" s="38">
        <f t="shared" si="40"/>
        <v>8.5146512288828458</v>
      </c>
      <c r="U336" s="5"/>
    </row>
    <row r="337" spans="1:21" x14ac:dyDescent="0.25">
      <c r="A337">
        <v>3</v>
      </c>
      <c r="B337">
        <v>2008</v>
      </c>
      <c r="C337" s="5">
        <v>11627.498648071403</v>
      </c>
      <c r="D337" s="5">
        <v>625.95426431813644</v>
      </c>
      <c r="E337" s="5">
        <v>2420.8593338140581</v>
      </c>
      <c r="F337" s="5">
        <v>988.01706310782151</v>
      </c>
      <c r="G337" s="5">
        <v>167.10886483416823</v>
      </c>
      <c r="I337" s="5">
        <v>29.484231196392507</v>
      </c>
      <c r="J337" s="5">
        <v>1.3167333561434971</v>
      </c>
      <c r="K337" s="5">
        <v>4.2989540020937502</v>
      </c>
      <c r="L337" s="5">
        <v>1.7084375516214396</v>
      </c>
      <c r="M337" s="5">
        <v>0.69736703752913942</v>
      </c>
      <c r="N337" s="5">
        <f t="shared" si="35"/>
        <v>3.5266905211014263</v>
      </c>
      <c r="O337" s="5">
        <f t="shared" si="36"/>
        <v>5.0480182606301325</v>
      </c>
      <c r="P337" s="5">
        <f t="shared" si="37"/>
        <v>11.866957518696363</v>
      </c>
      <c r="Q337" s="5">
        <f t="shared" si="38"/>
        <v>18.296612279774472</v>
      </c>
      <c r="R337" s="5">
        <f t="shared" si="39"/>
        <v>5.3906085430376844</v>
      </c>
      <c r="S337" s="5"/>
      <c r="T337" s="38">
        <f t="shared" si="40"/>
        <v>18.296612279774472</v>
      </c>
      <c r="U337" s="5"/>
    </row>
    <row r="338" spans="1:21" x14ac:dyDescent="0.25">
      <c r="A338">
        <v>4</v>
      </c>
      <c r="B338">
        <v>2008</v>
      </c>
      <c r="C338" s="5">
        <v>30026.268089567526</v>
      </c>
      <c r="D338" s="5">
        <v>621.05331862382138</v>
      </c>
      <c r="E338" s="5">
        <v>2373.177450346941</v>
      </c>
      <c r="F338" s="5">
        <v>1169.5724182986573</v>
      </c>
      <c r="G338" s="5">
        <v>100.71057094675187</v>
      </c>
      <c r="I338" s="5">
        <v>60.258249072545368</v>
      </c>
      <c r="J338" s="5">
        <v>1.2272521216184766</v>
      </c>
      <c r="K338" s="5">
        <v>4.17654606040412</v>
      </c>
      <c r="L338" s="5">
        <v>1.78875630721177</v>
      </c>
      <c r="M338" s="5">
        <v>0.46935491885304464</v>
      </c>
      <c r="N338" s="5">
        <f t="shared" si="35"/>
        <v>9.1071483438178724</v>
      </c>
      <c r="O338" s="5">
        <f t="shared" si="36"/>
        <v>5.0084945050308178</v>
      </c>
      <c r="P338" s="5">
        <f t="shared" si="37"/>
        <v>11.633222795818337</v>
      </c>
      <c r="Q338" s="5">
        <f t="shared" si="38"/>
        <v>21.658748487012172</v>
      </c>
      <c r="R338" s="5">
        <f t="shared" si="39"/>
        <v>3.2487280950565118</v>
      </c>
      <c r="S338" s="5"/>
      <c r="T338" s="38">
        <f t="shared" si="40"/>
        <v>21.658748487012172</v>
      </c>
      <c r="U338" s="5"/>
    </row>
    <row r="339" spans="1:21" x14ac:dyDescent="0.25">
      <c r="A339">
        <v>5</v>
      </c>
      <c r="B339">
        <v>2008</v>
      </c>
      <c r="C339" s="5">
        <v>5893.583738725476</v>
      </c>
      <c r="D339" s="5">
        <v>450.45581568233285</v>
      </c>
      <c r="E339" s="5">
        <v>1523.163581615315</v>
      </c>
      <c r="F339" s="5">
        <v>707.86885476925283</v>
      </c>
      <c r="G339" s="5">
        <v>40.849597206657009</v>
      </c>
      <c r="I339" s="5">
        <v>15.484747730381242</v>
      </c>
      <c r="J339" s="5">
        <v>0.68892146875020832</v>
      </c>
      <c r="K339" s="5">
        <v>2.1983007248664168</v>
      </c>
      <c r="L339" s="5">
        <v>0.62251389678237479</v>
      </c>
      <c r="M339" s="5">
        <v>0.18717967616470826</v>
      </c>
      <c r="N339" s="5">
        <f t="shared" si="35"/>
        <v>1.7875595203898926</v>
      </c>
      <c r="O339" s="5">
        <f t="shared" si="36"/>
        <v>3.6327081909865551</v>
      </c>
      <c r="P339" s="5">
        <f t="shared" si="37"/>
        <v>7.4664881451731127</v>
      </c>
      <c r="Q339" s="5">
        <f t="shared" si="38"/>
        <v>13.108682495726905</v>
      </c>
      <c r="R339" s="5">
        <f t="shared" si="39"/>
        <v>1.3177289421502261</v>
      </c>
      <c r="S339" s="5"/>
      <c r="T339" s="38">
        <f t="shared" si="40"/>
        <v>13.108682495726905</v>
      </c>
      <c r="U339" s="5"/>
    </row>
    <row r="340" spans="1:21" x14ac:dyDescent="0.25">
      <c r="A340">
        <v>6</v>
      </c>
      <c r="B340">
        <v>2008</v>
      </c>
      <c r="C340" s="5">
        <v>2873.8864879558441</v>
      </c>
      <c r="D340" s="5">
        <v>287.64246595271158</v>
      </c>
      <c r="E340" s="5">
        <v>748.3718282433241</v>
      </c>
      <c r="F340" s="5">
        <v>478.0385370449053</v>
      </c>
      <c r="G340" s="5">
        <v>2.7383483905108186</v>
      </c>
      <c r="I340" s="5">
        <v>6.8670240233800497</v>
      </c>
      <c r="J340" s="5">
        <v>0.36733557004327239</v>
      </c>
      <c r="K340" s="5">
        <v>0.88509022799695813</v>
      </c>
      <c r="L340" s="5">
        <v>0.42734840644728939</v>
      </c>
      <c r="M340" s="5">
        <v>1.231157951380288E-2</v>
      </c>
      <c r="N340" s="5">
        <f t="shared" si="35"/>
        <v>0.87166711797265517</v>
      </c>
      <c r="O340" s="5">
        <f t="shared" si="36"/>
        <v>2.3196973060702546</v>
      </c>
      <c r="P340" s="5">
        <f t="shared" si="37"/>
        <v>3.6684893541339418</v>
      </c>
      <c r="Q340" s="5">
        <f t="shared" si="38"/>
        <v>8.8525655008315791</v>
      </c>
      <c r="R340" s="5">
        <f t="shared" si="39"/>
        <v>8.8333819048736079E-2</v>
      </c>
      <c r="S340" s="5"/>
      <c r="T340" s="38">
        <f t="shared" si="40"/>
        <v>8.8525655008315791</v>
      </c>
      <c r="U340" s="5"/>
    </row>
    <row r="341" spans="1:21" x14ac:dyDescent="0.25">
      <c r="A341">
        <v>7</v>
      </c>
      <c r="B341">
        <v>2008</v>
      </c>
      <c r="C341" s="5">
        <v>3525.3859974577663</v>
      </c>
      <c r="D341" s="5">
        <v>596.68128291252481</v>
      </c>
      <c r="E341" s="5">
        <v>1680.8051690032346</v>
      </c>
      <c r="F341" s="5">
        <v>941.86336358279743</v>
      </c>
      <c r="G341" s="5">
        <v>79.753685885209876</v>
      </c>
      <c r="I341" s="5">
        <v>7.915928730030898</v>
      </c>
      <c r="J341" s="5">
        <v>0.84329395379235284</v>
      </c>
      <c r="K341" s="5">
        <v>2.5060774414942286</v>
      </c>
      <c r="L341" s="5">
        <v>1.1513355699507102</v>
      </c>
      <c r="M341" s="5">
        <v>0.22492329203418396</v>
      </c>
      <c r="N341" s="5">
        <f t="shared" si="35"/>
        <v>1.0692708515188858</v>
      </c>
      <c r="O341" s="5">
        <f t="shared" si="36"/>
        <v>4.8119458299397158</v>
      </c>
      <c r="P341" s="5">
        <f t="shared" si="37"/>
        <v>8.2392410245256595</v>
      </c>
      <c r="Q341" s="5">
        <f t="shared" si="38"/>
        <v>17.441914140422174</v>
      </c>
      <c r="R341" s="5">
        <f t="shared" si="39"/>
        <v>2.5726995446841894</v>
      </c>
      <c r="S341" s="5"/>
      <c r="T341" s="38">
        <f t="shared" si="40"/>
        <v>17.441914140422174</v>
      </c>
      <c r="U341" s="5"/>
    </row>
    <row r="342" spans="1:21" x14ac:dyDescent="0.25">
      <c r="A342">
        <v>8</v>
      </c>
      <c r="B342">
        <v>2008</v>
      </c>
      <c r="C342" s="5">
        <v>28838.38537634991</v>
      </c>
      <c r="D342" s="5">
        <v>621.72446530574803</v>
      </c>
      <c r="E342" s="5">
        <v>1285.8849557407427</v>
      </c>
      <c r="F342" s="5">
        <v>552.56369157316374</v>
      </c>
      <c r="G342" s="5">
        <v>47.030008781098552</v>
      </c>
      <c r="I342" s="5">
        <v>32.299199759436142</v>
      </c>
      <c r="J342" s="5">
        <v>0.7980874787347445</v>
      </c>
      <c r="K342" s="5">
        <v>1.9979818729744498</v>
      </c>
      <c r="L342" s="5">
        <v>0.6306435720301562</v>
      </c>
      <c r="M342" s="5">
        <v>0.12782391238933236</v>
      </c>
      <c r="N342" s="5">
        <f t="shared" si="35"/>
        <v>8.7468563470882348</v>
      </c>
      <c r="O342" s="5">
        <f t="shared" si="36"/>
        <v>5.0139069782721615</v>
      </c>
      <c r="P342" s="5">
        <f t="shared" si="37"/>
        <v>6.3033576261801114</v>
      </c>
      <c r="Q342" s="5">
        <f t="shared" si="38"/>
        <v>10.232660955058588</v>
      </c>
      <c r="R342" s="5">
        <f t="shared" si="39"/>
        <v>1.517097057454792</v>
      </c>
      <c r="S342" s="5"/>
      <c r="T342" s="38">
        <f t="shared" si="40"/>
        <v>10.232660955058588</v>
      </c>
      <c r="U342" s="5"/>
    </row>
    <row r="343" spans="1:21" x14ac:dyDescent="0.25">
      <c r="A343">
        <v>9</v>
      </c>
      <c r="B343">
        <v>2008</v>
      </c>
      <c r="C343" s="5">
        <v>26836.114627968756</v>
      </c>
      <c r="D343" s="5">
        <v>1649.949659376045</v>
      </c>
      <c r="E343" s="5">
        <v>4380.0324781283362</v>
      </c>
      <c r="F343" s="5">
        <v>1310.8296983880548</v>
      </c>
      <c r="G343" s="5">
        <v>437.53468279211552</v>
      </c>
      <c r="I343" s="5">
        <v>38.569432543896461</v>
      </c>
      <c r="J343" s="5">
        <v>2.5143471785627591</v>
      </c>
      <c r="K343" s="5">
        <v>7.7557954414049393</v>
      </c>
      <c r="L343" s="5">
        <v>2.2347938322623873</v>
      </c>
      <c r="M343" s="5">
        <v>0.81004433646339102</v>
      </c>
      <c r="N343" s="5">
        <f t="shared" si="35"/>
        <v>8.1395555438182452</v>
      </c>
      <c r="O343" s="5">
        <f t="shared" si="36"/>
        <v>13.306045640129396</v>
      </c>
      <c r="P343" s="5">
        <f t="shared" si="37"/>
        <v>21.470747441805571</v>
      </c>
      <c r="Q343" s="5">
        <f t="shared" si="38"/>
        <v>24.274624044223238</v>
      </c>
      <c r="R343" s="5">
        <f t="shared" si="39"/>
        <v>14.114022025552114</v>
      </c>
      <c r="S343" s="5"/>
      <c r="T343" s="38">
        <f t="shared" si="40"/>
        <v>24.274624044223238</v>
      </c>
      <c r="U343" s="5"/>
    </row>
    <row r="344" spans="1:21" x14ac:dyDescent="0.25">
      <c r="A344">
        <v>10</v>
      </c>
      <c r="B344">
        <v>2008</v>
      </c>
      <c r="C344" s="5">
        <v>3077.1806515199955</v>
      </c>
      <c r="D344" s="5">
        <v>372.80595818087409</v>
      </c>
      <c r="E344" s="5">
        <v>542.58011102926946</v>
      </c>
      <c r="F344" s="5">
        <v>234.30769357589398</v>
      </c>
      <c r="G344" s="5">
        <v>6.0862016443957403</v>
      </c>
      <c r="I344" s="5">
        <v>8.0209750955921226</v>
      </c>
      <c r="J344" s="5">
        <v>0.51701080789262532</v>
      </c>
      <c r="K344" s="5">
        <v>0.47753164337474657</v>
      </c>
      <c r="L344" s="5">
        <v>0.23862880468881514</v>
      </c>
      <c r="M344" s="5">
        <v>3.9036897323672978E-2</v>
      </c>
      <c r="N344" s="5">
        <f t="shared" si="35"/>
        <v>0.93332746482256457</v>
      </c>
      <c r="O344" s="5">
        <f t="shared" si="36"/>
        <v>3.0064996627489844</v>
      </c>
      <c r="P344" s="5">
        <f t="shared" si="37"/>
        <v>2.6597064266140662</v>
      </c>
      <c r="Q344" s="5">
        <f t="shared" si="38"/>
        <v>4.3390313625165549</v>
      </c>
      <c r="R344" s="5">
        <f t="shared" si="39"/>
        <v>0.1963290853030884</v>
      </c>
      <c r="S344" s="5"/>
      <c r="T344" s="38">
        <f t="shared" si="40"/>
        <v>4.3390313625165549</v>
      </c>
      <c r="U344" s="5"/>
    </row>
    <row r="345" spans="1:21" x14ac:dyDescent="0.25">
      <c r="A345">
        <v>11</v>
      </c>
      <c r="B345">
        <v>2008</v>
      </c>
      <c r="C345" s="5">
        <v>2566.5918813876751</v>
      </c>
      <c r="D345" s="5">
        <v>403.15404479114318</v>
      </c>
      <c r="E345" s="5">
        <v>1001.9620897804817</v>
      </c>
      <c r="F345" s="5">
        <v>459.59945788552454</v>
      </c>
      <c r="G345" s="5">
        <v>33.309604304852762</v>
      </c>
      <c r="I345" s="5">
        <v>8.2628557703800478</v>
      </c>
      <c r="J345" s="5">
        <v>0.64165973871422877</v>
      </c>
      <c r="K345" s="5">
        <v>1.0599939490674888</v>
      </c>
      <c r="L345" s="5">
        <v>0.79660008309484176</v>
      </c>
      <c r="M345" s="5">
        <v>0.16272122847542747</v>
      </c>
      <c r="N345" s="5">
        <f t="shared" si="35"/>
        <v>0.77846280903478171</v>
      </c>
      <c r="O345" s="5">
        <f t="shared" si="36"/>
        <v>3.2512422967027677</v>
      </c>
      <c r="P345" s="5">
        <f t="shared" si="37"/>
        <v>4.9115788714729494</v>
      </c>
      <c r="Q345" s="5">
        <f t="shared" si="38"/>
        <v>8.5111010719541582</v>
      </c>
      <c r="R345" s="5">
        <f t="shared" si="39"/>
        <v>1.0745033646726698</v>
      </c>
      <c r="S345" s="5"/>
      <c r="T345" s="38">
        <f t="shared" si="40"/>
        <v>8.5111010719541582</v>
      </c>
      <c r="U345" s="5"/>
    </row>
    <row r="346" spans="1:21" x14ac:dyDescent="0.25">
      <c r="A346">
        <v>12</v>
      </c>
      <c r="B346">
        <v>2008</v>
      </c>
      <c r="C346" s="5">
        <v>24611.152289452133</v>
      </c>
      <c r="D346" s="5">
        <v>867.02281558597917</v>
      </c>
      <c r="E346" s="5">
        <v>2376.6878622403028</v>
      </c>
      <c r="F346" s="5">
        <v>663.20833754569787</v>
      </c>
      <c r="G346" s="5">
        <v>79.241298084673645</v>
      </c>
      <c r="I346" s="5">
        <v>43.258093338111436</v>
      </c>
      <c r="J346" s="5">
        <v>1.353179877759956</v>
      </c>
      <c r="K346" s="5">
        <v>3.2868916439440792</v>
      </c>
      <c r="L346" s="5">
        <v>1.3327186726419442</v>
      </c>
      <c r="M346" s="5">
        <v>0.36704645740523273</v>
      </c>
      <c r="N346" s="5">
        <f t="shared" si="35"/>
        <v>7.4647110371404715</v>
      </c>
      <c r="O346" s="5">
        <f t="shared" si="36"/>
        <v>6.9921194805320903</v>
      </c>
      <c r="P346" s="5">
        <f t="shared" si="37"/>
        <v>11.650430697256386</v>
      </c>
      <c r="Q346" s="5">
        <f t="shared" si="38"/>
        <v>12.281635880475887</v>
      </c>
      <c r="R346" s="5">
        <f t="shared" si="39"/>
        <v>2.5561709059572144</v>
      </c>
      <c r="S346" s="5"/>
      <c r="T346" s="38">
        <f t="shared" si="40"/>
        <v>12.281635880475887</v>
      </c>
      <c r="U346" s="5"/>
    </row>
    <row r="347" spans="1:21" x14ac:dyDescent="0.25">
      <c r="A347">
        <v>1</v>
      </c>
      <c r="B347">
        <v>2009</v>
      </c>
      <c r="C347" s="5">
        <v>19183.893840955927</v>
      </c>
      <c r="D347" s="5">
        <v>477.70630624799657</v>
      </c>
      <c r="E347" s="5">
        <v>1570.2618108807967</v>
      </c>
      <c r="F347" s="5">
        <v>558.01540193655273</v>
      </c>
      <c r="G347" s="5">
        <v>72.730441975469148</v>
      </c>
      <c r="I347" s="5">
        <v>36.624643714584472</v>
      </c>
      <c r="J347" s="5">
        <v>0.91107169574576774</v>
      </c>
      <c r="K347" s="5">
        <v>2.3002413717936552</v>
      </c>
      <c r="L347" s="5">
        <v>1.2040140386630196</v>
      </c>
      <c r="M347" s="5">
        <v>0.34164350587255798</v>
      </c>
      <c r="N347" s="5">
        <f t="shared" si="35"/>
        <v>5.8185907919186919</v>
      </c>
      <c r="O347" s="5">
        <f t="shared" si="36"/>
        <v>3.8524702116773915</v>
      </c>
      <c r="P347" s="5">
        <f t="shared" si="37"/>
        <v>7.6973618180431211</v>
      </c>
      <c r="Q347" s="5">
        <f t="shared" si="38"/>
        <v>10.333618554380607</v>
      </c>
      <c r="R347" s="5">
        <f t="shared" si="39"/>
        <v>2.3461432895312631</v>
      </c>
      <c r="S347" s="5"/>
      <c r="T347" s="38">
        <f t="shared" si="40"/>
        <v>10.333618554380607</v>
      </c>
      <c r="U347" s="5"/>
    </row>
    <row r="348" spans="1:21" x14ac:dyDescent="0.25">
      <c r="A348">
        <v>2</v>
      </c>
      <c r="B348">
        <v>2009</v>
      </c>
      <c r="C348" s="5">
        <v>3124.8634923521026</v>
      </c>
      <c r="D348" s="5">
        <v>209.11695575168449</v>
      </c>
      <c r="E348" s="5">
        <v>1075.0150265065438</v>
      </c>
      <c r="F348" s="5">
        <v>249.65510912519315</v>
      </c>
      <c r="G348" s="5">
        <v>10.908340204466525</v>
      </c>
      <c r="I348" s="5">
        <v>14.112913966960448</v>
      </c>
      <c r="J348" s="5">
        <v>0.40448592405772121</v>
      </c>
      <c r="K348" s="5">
        <v>1.8644620701890562</v>
      </c>
      <c r="L348" s="5">
        <v>0.5504592670882531</v>
      </c>
      <c r="M348" s="5">
        <v>0.11167809026400299</v>
      </c>
      <c r="N348" s="5">
        <f t="shared" si="35"/>
        <v>0.94778995825056189</v>
      </c>
      <c r="O348" s="5">
        <f t="shared" si="36"/>
        <v>1.6864270625135847</v>
      </c>
      <c r="P348" s="5">
        <f t="shared" si="37"/>
        <v>5.2696815024830581</v>
      </c>
      <c r="Q348" s="5">
        <f t="shared" si="38"/>
        <v>4.623242761577651</v>
      </c>
      <c r="R348" s="5">
        <f t="shared" si="39"/>
        <v>0.3518819420795653</v>
      </c>
      <c r="S348" s="5"/>
      <c r="T348" s="38">
        <f t="shared" si="40"/>
        <v>4.623242761577651</v>
      </c>
      <c r="U348" s="5"/>
    </row>
    <row r="349" spans="1:21" x14ac:dyDescent="0.25">
      <c r="A349">
        <v>3</v>
      </c>
      <c r="B349">
        <v>2009</v>
      </c>
      <c r="C349" s="5">
        <v>41038.257690540609</v>
      </c>
      <c r="D349" s="5">
        <v>1087.5775362561715</v>
      </c>
      <c r="E349" s="5">
        <v>4291.487804816049</v>
      </c>
      <c r="F349" s="5">
        <v>1758.2702499049828</v>
      </c>
      <c r="G349" s="5">
        <v>308.06519264943944</v>
      </c>
      <c r="I349" s="5">
        <v>77.821087947724706</v>
      </c>
      <c r="J349" s="5">
        <v>2.5863328647830022</v>
      </c>
      <c r="K349" s="5">
        <v>8.7950297927797756</v>
      </c>
      <c r="L349" s="5">
        <v>3.359748149310716</v>
      </c>
      <c r="M349" s="5">
        <v>1.1110944319086569</v>
      </c>
      <c r="N349" s="5">
        <f t="shared" si="35"/>
        <v>12.447151255850958</v>
      </c>
      <c r="O349" s="5">
        <f t="shared" si="36"/>
        <v>8.7707865827110609</v>
      </c>
      <c r="P349" s="5">
        <f t="shared" si="37"/>
        <v>21.036704925568866</v>
      </c>
      <c r="Q349" s="5">
        <f t="shared" si="38"/>
        <v>32.560560183425608</v>
      </c>
      <c r="R349" s="5">
        <f t="shared" si="39"/>
        <v>9.9375868596593371</v>
      </c>
      <c r="S349" s="5"/>
      <c r="T349" s="38">
        <f t="shared" si="40"/>
        <v>32.560560183425608</v>
      </c>
      <c r="U349" s="5"/>
    </row>
    <row r="350" spans="1:21" x14ac:dyDescent="0.25">
      <c r="A350">
        <v>4</v>
      </c>
      <c r="B350">
        <v>2009</v>
      </c>
      <c r="C350" s="5">
        <v>11629.400708268027</v>
      </c>
      <c r="D350" s="5">
        <v>570.29684143834061</v>
      </c>
      <c r="E350" s="5">
        <v>1524.161648920651</v>
      </c>
      <c r="F350" s="5">
        <v>535.56863401649446</v>
      </c>
      <c r="G350" s="5">
        <v>34.116678648429996</v>
      </c>
      <c r="I350" s="5">
        <v>33.397832502097032</v>
      </c>
      <c r="J350" s="5">
        <v>1.120592000296458</v>
      </c>
      <c r="K350" s="5">
        <v>2.5357735923150577</v>
      </c>
      <c r="L350" s="5">
        <v>0.71200822404281261</v>
      </c>
      <c r="M350" s="5">
        <v>0.20739577309641072</v>
      </c>
      <c r="N350" s="5">
        <f t="shared" si="35"/>
        <v>3.5272674274394986</v>
      </c>
      <c r="O350" s="5">
        <f t="shared" si="36"/>
        <v>4.5991680761156504</v>
      </c>
      <c r="P350" s="5">
        <f t="shared" si="37"/>
        <v>7.4713806319639753</v>
      </c>
      <c r="Q350" s="5">
        <f t="shared" si="38"/>
        <v>9.9179376669721204</v>
      </c>
      <c r="R350" s="5">
        <f t="shared" si="39"/>
        <v>1.1005380209170967</v>
      </c>
      <c r="S350" s="5"/>
      <c r="T350" s="38">
        <f t="shared" si="40"/>
        <v>9.9179376669721204</v>
      </c>
      <c r="U350" s="5"/>
    </row>
    <row r="351" spans="1:21" x14ac:dyDescent="0.25">
      <c r="A351">
        <v>5</v>
      </c>
      <c r="B351">
        <v>2009</v>
      </c>
      <c r="C351" s="5">
        <v>6442.9255184118356</v>
      </c>
      <c r="D351" s="5">
        <v>346.47496653127041</v>
      </c>
      <c r="E351" s="5">
        <v>893.19775439839475</v>
      </c>
      <c r="F351" s="5">
        <v>432.64150445462906</v>
      </c>
      <c r="G351" s="5">
        <v>113.71316687990164</v>
      </c>
      <c r="I351" s="5">
        <v>17.429475663249438</v>
      </c>
      <c r="J351" s="5">
        <v>0.51454450191857926</v>
      </c>
      <c r="K351" s="5">
        <v>1.0229689112348954</v>
      </c>
      <c r="L351" s="5">
        <v>0.3692516766475526</v>
      </c>
      <c r="M351" s="5">
        <v>0.36624262434702515</v>
      </c>
      <c r="N351" s="5">
        <f t="shared" si="35"/>
        <v>1.9541781978804476</v>
      </c>
      <c r="O351" s="5">
        <f t="shared" si="36"/>
        <v>2.7941529558973421</v>
      </c>
      <c r="P351" s="5">
        <f t="shared" si="37"/>
        <v>4.3784203646980133</v>
      </c>
      <c r="Q351" s="5">
        <f t="shared" si="38"/>
        <v>8.0118797121227612</v>
      </c>
      <c r="R351" s="5">
        <f t="shared" si="39"/>
        <v>3.6681666735452141</v>
      </c>
      <c r="S351" s="5"/>
      <c r="T351" s="38">
        <f t="shared" si="40"/>
        <v>8.0118797121227612</v>
      </c>
      <c r="U351" s="5"/>
    </row>
    <row r="352" spans="1:21" x14ac:dyDescent="0.25">
      <c r="A352">
        <v>6</v>
      </c>
      <c r="B352">
        <v>2009</v>
      </c>
      <c r="C352" s="5">
        <v>30499.281491129601</v>
      </c>
      <c r="D352" s="5">
        <v>448.21398357458378</v>
      </c>
      <c r="E352" s="5">
        <v>1549.4162935763352</v>
      </c>
      <c r="F352" s="5">
        <v>591.84289203134392</v>
      </c>
      <c r="G352" s="5">
        <v>240.33388436021488</v>
      </c>
      <c r="I352" s="5">
        <v>49.508230296116537</v>
      </c>
      <c r="J352" s="5">
        <v>0.72426941852044979</v>
      </c>
      <c r="K352" s="5">
        <v>2.288473134028608</v>
      </c>
      <c r="L352" s="5">
        <v>0.51282752668553688</v>
      </c>
      <c r="M352" s="5">
        <v>0.49719037883345385</v>
      </c>
      <c r="N352" s="5">
        <f t="shared" si="35"/>
        <v>9.2506161635212614</v>
      </c>
      <c r="O352" s="5">
        <f t="shared" si="36"/>
        <v>3.6146288997950307</v>
      </c>
      <c r="P352" s="5">
        <f t="shared" si="37"/>
        <v>7.5951779096879175</v>
      </c>
      <c r="Q352" s="5">
        <f t="shared" si="38"/>
        <v>10.960053556135998</v>
      </c>
      <c r="R352" s="5">
        <f t="shared" si="39"/>
        <v>7.7527059471037054</v>
      </c>
      <c r="S352" s="5"/>
      <c r="T352" s="38">
        <f t="shared" si="40"/>
        <v>10.960053556135998</v>
      </c>
      <c r="U352" s="5"/>
    </row>
    <row r="353" spans="1:21" x14ac:dyDescent="0.25">
      <c r="A353">
        <v>7</v>
      </c>
      <c r="B353">
        <v>2009</v>
      </c>
      <c r="C353" s="5">
        <v>1721.0368179546217</v>
      </c>
      <c r="D353" s="5">
        <v>180.02514342679771</v>
      </c>
      <c r="E353" s="5">
        <v>553.31436266719152</v>
      </c>
      <c r="F353" s="5">
        <v>447.82949709768508</v>
      </c>
      <c r="G353" s="5">
        <v>2.3138595111322586</v>
      </c>
      <c r="I353" s="5">
        <v>4.3088192259899341</v>
      </c>
      <c r="J353" s="5">
        <v>0.21774741410855833</v>
      </c>
      <c r="K353" s="5">
        <v>0.61456691086600401</v>
      </c>
      <c r="L353" s="5">
        <v>0.34363863238375553</v>
      </c>
      <c r="M353" s="5">
        <v>1.162436314547914E-2</v>
      </c>
      <c r="N353" s="5">
        <f t="shared" si="35"/>
        <v>0.52200085470264534</v>
      </c>
      <c r="O353" s="5">
        <f t="shared" si="36"/>
        <v>1.4518156727967557</v>
      </c>
      <c r="P353" s="5">
        <f t="shared" si="37"/>
        <v>2.7123253071921152</v>
      </c>
      <c r="Q353" s="5">
        <f t="shared" si="38"/>
        <v>8.293138835142317</v>
      </c>
      <c r="R353" s="5">
        <f t="shared" si="39"/>
        <v>7.4640629391363178E-2</v>
      </c>
      <c r="S353" s="5"/>
      <c r="T353" s="38">
        <f t="shared" si="40"/>
        <v>8.293138835142317</v>
      </c>
      <c r="U353" s="5"/>
    </row>
    <row r="354" spans="1:21" x14ac:dyDescent="0.25">
      <c r="A354">
        <v>8</v>
      </c>
      <c r="B354">
        <v>2009</v>
      </c>
      <c r="C354" s="5">
        <v>1773.4713960726774</v>
      </c>
      <c r="D354" s="5">
        <v>234.47200998678488</v>
      </c>
      <c r="E354" s="5">
        <v>520.00855318270578</v>
      </c>
      <c r="F354" s="5">
        <v>309.59321896334893</v>
      </c>
      <c r="G354" s="5">
        <v>5.3514913501843129</v>
      </c>
      <c r="I354" s="5">
        <v>4.3670971227099811</v>
      </c>
      <c r="J354" s="5">
        <v>0.29018373401294917</v>
      </c>
      <c r="K354" s="5">
        <v>0.57492332594985573</v>
      </c>
      <c r="L354" s="5">
        <v>0.23905812461763068</v>
      </c>
      <c r="M354" s="5">
        <v>2.5070297937315651E-2</v>
      </c>
      <c r="N354" s="5">
        <f t="shared" si="35"/>
        <v>0.53790457872995978</v>
      </c>
      <c r="O354" s="5">
        <f t="shared" si="36"/>
        <v>1.8909033063450393</v>
      </c>
      <c r="P354" s="5">
        <f t="shared" si="37"/>
        <v>2.5490615352093422</v>
      </c>
      <c r="Q354" s="5">
        <f t="shared" si="38"/>
        <v>5.7332077585805354</v>
      </c>
      <c r="R354" s="5">
        <f t="shared" si="39"/>
        <v>0.17262875323175203</v>
      </c>
      <c r="S354" s="5"/>
      <c r="T354" s="38">
        <f t="shared" si="40"/>
        <v>5.7332077585805354</v>
      </c>
      <c r="U354" s="5"/>
    </row>
    <row r="355" spans="1:21" x14ac:dyDescent="0.25">
      <c r="A355">
        <v>9</v>
      </c>
      <c r="B355">
        <v>2009</v>
      </c>
      <c r="C355" s="5">
        <v>1993.3237178839984</v>
      </c>
      <c r="D355" s="5">
        <v>259.7293248551299</v>
      </c>
      <c r="E355" s="5">
        <v>793.13075028361482</v>
      </c>
      <c r="F355" s="5">
        <v>348.68913085656141</v>
      </c>
      <c r="G355" s="5">
        <v>25.828028293043698</v>
      </c>
      <c r="I355" s="5">
        <v>5.200388835607594</v>
      </c>
      <c r="J355" s="5">
        <v>0.35262024888034982</v>
      </c>
      <c r="K355" s="5">
        <v>0.97343878866723133</v>
      </c>
      <c r="L355" s="5">
        <v>0.3854205959240673</v>
      </c>
      <c r="M355" s="5">
        <v>8.9021916326549932E-2</v>
      </c>
      <c r="N355" s="5">
        <f t="shared" ref="N355:N418" si="41">C355/I$31</f>
        <v>0.60458711491780359</v>
      </c>
      <c r="O355" s="5">
        <f t="shared" ref="O355:O418" si="42">D355/J$31</f>
        <v>2.0945913294768541</v>
      </c>
      <c r="P355" s="5">
        <f t="shared" ref="P355:P418" si="43">E355/K$31</f>
        <v>3.8878958347236021</v>
      </c>
      <c r="Q355" s="5">
        <f t="shared" ref="Q355:Q418" si="44">F355/L$31</f>
        <v>6.4572061269733592</v>
      </c>
      <c r="R355" s="5">
        <f t="shared" ref="R355:R418" si="45">G355/M$31</f>
        <v>0.83316220300140964</v>
      </c>
      <c r="S355" s="5"/>
      <c r="T355" s="38">
        <f t="shared" si="40"/>
        <v>6.4572061269733592</v>
      </c>
      <c r="U355" s="5"/>
    </row>
    <row r="356" spans="1:21" x14ac:dyDescent="0.25">
      <c r="A356">
        <v>10</v>
      </c>
      <c r="B356">
        <v>2009</v>
      </c>
      <c r="C356" s="5">
        <v>1771.7185121040905</v>
      </c>
      <c r="D356" s="5">
        <v>269.8273568108329</v>
      </c>
      <c r="E356" s="5">
        <v>469.79721194156235</v>
      </c>
      <c r="F356" s="5">
        <v>277.62716625329017</v>
      </c>
      <c r="G356" s="5">
        <v>3.7629504366319089</v>
      </c>
      <c r="I356" s="5">
        <v>5.0054136466593953</v>
      </c>
      <c r="J356" s="5">
        <v>0.39963291246117227</v>
      </c>
      <c r="K356" s="5">
        <v>0.46930148899468915</v>
      </c>
      <c r="L356" s="5">
        <v>0.32707784449136451</v>
      </c>
      <c r="M356" s="5">
        <v>2.7143821848828468E-2</v>
      </c>
      <c r="N356" s="5">
        <f t="shared" si="41"/>
        <v>0.53737291844224766</v>
      </c>
      <c r="O356" s="5">
        <f t="shared" si="42"/>
        <v>2.176027071055104</v>
      </c>
      <c r="P356" s="5">
        <f t="shared" si="43"/>
        <v>2.3029275095174624</v>
      </c>
      <c r="Q356" s="5">
        <f t="shared" si="44"/>
        <v>5.1412438195053731</v>
      </c>
      <c r="R356" s="5">
        <f t="shared" si="45"/>
        <v>0.12138549795586803</v>
      </c>
      <c r="S356" s="5"/>
      <c r="T356" s="38">
        <f t="shared" si="40"/>
        <v>5.1412438195053731</v>
      </c>
      <c r="U356" s="5"/>
    </row>
    <row r="357" spans="1:21" x14ac:dyDescent="0.25">
      <c r="A357">
        <v>11</v>
      </c>
      <c r="B357">
        <v>2009</v>
      </c>
      <c r="C357" s="5">
        <v>79198.378170435579</v>
      </c>
      <c r="D357" s="5">
        <v>1167.9108132206584</v>
      </c>
      <c r="E357" s="5">
        <v>2930.3057979427963</v>
      </c>
      <c r="F357" s="5">
        <v>907.56533840574252</v>
      </c>
      <c r="G357" s="5">
        <v>265.80589956200305</v>
      </c>
      <c r="I357" s="5">
        <v>88.799742422414241</v>
      </c>
      <c r="J357" s="5">
        <v>1.5765876163200596</v>
      </c>
      <c r="K357" s="5">
        <v>4.3467303070798708</v>
      </c>
      <c r="L357" s="5">
        <v>1.6848523589363014</v>
      </c>
      <c r="M357" s="5">
        <v>0.80712770128741818</v>
      </c>
      <c r="N357" s="5">
        <f t="shared" si="41"/>
        <v>24.021346123880978</v>
      </c>
      <c r="O357" s="5">
        <f t="shared" si="42"/>
        <v>9.4186355904891812</v>
      </c>
      <c r="P357" s="5">
        <f t="shared" si="43"/>
        <v>14.364244107562726</v>
      </c>
      <c r="Q357" s="5">
        <f t="shared" si="44"/>
        <v>16.806765526032269</v>
      </c>
      <c r="R357" s="5">
        <f t="shared" si="45"/>
        <v>8.5743838568388089</v>
      </c>
      <c r="S357" s="5"/>
      <c r="T357" s="38">
        <f t="shared" si="40"/>
        <v>16.806765526032269</v>
      </c>
      <c r="U357" s="5"/>
    </row>
    <row r="358" spans="1:21" x14ac:dyDescent="0.25">
      <c r="A358">
        <v>12</v>
      </c>
      <c r="B358">
        <v>2009</v>
      </c>
      <c r="C358" s="5">
        <v>77405.371337421951</v>
      </c>
      <c r="D358" s="5">
        <v>2004.1290924087275</v>
      </c>
      <c r="E358" s="5">
        <v>4478.0609699181805</v>
      </c>
      <c r="F358" s="5">
        <v>1144.7137199898129</v>
      </c>
      <c r="G358" s="5">
        <v>359.57897221362083</v>
      </c>
      <c r="I358" s="5">
        <v>100.96873968413294</v>
      </c>
      <c r="J358" s="5">
        <v>2.9608459941751866</v>
      </c>
      <c r="K358" s="5">
        <v>7.1082591958636625</v>
      </c>
      <c r="L358" s="5">
        <v>2.3186929942661498</v>
      </c>
      <c r="M358" s="5">
        <v>1.2398082003541513</v>
      </c>
      <c r="N358" s="5">
        <f t="shared" si="41"/>
        <v>23.477516329215028</v>
      </c>
      <c r="O358" s="5">
        <f t="shared" si="42"/>
        <v>16.162331390392964</v>
      </c>
      <c r="P358" s="5">
        <f t="shared" si="43"/>
        <v>21.951279264304805</v>
      </c>
      <c r="Q358" s="5">
        <f t="shared" si="44"/>
        <v>21.198402222033572</v>
      </c>
      <c r="R358" s="5">
        <f t="shared" si="45"/>
        <v>11.599321684310349</v>
      </c>
      <c r="S358" s="5"/>
      <c r="T358" s="38">
        <f t="shared" si="40"/>
        <v>21.198402222033572</v>
      </c>
      <c r="U358" s="5"/>
    </row>
    <row r="359" spans="1:21" x14ac:dyDescent="0.25">
      <c r="A359">
        <v>1</v>
      </c>
      <c r="B359">
        <v>2010</v>
      </c>
      <c r="C359" s="5">
        <v>42680.777210734021</v>
      </c>
      <c r="D359" s="5">
        <v>877.66271983941067</v>
      </c>
      <c r="E359" s="5">
        <v>2257.233387552677</v>
      </c>
      <c r="F359" s="5">
        <v>581.07337147101134</v>
      </c>
      <c r="G359" s="5">
        <v>186.91650776037065</v>
      </c>
      <c r="I359" s="5">
        <v>71.25249303684862</v>
      </c>
      <c r="J359" s="5">
        <v>1.9742322598910431</v>
      </c>
      <c r="K359" s="5">
        <v>4.1543553962820834</v>
      </c>
      <c r="L359" s="5">
        <v>1.3347282552874631</v>
      </c>
      <c r="M359" s="5">
        <v>0.79031936935096525</v>
      </c>
      <c r="N359" s="5">
        <f t="shared" si="41"/>
        <v>12.945337340228699</v>
      </c>
      <c r="O359" s="5">
        <f t="shared" si="42"/>
        <v>7.0779251599952477</v>
      </c>
      <c r="P359" s="5">
        <f t="shared" si="43"/>
        <v>11.064869546826849</v>
      </c>
      <c r="Q359" s="5">
        <f t="shared" si="44"/>
        <v>10.760617990203913</v>
      </c>
      <c r="R359" s="5">
        <f t="shared" si="45"/>
        <v>6.0295647664635696</v>
      </c>
      <c r="S359" s="5"/>
      <c r="T359" s="38">
        <f t="shared" si="40"/>
        <v>10.760617990203913</v>
      </c>
      <c r="U359" s="5"/>
    </row>
    <row r="360" spans="1:21" x14ac:dyDescent="0.25">
      <c r="A360">
        <v>2</v>
      </c>
      <c r="B360">
        <v>2010</v>
      </c>
      <c r="C360" s="5">
        <v>65547.549712796186</v>
      </c>
      <c r="D360" s="5">
        <v>1065.56156598491</v>
      </c>
      <c r="E360" s="5">
        <v>2639.6957567681779</v>
      </c>
      <c r="F360" s="5">
        <v>677.07571916720599</v>
      </c>
      <c r="G360" s="5">
        <v>221.1034892090299</v>
      </c>
      <c r="I360" s="5">
        <v>104.33342044539172</v>
      </c>
      <c r="J360" s="5">
        <v>2.793659157458368</v>
      </c>
      <c r="K360" s="5">
        <v>5.9739443994433543</v>
      </c>
      <c r="L360" s="5">
        <v>1.6637158557539682</v>
      </c>
      <c r="M360" s="5">
        <v>1.0084220489629279</v>
      </c>
      <c r="N360" s="5">
        <f t="shared" si="41"/>
        <v>19.88096745914352</v>
      </c>
      <c r="O360" s="5">
        <f t="shared" si="42"/>
        <v>8.5932384353621778</v>
      </c>
      <c r="P360" s="5">
        <f t="shared" si="43"/>
        <v>12.93968508219695</v>
      </c>
      <c r="Q360" s="5">
        <f t="shared" si="44"/>
        <v>12.538439243837148</v>
      </c>
      <c r="R360" s="5">
        <f t="shared" si="45"/>
        <v>7.1323706196461263</v>
      </c>
      <c r="S360" s="5"/>
      <c r="T360" s="38">
        <f t="shared" si="40"/>
        <v>12.538439243837148</v>
      </c>
      <c r="U360" s="5"/>
    </row>
    <row r="361" spans="1:21" x14ac:dyDescent="0.25">
      <c r="A361">
        <v>3</v>
      </c>
      <c r="B361">
        <v>2010</v>
      </c>
      <c r="C361" s="5">
        <v>25599.622993114896</v>
      </c>
      <c r="D361" s="5">
        <v>586.76197659652428</v>
      </c>
      <c r="E361" s="5">
        <v>1459.0328748109125</v>
      </c>
      <c r="F361" s="5">
        <v>425.37931460386903</v>
      </c>
      <c r="G361" s="5">
        <v>126.24923991501085</v>
      </c>
      <c r="I361" s="5">
        <v>54.475218286735846</v>
      </c>
      <c r="J361" s="5">
        <v>1.2073937912941204</v>
      </c>
      <c r="K361" s="5">
        <v>2.6910138516814039</v>
      </c>
      <c r="L361" s="5">
        <v>0.78958329035757102</v>
      </c>
      <c r="M361" s="5">
        <v>0.51431232745549593</v>
      </c>
      <c r="N361" s="5">
        <f t="shared" si="41"/>
        <v>7.7645201677630862</v>
      </c>
      <c r="O361" s="5">
        <f t="shared" si="42"/>
        <v>4.7319514241655183</v>
      </c>
      <c r="P361" s="5">
        <f t="shared" si="43"/>
        <v>7.1521219353476102</v>
      </c>
      <c r="Q361" s="5">
        <f t="shared" si="44"/>
        <v>7.8773947148864636</v>
      </c>
      <c r="R361" s="5">
        <f t="shared" si="45"/>
        <v>4.0725561262906727</v>
      </c>
      <c r="S361" s="5"/>
      <c r="T361" s="38">
        <f t="shared" si="40"/>
        <v>7.8773947148864636</v>
      </c>
      <c r="U361" s="5"/>
    </row>
    <row r="362" spans="1:21" x14ac:dyDescent="0.25">
      <c r="A362">
        <v>4</v>
      </c>
      <c r="B362">
        <v>2010</v>
      </c>
      <c r="C362" s="5">
        <v>7075.3625964328785</v>
      </c>
      <c r="D362" s="5">
        <v>331.92103233202528</v>
      </c>
      <c r="E362" s="5">
        <v>798.13429170939662</v>
      </c>
      <c r="F362" s="5">
        <v>287.90254047262329</v>
      </c>
      <c r="G362" s="5">
        <v>21.553036796392391</v>
      </c>
      <c r="I362" s="5">
        <v>23.140526852483131</v>
      </c>
      <c r="J362" s="5">
        <v>0.5718115176714913</v>
      </c>
      <c r="K362" s="5">
        <v>0.97891337896517572</v>
      </c>
      <c r="L362" s="5">
        <v>0.37290454982911192</v>
      </c>
      <c r="M362" s="5">
        <v>0.12518252913935074</v>
      </c>
      <c r="N362" s="5">
        <f t="shared" si="41"/>
        <v>2.1460001809016922</v>
      </c>
      <c r="O362" s="5">
        <f t="shared" si="42"/>
        <v>2.6767825188066556</v>
      </c>
      <c r="P362" s="5">
        <f t="shared" si="43"/>
        <v>3.9124229985754737</v>
      </c>
      <c r="Q362" s="5">
        <f t="shared" si="44"/>
        <v>5.3315285272708017</v>
      </c>
      <c r="R362" s="5">
        <f t="shared" si="45"/>
        <v>0.69525925149652879</v>
      </c>
      <c r="S362" s="5"/>
      <c r="T362" s="38">
        <f t="shared" si="40"/>
        <v>5.3315285272708017</v>
      </c>
      <c r="U362" s="5"/>
    </row>
    <row r="363" spans="1:21" x14ac:dyDescent="0.25">
      <c r="A363">
        <v>5</v>
      </c>
      <c r="B363">
        <v>2010</v>
      </c>
      <c r="C363" s="5">
        <v>16883.654699163326</v>
      </c>
      <c r="D363" s="5">
        <v>420.26679106205739</v>
      </c>
      <c r="E363" s="5">
        <v>2028.2551419343138</v>
      </c>
      <c r="F363" s="5">
        <v>1084.2277845819397</v>
      </c>
      <c r="G363" s="5">
        <v>104.4006818162426</v>
      </c>
      <c r="I363" s="5">
        <v>32.637449056543282</v>
      </c>
      <c r="J363" s="5">
        <v>0.70382891819333193</v>
      </c>
      <c r="K363" s="5">
        <v>3.1297422810644897</v>
      </c>
      <c r="L363" s="5">
        <v>1.4615785925525666</v>
      </c>
      <c r="M363" s="5">
        <v>0.32179431001477249</v>
      </c>
      <c r="N363" s="5">
        <f t="shared" si="41"/>
        <v>5.1209143764523279</v>
      </c>
      <c r="O363" s="5">
        <f t="shared" si="42"/>
        <v>3.3892483150165917</v>
      </c>
      <c r="P363" s="5">
        <f t="shared" si="43"/>
        <v>9.9424271663446753</v>
      </c>
      <c r="Q363" s="5">
        <f t="shared" si="44"/>
        <v>20.078292307072957</v>
      </c>
      <c r="R363" s="5">
        <f t="shared" si="45"/>
        <v>3.367763929556213</v>
      </c>
      <c r="S363" s="5"/>
      <c r="T363" s="38">
        <f t="shared" si="40"/>
        <v>20.078292307072957</v>
      </c>
      <c r="U363" s="5"/>
    </row>
    <row r="364" spans="1:21" x14ac:dyDescent="0.25">
      <c r="A364">
        <v>6</v>
      </c>
      <c r="B364">
        <v>2010</v>
      </c>
      <c r="C364" s="5">
        <v>5842.4295106178042</v>
      </c>
      <c r="D364" s="5">
        <v>247.57162785135705</v>
      </c>
      <c r="E364" s="5">
        <v>749.65369270835708</v>
      </c>
      <c r="F364" s="5">
        <v>441.91443992055417</v>
      </c>
      <c r="G364" s="5">
        <v>23.215649621051721</v>
      </c>
      <c r="I364" s="5">
        <v>15.13252269942118</v>
      </c>
      <c r="J364" s="5">
        <v>0.36459827489430002</v>
      </c>
      <c r="K364" s="5">
        <v>0.90953710536191645</v>
      </c>
      <c r="L364" s="5">
        <v>0.38270217867267431</v>
      </c>
      <c r="M364" s="5">
        <v>9.4826869832128693E-2</v>
      </c>
      <c r="N364" s="5">
        <f t="shared" si="41"/>
        <v>1.7720441342486515</v>
      </c>
      <c r="O364" s="5">
        <f t="shared" si="42"/>
        <v>1.9965453858980406</v>
      </c>
      <c r="P364" s="5">
        <f t="shared" si="43"/>
        <v>3.6747730034723385</v>
      </c>
      <c r="Q364" s="5">
        <f t="shared" si="44"/>
        <v>8.1836007392695223</v>
      </c>
      <c r="R364" s="5">
        <f t="shared" si="45"/>
        <v>0.74889192325973297</v>
      </c>
      <c r="S364" s="5"/>
      <c r="T364" s="38">
        <f t="shared" si="40"/>
        <v>8.1836007392695223</v>
      </c>
      <c r="U364" s="5"/>
    </row>
    <row r="365" spans="1:21" x14ac:dyDescent="0.25">
      <c r="A365">
        <v>7</v>
      </c>
      <c r="B365">
        <v>2010</v>
      </c>
      <c r="C365" s="5">
        <v>5667.7461402298859</v>
      </c>
      <c r="D365" s="5">
        <v>260.95317449278502</v>
      </c>
      <c r="E365" s="5">
        <v>521.40207306014577</v>
      </c>
      <c r="F365" s="5">
        <v>379.76896365008008</v>
      </c>
      <c r="G365" s="5">
        <v>28.955782707063253</v>
      </c>
      <c r="I365" s="5">
        <v>11.977112567293464</v>
      </c>
      <c r="J365" s="5">
        <v>0.34963997692060106</v>
      </c>
      <c r="K365" s="5">
        <v>0.54952950888375129</v>
      </c>
      <c r="L365" s="5">
        <v>0.29099670153772728</v>
      </c>
      <c r="M365" s="5">
        <v>9.0957205310628439E-2</v>
      </c>
      <c r="N365" s="5">
        <f t="shared" si="41"/>
        <v>1.7190616136578363</v>
      </c>
      <c r="O365" s="5">
        <f t="shared" si="42"/>
        <v>2.104461084619234</v>
      </c>
      <c r="P365" s="5">
        <f t="shared" si="43"/>
        <v>2.5558925150007146</v>
      </c>
      <c r="Q365" s="5">
        <f t="shared" si="44"/>
        <v>7.0327585861125943</v>
      </c>
      <c r="R365" s="5">
        <f t="shared" si="45"/>
        <v>0.93405750667945975</v>
      </c>
      <c r="S365" s="5"/>
      <c r="T365" s="38">
        <f t="shared" si="40"/>
        <v>7.0327585861125943</v>
      </c>
      <c r="U365" s="5"/>
    </row>
    <row r="366" spans="1:21" x14ac:dyDescent="0.25">
      <c r="A366">
        <v>8</v>
      </c>
      <c r="B366">
        <v>2010</v>
      </c>
      <c r="C366" s="5">
        <v>3937.4099430743972</v>
      </c>
      <c r="D366" s="5">
        <v>273.36291615704368</v>
      </c>
      <c r="E366" s="5">
        <v>598.80117074717452</v>
      </c>
      <c r="F366" s="5">
        <v>505.39643112116164</v>
      </c>
      <c r="G366" s="5">
        <v>169.88381575309418</v>
      </c>
      <c r="I366" s="5">
        <v>9.1161976373999973</v>
      </c>
      <c r="J366" s="5">
        <v>0.36272053304961582</v>
      </c>
      <c r="K366" s="5">
        <v>0.71385856248778545</v>
      </c>
      <c r="L366" s="5">
        <v>0.49549000465243032</v>
      </c>
      <c r="M366" s="5">
        <v>0.43111560593100801</v>
      </c>
      <c r="N366" s="5">
        <f t="shared" si="41"/>
        <v>1.1942402011144668</v>
      </c>
      <c r="O366" s="5">
        <f t="shared" si="42"/>
        <v>2.2045396464277718</v>
      </c>
      <c r="P366" s="5">
        <f t="shared" si="43"/>
        <v>2.9352998566037969</v>
      </c>
      <c r="Q366" s="5">
        <f t="shared" si="44"/>
        <v>9.3591931689104015</v>
      </c>
      <c r="R366" s="5">
        <f t="shared" si="45"/>
        <v>5.4801230888094894</v>
      </c>
      <c r="S366" s="5"/>
      <c r="T366" s="38">
        <f t="shared" si="40"/>
        <v>9.3591931689104015</v>
      </c>
      <c r="U366" s="5"/>
    </row>
    <row r="367" spans="1:21" x14ac:dyDescent="0.25">
      <c r="A367">
        <v>9</v>
      </c>
      <c r="B367">
        <v>2010</v>
      </c>
      <c r="C367" s="5">
        <v>7440.4145136086172</v>
      </c>
      <c r="D367" s="5">
        <v>521.29742521420189</v>
      </c>
      <c r="E367" s="5">
        <v>582.27249853871535</v>
      </c>
      <c r="F367" s="5">
        <v>551.40270716089765</v>
      </c>
      <c r="G367" s="5">
        <v>99.788917591701164</v>
      </c>
      <c r="I367" s="5">
        <v>9.7050327559367862</v>
      </c>
      <c r="J367" s="5">
        <v>0.72708222525973909</v>
      </c>
      <c r="K367" s="5">
        <v>0.72280638145806864</v>
      </c>
      <c r="L367" s="5">
        <v>0.77262515316936276</v>
      </c>
      <c r="M367" s="5">
        <v>0.23480648038129032</v>
      </c>
      <c r="N367" s="5">
        <f t="shared" si="41"/>
        <v>2.2567226307578458</v>
      </c>
      <c r="O367" s="5">
        <f t="shared" si="42"/>
        <v>4.2040114936629189</v>
      </c>
      <c r="P367" s="5">
        <f t="shared" si="43"/>
        <v>2.8542769536211536</v>
      </c>
      <c r="Q367" s="5">
        <f t="shared" si="44"/>
        <v>10.211161243720326</v>
      </c>
      <c r="R367" s="5">
        <f t="shared" si="45"/>
        <v>3.2189973416677793</v>
      </c>
      <c r="S367" s="5"/>
      <c r="T367" s="38">
        <f t="shared" si="40"/>
        <v>10.211161243720326</v>
      </c>
      <c r="U367" s="5"/>
    </row>
    <row r="368" spans="1:21" x14ac:dyDescent="0.25">
      <c r="A368">
        <v>10</v>
      </c>
      <c r="B368">
        <v>2010</v>
      </c>
      <c r="C368" s="5">
        <v>14944.210824748245</v>
      </c>
      <c r="D368" s="5">
        <v>271.01947354462527</v>
      </c>
      <c r="E368" s="5">
        <v>1032.4158287735947</v>
      </c>
      <c r="F368" s="5">
        <v>375.41082830580666</v>
      </c>
      <c r="G368" s="5">
        <v>17.022873054501826</v>
      </c>
      <c r="I368" s="5">
        <v>23.405243693697418</v>
      </c>
      <c r="J368" s="5">
        <v>0.42546518392266247</v>
      </c>
      <c r="K368" s="5">
        <v>1.4338372175778329</v>
      </c>
      <c r="L368" s="5">
        <v>0.52093862851795802</v>
      </c>
      <c r="M368" s="5">
        <v>7.7273774387957933E-2</v>
      </c>
      <c r="N368" s="5">
        <f t="shared" si="41"/>
        <v>4.5326693432660736</v>
      </c>
      <c r="O368" s="5">
        <f t="shared" si="42"/>
        <v>2.1856409156824617</v>
      </c>
      <c r="P368" s="5">
        <f t="shared" si="43"/>
        <v>5.0608619057529154</v>
      </c>
      <c r="Q368" s="5">
        <f t="shared" si="44"/>
        <v>6.9520523760334569</v>
      </c>
      <c r="R368" s="5">
        <f t="shared" si="45"/>
        <v>0.5491249372419944</v>
      </c>
      <c r="S368" s="5"/>
      <c r="T368" s="38">
        <f t="shared" si="40"/>
        <v>6.9520523760334569</v>
      </c>
      <c r="U368" s="5"/>
    </row>
    <row r="369" spans="1:21" x14ac:dyDescent="0.25">
      <c r="A369">
        <v>11</v>
      </c>
      <c r="B369">
        <v>2010</v>
      </c>
      <c r="C369" s="5">
        <v>1996.4090700224517</v>
      </c>
      <c r="D369" s="5">
        <v>184.23273472817928</v>
      </c>
      <c r="E369" s="5">
        <v>545.21092242121608</v>
      </c>
      <c r="F369" s="5">
        <v>245.98781632015567</v>
      </c>
      <c r="G369" s="5">
        <v>6.5644034553776986</v>
      </c>
      <c r="I369" s="5">
        <v>7.4813108106045565</v>
      </c>
      <c r="J369" s="5">
        <v>0.35250698149487469</v>
      </c>
      <c r="K369" s="5">
        <v>0.71622743415174561</v>
      </c>
      <c r="L369" s="5">
        <v>0.425507811433325</v>
      </c>
      <c r="M369" s="5">
        <v>4.1355224939276278E-2</v>
      </c>
      <c r="N369" s="5">
        <f t="shared" si="41"/>
        <v>0.60552292084393444</v>
      </c>
      <c r="O369" s="5">
        <f t="shared" si="42"/>
        <v>1.4857478607111232</v>
      </c>
      <c r="P369" s="5">
        <f t="shared" si="43"/>
        <v>2.6726025608883139</v>
      </c>
      <c r="Q369" s="5">
        <f t="shared" si="44"/>
        <v>4.5553299318547351</v>
      </c>
      <c r="R369" s="5">
        <f t="shared" si="45"/>
        <v>0.21175495017347415</v>
      </c>
      <c r="S369" s="5"/>
      <c r="T369" s="38">
        <f t="shared" si="40"/>
        <v>4.5553299318547351</v>
      </c>
      <c r="U369" s="5"/>
    </row>
    <row r="370" spans="1:21" x14ac:dyDescent="0.25">
      <c r="A370">
        <v>12</v>
      </c>
      <c r="B370">
        <v>2010</v>
      </c>
      <c r="C370" s="5">
        <v>2693.2089979039542</v>
      </c>
      <c r="D370" s="5">
        <v>160.38655756147932</v>
      </c>
      <c r="E370" s="5">
        <v>534.18667350212536</v>
      </c>
      <c r="F370" s="5">
        <v>244.94316527365703</v>
      </c>
      <c r="G370" s="5">
        <v>17.484266919961705</v>
      </c>
      <c r="I370" s="5">
        <v>10.974148137848051</v>
      </c>
      <c r="J370" s="5">
        <v>0.33855073450396422</v>
      </c>
      <c r="K370" s="5">
        <v>0.77639312062971</v>
      </c>
      <c r="L370" s="5">
        <v>0.55775052879723819</v>
      </c>
      <c r="M370" s="5">
        <v>0.12061681826517534</v>
      </c>
      <c r="N370" s="5">
        <f t="shared" si="41"/>
        <v>0.81686654470850906</v>
      </c>
      <c r="O370" s="5">
        <f t="shared" si="42"/>
        <v>1.2934399803345107</v>
      </c>
      <c r="P370" s="5">
        <f t="shared" si="43"/>
        <v>2.6185621250104183</v>
      </c>
      <c r="Q370" s="5">
        <f t="shared" si="44"/>
        <v>4.5359845421047602</v>
      </c>
      <c r="R370" s="5">
        <f t="shared" si="45"/>
        <v>0.56400861032134531</v>
      </c>
      <c r="S370" s="5"/>
      <c r="T370" s="38">
        <f t="shared" si="40"/>
        <v>4.5359845421047602</v>
      </c>
      <c r="U370" s="5"/>
    </row>
    <row r="371" spans="1:21" x14ac:dyDescent="0.25">
      <c r="A371">
        <v>1</v>
      </c>
      <c r="B371">
        <v>2011</v>
      </c>
      <c r="C371" s="5">
        <v>2359.7144522429203</v>
      </c>
      <c r="D371" s="5">
        <v>159.13840407876691</v>
      </c>
      <c r="E371" s="5">
        <v>493.04521627859867</v>
      </c>
      <c r="F371" s="5">
        <v>172.55013489659098</v>
      </c>
      <c r="G371" s="5">
        <v>13.046235101627056</v>
      </c>
      <c r="I371" s="5">
        <v>11.123953389604926</v>
      </c>
      <c r="J371" s="5">
        <v>0.33940937436159507</v>
      </c>
      <c r="K371" s="5">
        <v>0.79451590230566294</v>
      </c>
      <c r="L371" s="5">
        <v>0.45127918645101162</v>
      </c>
      <c r="M371" s="5">
        <v>9.7588828040841277E-2</v>
      </c>
      <c r="N371" s="5">
        <f t="shared" si="41"/>
        <v>0.71571563610643629</v>
      </c>
      <c r="O371" s="5">
        <f t="shared" si="42"/>
        <v>1.2833742264416685</v>
      </c>
      <c r="P371" s="5">
        <f t="shared" si="43"/>
        <v>2.4168883150911697</v>
      </c>
      <c r="Q371" s="5">
        <f t="shared" si="44"/>
        <v>3.1953728684553884</v>
      </c>
      <c r="R371" s="5">
        <f t="shared" si="45"/>
        <v>0.42084629360087278</v>
      </c>
      <c r="S371" s="5"/>
      <c r="T371" s="38">
        <f t="shared" si="40"/>
        <v>3.1953728684553884</v>
      </c>
      <c r="U371" s="5"/>
    </row>
    <row r="372" spans="1:21" x14ac:dyDescent="0.25">
      <c r="A372">
        <v>2</v>
      </c>
      <c r="B372">
        <v>2011</v>
      </c>
      <c r="C372" s="5">
        <v>3293.81170152716</v>
      </c>
      <c r="D372" s="5">
        <v>190.27135732025849</v>
      </c>
      <c r="E372" s="5">
        <v>816.21782732397435</v>
      </c>
      <c r="F372" s="5">
        <v>319.85014712974066</v>
      </c>
      <c r="G372" s="5">
        <v>23.027800328703989</v>
      </c>
      <c r="I372" s="5">
        <v>14.96039672613729</v>
      </c>
      <c r="J372" s="5">
        <v>0.42293232683503085</v>
      </c>
      <c r="K372" s="5">
        <v>1.7238891542874071</v>
      </c>
      <c r="L372" s="5">
        <v>0.84784683291586949</v>
      </c>
      <c r="M372" s="5">
        <v>0.14643701918155441</v>
      </c>
      <c r="N372" s="5">
        <f t="shared" si="41"/>
        <v>0.99903296982928724</v>
      </c>
      <c r="O372" s="5">
        <f t="shared" si="42"/>
        <v>1.5344464300020846</v>
      </c>
      <c r="P372" s="5">
        <f t="shared" si="43"/>
        <v>4.0010677809998745</v>
      </c>
      <c r="Q372" s="5">
        <f t="shared" si="44"/>
        <v>5.9231508727729754</v>
      </c>
      <c r="R372" s="5">
        <f t="shared" si="45"/>
        <v>0.74283226866787067</v>
      </c>
      <c r="S372" s="5"/>
      <c r="T372" s="38">
        <f t="shared" si="40"/>
        <v>5.9231508727729754</v>
      </c>
      <c r="U372" s="5"/>
    </row>
    <row r="373" spans="1:21" x14ac:dyDescent="0.25">
      <c r="A373">
        <v>3</v>
      </c>
      <c r="B373">
        <v>2011</v>
      </c>
      <c r="C373" s="5">
        <v>15467.780273551072</v>
      </c>
      <c r="D373" s="5">
        <v>252.38286956803026</v>
      </c>
      <c r="E373" s="5">
        <v>1082.2829978714465</v>
      </c>
      <c r="F373" s="5">
        <v>494.56805784381203</v>
      </c>
      <c r="G373" s="5">
        <v>69.758230700319956</v>
      </c>
      <c r="I373" s="5">
        <v>44.082022222774221</v>
      </c>
      <c r="J373" s="5">
        <v>0.45626660519852696</v>
      </c>
      <c r="K373" s="5">
        <v>2.0001741449513806</v>
      </c>
      <c r="L373" s="5">
        <v>1.0339302711195453</v>
      </c>
      <c r="M373" s="5">
        <v>0.34707851348203</v>
      </c>
      <c r="N373" s="5">
        <f t="shared" si="41"/>
        <v>4.6914711172432737</v>
      </c>
      <c r="O373" s="5">
        <f t="shared" si="42"/>
        <v>2.0353457223228246</v>
      </c>
      <c r="P373" s="5">
        <f t="shared" si="43"/>
        <v>5.3053088130953254</v>
      </c>
      <c r="Q373" s="5">
        <f t="shared" si="44"/>
        <v>9.1586677378483703</v>
      </c>
      <c r="R373" s="5">
        <f t="shared" si="45"/>
        <v>2.2502655064619339</v>
      </c>
      <c r="S373" s="5"/>
      <c r="T373" s="38">
        <f t="shared" si="40"/>
        <v>9.1586677378483703</v>
      </c>
      <c r="U373" s="5"/>
    </row>
    <row r="374" spans="1:21" x14ac:dyDescent="0.25">
      <c r="A374">
        <v>4</v>
      </c>
      <c r="B374">
        <v>2011</v>
      </c>
      <c r="C374" s="5">
        <v>13141.241425594044</v>
      </c>
      <c r="D374" s="5">
        <v>403.03359178317089</v>
      </c>
      <c r="E374" s="5">
        <v>1084.0001840157095</v>
      </c>
      <c r="F374" s="5">
        <v>436.62195036540294</v>
      </c>
      <c r="G374" s="5">
        <v>129.1391168291498</v>
      </c>
      <c r="I374" s="5">
        <v>37.992712772854397</v>
      </c>
      <c r="J374" s="5">
        <v>0.74482744898411002</v>
      </c>
      <c r="K374" s="5">
        <v>1.7882088481819749</v>
      </c>
      <c r="L374" s="5">
        <v>0.73498262539659964</v>
      </c>
      <c r="M374" s="5">
        <v>0.47628310726458106</v>
      </c>
      <c r="N374" s="5">
        <f t="shared" si="41"/>
        <v>3.9858178421577324</v>
      </c>
      <c r="O374" s="5">
        <f t="shared" si="42"/>
        <v>3.2502709014771844</v>
      </c>
      <c r="P374" s="5">
        <f t="shared" si="43"/>
        <v>5.3137263922338702</v>
      </c>
      <c r="Q374" s="5">
        <f t="shared" si="44"/>
        <v>8.0855916734333881</v>
      </c>
      <c r="R374" s="5">
        <f t="shared" si="45"/>
        <v>4.1657779622306386</v>
      </c>
      <c r="S374" s="5"/>
      <c r="T374" s="38">
        <f t="shared" si="40"/>
        <v>8.0855916734333881</v>
      </c>
      <c r="U374" s="5"/>
    </row>
    <row r="375" spans="1:21" x14ac:dyDescent="0.25">
      <c r="A375">
        <v>5</v>
      </c>
      <c r="B375">
        <v>2011</v>
      </c>
      <c r="C375" s="5">
        <v>4365.9478086882918</v>
      </c>
      <c r="D375" s="5">
        <v>475.72080268562416</v>
      </c>
      <c r="E375" s="5">
        <v>1590.3883811484486</v>
      </c>
      <c r="F375" s="5">
        <v>837.73239732685443</v>
      </c>
      <c r="G375" s="5">
        <v>59.548814826162577</v>
      </c>
      <c r="I375" s="5">
        <v>14.120058424742409</v>
      </c>
      <c r="J375" s="5">
        <v>0.88175005805433071</v>
      </c>
      <c r="K375" s="5">
        <v>2.3893937655221347</v>
      </c>
      <c r="L375" s="5">
        <v>1.1715866823375987</v>
      </c>
      <c r="M375" s="5">
        <v>0.20403276698735628</v>
      </c>
      <c r="N375" s="5">
        <f t="shared" si="41"/>
        <v>1.324218322319773</v>
      </c>
      <c r="O375" s="5">
        <f t="shared" si="42"/>
        <v>3.8364580861743884</v>
      </c>
      <c r="P375" s="5">
        <f t="shared" si="43"/>
        <v>7.7960214762178852</v>
      </c>
      <c r="Q375" s="5">
        <f t="shared" si="44"/>
        <v>15.513562913460268</v>
      </c>
      <c r="R375" s="5">
        <f t="shared" si="45"/>
        <v>1.9209295105213735</v>
      </c>
      <c r="S375" s="5"/>
      <c r="T375" s="38">
        <f t="shared" si="40"/>
        <v>15.513562913460268</v>
      </c>
      <c r="U375" s="5"/>
    </row>
    <row r="376" spans="1:21" x14ac:dyDescent="0.25">
      <c r="A376">
        <v>6</v>
      </c>
      <c r="B376">
        <v>2011</v>
      </c>
      <c r="C376" s="5">
        <v>5150.8447468910053</v>
      </c>
      <c r="D376" s="5">
        <v>264.6387783940869</v>
      </c>
      <c r="E376" s="5">
        <v>658.95187907653144</v>
      </c>
      <c r="F376" s="5">
        <v>310.63657190016363</v>
      </c>
      <c r="G376" s="5">
        <v>4.2645427923910724</v>
      </c>
      <c r="I376" s="5">
        <v>11.037340377583048</v>
      </c>
      <c r="J376" s="5">
        <v>0.40719625078158039</v>
      </c>
      <c r="K376" s="5">
        <v>0.69848221042737435</v>
      </c>
      <c r="L376" s="5">
        <v>0.28820886234039816</v>
      </c>
      <c r="M376" s="5">
        <v>2.2826568465371726E-2</v>
      </c>
      <c r="N376" s="5">
        <f t="shared" si="41"/>
        <v>1.5622823011498348</v>
      </c>
      <c r="O376" s="5">
        <f t="shared" si="42"/>
        <v>2.1341836967265073</v>
      </c>
      <c r="P376" s="5">
        <f t="shared" si="43"/>
        <v>3.2301562699829973</v>
      </c>
      <c r="Q376" s="5">
        <f t="shared" si="44"/>
        <v>5.7525291092622899</v>
      </c>
      <c r="R376" s="5">
        <f t="shared" si="45"/>
        <v>0.13756589652874426</v>
      </c>
      <c r="S376" s="5"/>
      <c r="T376" s="38">
        <f t="shared" si="40"/>
        <v>5.7525291092622899</v>
      </c>
      <c r="U376" s="5"/>
    </row>
    <row r="377" spans="1:21" x14ac:dyDescent="0.25">
      <c r="A377">
        <v>7</v>
      </c>
      <c r="B377">
        <v>2011</v>
      </c>
      <c r="C377" s="5">
        <v>2933.6035447160275</v>
      </c>
      <c r="D377" s="5">
        <v>303.77710457137732</v>
      </c>
      <c r="E377" s="5">
        <v>1441.0343498157697</v>
      </c>
      <c r="F377" s="5">
        <v>653.99345087537779</v>
      </c>
      <c r="G377" s="5">
        <v>5.0606470043913898</v>
      </c>
      <c r="I377" s="5">
        <v>7.5527423391861896</v>
      </c>
      <c r="J377" s="5">
        <v>0.43905727017962748</v>
      </c>
      <c r="K377" s="5">
        <v>2.1064993358324799</v>
      </c>
      <c r="L377" s="5">
        <v>0.72973426538738573</v>
      </c>
      <c r="M377" s="5">
        <v>2.3718396884875544E-2</v>
      </c>
      <c r="N377" s="5">
        <f t="shared" si="41"/>
        <v>0.88977966172763956</v>
      </c>
      <c r="O377" s="5">
        <f t="shared" si="42"/>
        <v>2.4498153594465912</v>
      </c>
      <c r="P377" s="5">
        <f t="shared" si="43"/>
        <v>7.0638938716459299</v>
      </c>
      <c r="Q377" s="5">
        <f t="shared" si="44"/>
        <v>12.110989831025515</v>
      </c>
      <c r="R377" s="5">
        <f t="shared" si="45"/>
        <v>0.16324667756101258</v>
      </c>
      <c r="S377" s="5"/>
      <c r="T377" s="38">
        <f t="shared" si="40"/>
        <v>12.110989831025515</v>
      </c>
      <c r="U377" s="5"/>
    </row>
    <row r="378" spans="1:21" x14ac:dyDescent="0.25">
      <c r="A378">
        <v>8</v>
      </c>
      <c r="B378">
        <v>2011</v>
      </c>
      <c r="C378" s="5">
        <v>1383.1882565054552</v>
      </c>
      <c r="D378" s="5">
        <v>228.37867533716428</v>
      </c>
      <c r="E378" s="5">
        <v>454.35937181444166</v>
      </c>
      <c r="F378" s="5">
        <v>615.51226080707272</v>
      </c>
      <c r="G378" s="5">
        <v>55.498386036665551</v>
      </c>
      <c r="I378" s="5">
        <v>3.6437387149888374</v>
      </c>
      <c r="J378" s="5">
        <v>0.31540399621421306</v>
      </c>
      <c r="K378" s="5">
        <v>0.51390508925864109</v>
      </c>
      <c r="L378" s="5">
        <v>0.68166870229319887</v>
      </c>
      <c r="M378" s="5">
        <v>0.16340265968158971</v>
      </c>
      <c r="N378" s="5">
        <f t="shared" si="41"/>
        <v>0.41952934683210652</v>
      </c>
      <c r="O378" s="5">
        <f t="shared" si="42"/>
        <v>1.841763510783583</v>
      </c>
      <c r="P378" s="5">
        <f t="shared" si="43"/>
        <v>2.2272518226198121</v>
      </c>
      <c r="Q378" s="5">
        <f t="shared" si="44"/>
        <v>11.398375200130976</v>
      </c>
      <c r="R378" s="5">
        <f t="shared" si="45"/>
        <v>1.7902705173117919</v>
      </c>
      <c r="S378" s="5"/>
      <c r="T378" s="38">
        <f t="shared" ref="T378:T441" si="46">Q378</f>
        <v>11.398375200130976</v>
      </c>
      <c r="U378" s="5"/>
    </row>
    <row r="379" spans="1:21" x14ac:dyDescent="0.25">
      <c r="A379">
        <v>9</v>
      </c>
      <c r="B379">
        <v>2011</v>
      </c>
      <c r="C379" s="5">
        <v>3957.8163499338511</v>
      </c>
      <c r="D379" s="5">
        <v>399.6220126933826</v>
      </c>
      <c r="E379" s="5">
        <v>1068.4008519819758</v>
      </c>
      <c r="F379" s="5">
        <v>768.05728491045727</v>
      </c>
      <c r="G379" s="5">
        <v>62.358888519950753</v>
      </c>
      <c r="I379" s="5">
        <v>9.3637203677063265</v>
      </c>
      <c r="J379" s="5">
        <v>0.61428678722450702</v>
      </c>
      <c r="K379" s="5">
        <v>1.6728648939735611</v>
      </c>
      <c r="L379" s="5">
        <v>1.1577814585273216</v>
      </c>
      <c r="M379" s="5">
        <v>0.20463016110106988</v>
      </c>
      <c r="N379" s="5">
        <f t="shared" si="41"/>
        <v>1.2004295874837281</v>
      </c>
      <c r="O379" s="5">
        <f t="shared" si="42"/>
        <v>3.2227581668821177</v>
      </c>
      <c r="P379" s="5">
        <f t="shared" si="43"/>
        <v>5.2372590783430191</v>
      </c>
      <c r="Q379" s="5">
        <f t="shared" si="44"/>
        <v>14.223283053897356</v>
      </c>
      <c r="R379" s="5">
        <f t="shared" si="45"/>
        <v>2.0115770490306693</v>
      </c>
      <c r="S379" s="5"/>
      <c r="T379" s="38">
        <f t="shared" si="46"/>
        <v>14.223283053897356</v>
      </c>
      <c r="U379" s="5"/>
    </row>
    <row r="380" spans="1:21" x14ac:dyDescent="0.25">
      <c r="A380">
        <v>10</v>
      </c>
      <c r="B380">
        <v>2011</v>
      </c>
      <c r="C380" s="5">
        <v>2634.3585260098944</v>
      </c>
      <c r="D380" s="5">
        <v>289.23499093232243</v>
      </c>
      <c r="E380" s="5">
        <v>473.64332593319421</v>
      </c>
      <c r="F380" s="5">
        <v>433.0516239695624</v>
      </c>
      <c r="G380" s="5">
        <v>52.655714663517522</v>
      </c>
      <c r="I380" s="5">
        <v>7.9119095647398572</v>
      </c>
      <c r="J380" s="5">
        <v>0.48202580092745301</v>
      </c>
      <c r="K380" s="5">
        <v>0.65803783727520926</v>
      </c>
      <c r="L380" s="5">
        <v>0.65551672450173915</v>
      </c>
      <c r="M380" s="5">
        <v>0.16418822380665629</v>
      </c>
      <c r="N380" s="5">
        <f t="shared" si="41"/>
        <v>0.79901684137394435</v>
      </c>
      <c r="O380" s="5">
        <f t="shared" si="42"/>
        <v>2.3325402494542131</v>
      </c>
      <c r="P380" s="5">
        <f t="shared" si="43"/>
        <v>2.3217810094764424</v>
      </c>
      <c r="Q380" s="5">
        <f t="shared" si="44"/>
        <v>8.0194745179548601</v>
      </c>
      <c r="R380" s="5">
        <f t="shared" si="45"/>
        <v>1.6985714407586296</v>
      </c>
      <c r="S380" s="5"/>
      <c r="T380" s="38">
        <f t="shared" si="46"/>
        <v>8.0194745179548601</v>
      </c>
      <c r="U380" s="5"/>
    </row>
    <row r="381" spans="1:21" x14ac:dyDescent="0.25">
      <c r="A381">
        <v>11</v>
      </c>
      <c r="B381">
        <v>2011</v>
      </c>
      <c r="C381" s="5">
        <v>22577.618254912097</v>
      </c>
      <c r="D381" s="5">
        <v>317.43737149226661</v>
      </c>
      <c r="E381" s="5">
        <v>764.67365328450694</v>
      </c>
      <c r="F381" s="5">
        <v>650.92843872777962</v>
      </c>
      <c r="G381" s="5">
        <v>72.505235519580935</v>
      </c>
      <c r="I381" s="5">
        <v>38.132409214939862</v>
      </c>
      <c r="J381" s="5">
        <v>0.60598051228969541</v>
      </c>
      <c r="K381" s="5">
        <v>1.238050279033732</v>
      </c>
      <c r="L381" s="5">
        <v>1.3081439127449981</v>
      </c>
      <c r="M381" s="5">
        <v>0.24461354817364228</v>
      </c>
      <c r="N381" s="5">
        <f t="shared" si="41"/>
        <v>6.8479278904798591</v>
      </c>
      <c r="O381" s="5">
        <f t="shared" si="42"/>
        <v>2.5599788023569889</v>
      </c>
      <c r="P381" s="5">
        <f t="shared" si="43"/>
        <v>3.7484002611985634</v>
      </c>
      <c r="Q381" s="5">
        <f t="shared" si="44"/>
        <v>12.054230346810733</v>
      </c>
      <c r="R381" s="5">
        <f t="shared" si="45"/>
        <v>2.3388785651477719</v>
      </c>
      <c r="S381" s="5"/>
      <c r="T381" s="38">
        <f t="shared" si="46"/>
        <v>12.054230346810733</v>
      </c>
      <c r="U381" s="5"/>
    </row>
    <row r="382" spans="1:21" x14ac:dyDescent="0.25">
      <c r="A382">
        <v>12</v>
      </c>
      <c r="B382">
        <v>2011</v>
      </c>
      <c r="C382" s="5">
        <v>11854.633213528608</v>
      </c>
      <c r="D382" s="5">
        <v>194.86502041486958</v>
      </c>
      <c r="E382" s="5">
        <v>1077.2483913788215</v>
      </c>
      <c r="F382" s="5">
        <v>364.468675464439</v>
      </c>
      <c r="G382" s="5">
        <v>22.155324418280777</v>
      </c>
      <c r="I382" s="5">
        <v>32.426442878763773</v>
      </c>
      <c r="J382" s="5">
        <v>0.4469494492965751</v>
      </c>
      <c r="K382" s="5">
        <v>2.0306832632969885</v>
      </c>
      <c r="L382" s="5">
        <v>0.87471651879501422</v>
      </c>
      <c r="M382" s="5">
        <v>0.14296885796328937</v>
      </c>
      <c r="N382" s="5">
        <f t="shared" si="41"/>
        <v>3.595581805741161</v>
      </c>
      <c r="O382" s="5">
        <f t="shared" si="42"/>
        <v>1.571492100119916</v>
      </c>
      <c r="P382" s="5">
        <f t="shared" si="43"/>
        <v>5.2806293695040267</v>
      </c>
      <c r="Q382" s="5">
        <f t="shared" si="44"/>
        <v>6.7494199160081294</v>
      </c>
      <c r="R382" s="5">
        <f t="shared" si="45"/>
        <v>0.71468788446067022</v>
      </c>
      <c r="S382" s="5"/>
      <c r="T382" s="38">
        <f t="shared" si="46"/>
        <v>6.7494199160081294</v>
      </c>
      <c r="U382" s="5"/>
    </row>
    <row r="383" spans="1:21" x14ac:dyDescent="0.25">
      <c r="A383">
        <v>1</v>
      </c>
      <c r="B383">
        <v>2012</v>
      </c>
      <c r="C383" s="5">
        <v>5491.992125945575</v>
      </c>
      <c r="D383" s="5">
        <v>178.39419177703667</v>
      </c>
      <c r="E383" s="5">
        <v>493.63657494523829</v>
      </c>
      <c r="F383" s="5">
        <v>224.34349408709016</v>
      </c>
      <c r="G383" s="5">
        <v>24.364474276405907</v>
      </c>
      <c r="I383" s="5">
        <v>20.41187899853109</v>
      </c>
      <c r="J383" s="5">
        <v>0.40365207775221035</v>
      </c>
      <c r="K383" s="5">
        <v>0.98442146230721195</v>
      </c>
      <c r="L383" s="5">
        <v>0.63557618397824844</v>
      </c>
      <c r="M383" s="5">
        <v>0.17372460690630109</v>
      </c>
      <c r="N383" s="5">
        <f t="shared" si="41"/>
        <v>1.6657543603110632</v>
      </c>
      <c r="O383" s="5">
        <f t="shared" si="42"/>
        <v>1.4386628369115859</v>
      </c>
      <c r="P383" s="5">
        <f t="shared" si="43"/>
        <v>2.4197871320845015</v>
      </c>
      <c r="Q383" s="5">
        <f t="shared" si="44"/>
        <v>4.154509149760929</v>
      </c>
      <c r="R383" s="5">
        <f t="shared" si="45"/>
        <v>0.78595078310986799</v>
      </c>
      <c r="S383" s="5"/>
      <c r="T383" s="38">
        <f t="shared" si="46"/>
        <v>4.154509149760929</v>
      </c>
      <c r="U383" s="5"/>
    </row>
    <row r="384" spans="1:21" x14ac:dyDescent="0.25">
      <c r="A384">
        <v>2</v>
      </c>
      <c r="B384">
        <v>2012</v>
      </c>
      <c r="C384" s="5">
        <v>3391.9640324440088</v>
      </c>
      <c r="D384" s="5">
        <v>208.7140934755347</v>
      </c>
      <c r="E384" s="5">
        <v>771.02863378265408</v>
      </c>
      <c r="F384" s="5">
        <v>211.22130303096642</v>
      </c>
      <c r="G384" s="5">
        <v>18.103543385352495</v>
      </c>
      <c r="I384" s="5">
        <v>17.041859299052621</v>
      </c>
      <c r="J384" s="5">
        <v>0.46644681070059196</v>
      </c>
      <c r="K384" s="5">
        <v>1.8626626252720317</v>
      </c>
      <c r="L384" s="5">
        <v>0.63380913716925769</v>
      </c>
      <c r="M384" s="5">
        <v>0.13388100867041866</v>
      </c>
      <c r="N384" s="5">
        <f t="shared" si="41"/>
        <v>1.0288031642232358</v>
      </c>
      <c r="O384" s="5">
        <f t="shared" si="42"/>
        <v>1.6831781731897959</v>
      </c>
      <c r="P384" s="5">
        <f t="shared" si="43"/>
        <v>3.7795521263855592</v>
      </c>
      <c r="Q384" s="5">
        <f t="shared" si="44"/>
        <v>3.9115056116845635</v>
      </c>
      <c r="R384" s="5">
        <f t="shared" si="45"/>
        <v>0.58398527049524174</v>
      </c>
      <c r="S384" s="5"/>
      <c r="T384" s="38">
        <f t="shared" si="46"/>
        <v>3.9115056116845635</v>
      </c>
      <c r="U384" s="5"/>
    </row>
    <row r="385" spans="1:21" x14ac:dyDescent="0.25">
      <c r="A385">
        <v>3</v>
      </c>
      <c r="B385">
        <v>2012</v>
      </c>
      <c r="C385" s="5">
        <v>22217.704484003614</v>
      </c>
      <c r="D385" s="5">
        <v>454.9933020402176</v>
      </c>
      <c r="E385" s="5">
        <v>1871.8452900977056</v>
      </c>
      <c r="F385" s="5">
        <v>1225.1940154400934</v>
      </c>
      <c r="G385" s="5">
        <v>256.97263905975984</v>
      </c>
      <c r="I385" s="5">
        <v>49.436646526425356</v>
      </c>
      <c r="J385" s="5">
        <v>0.97629178705943087</v>
      </c>
      <c r="K385" s="5">
        <v>4.3594241707907306</v>
      </c>
      <c r="L385" s="5">
        <v>2.5740013349127691</v>
      </c>
      <c r="M385" s="5">
        <v>0.8233587349366126</v>
      </c>
      <c r="N385" s="5">
        <f t="shared" si="41"/>
        <v>6.7387638713993372</v>
      </c>
      <c r="O385" s="5">
        <f t="shared" si="42"/>
        <v>3.6693008229049808</v>
      </c>
      <c r="P385" s="5">
        <f t="shared" si="43"/>
        <v>9.1757122063613021</v>
      </c>
      <c r="Q385" s="5">
        <f t="shared" si="44"/>
        <v>22.688778063705431</v>
      </c>
      <c r="R385" s="5">
        <f t="shared" si="45"/>
        <v>8.2894399696696723</v>
      </c>
      <c r="S385" s="5"/>
      <c r="T385" s="38">
        <f t="shared" si="46"/>
        <v>22.688778063705431</v>
      </c>
      <c r="U385" s="5"/>
    </row>
    <row r="386" spans="1:21" x14ac:dyDescent="0.25">
      <c r="A386">
        <v>4</v>
      </c>
      <c r="B386">
        <v>2012</v>
      </c>
      <c r="C386" s="5">
        <v>3764.6344581343387</v>
      </c>
      <c r="D386" s="5">
        <v>240.27268890567893</v>
      </c>
      <c r="E386" s="5">
        <v>810.01866665933244</v>
      </c>
      <c r="F386" s="5">
        <v>270.08532743389168</v>
      </c>
      <c r="G386" s="5">
        <v>19.464352928391499</v>
      </c>
      <c r="I386" s="5">
        <v>15.591255610593754</v>
      </c>
      <c r="J386" s="5">
        <v>0.41097183029740397</v>
      </c>
      <c r="K386" s="5">
        <v>1.2106395717488532</v>
      </c>
      <c r="L386" s="5">
        <v>0.47609113799657238</v>
      </c>
      <c r="M386" s="5">
        <v>0.11957579355835267</v>
      </c>
      <c r="N386" s="5">
        <f t="shared" si="41"/>
        <v>1.1418363536955836</v>
      </c>
      <c r="O386" s="5">
        <f t="shared" si="42"/>
        <v>1.9376829750457978</v>
      </c>
      <c r="P386" s="5">
        <f t="shared" si="43"/>
        <v>3.9706797385261394</v>
      </c>
      <c r="Q386" s="5">
        <f t="shared" si="44"/>
        <v>5.0015801376646607</v>
      </c>
      <c r="R386" s="5">
        <f t="shared" si="45"/>
        <v>0.62788235252875801</v>
      </c>
      <c r="S386" s="5"/>
      <c r="T386" s="38">
        <f t="shared" si="46"/>
        <v>5.0015801376646607</v>
      </c>
      <c r="U386" s="5"/>
    </row>
    <row r="387" spans="1:21" x14ac:dyDescent="0.25">
      <c r="A387">
        <v>5</v>
      </c>
      <c r="B387">
        <v>2012</v>
      </c>
      <c r="C387" s="5">
        <v>6926.4057141260964</v>
      </c>
      <c r="D387" s="5">
        <v>285.10138312484531</v>
      </c>
      <c r="E387" s="5">
        <v>1179.1011191558973</v>
      </c>
      <c r="F387" s="5">
        <v>500.10530947470295</v>
      </c>
      <c r="G387" s="5">
        <v>130.64028885938637</v>
      </c>
      <c r="I387" s="5">
        <v>20.708749162073687</v>
      </c>
      <c r="J387" s="5">
        <v>0.48103014407126415</v>
      </c>
      <c r="K387" s="5">
        <v>1.6919772428613251</v>
      </c>
      <c r="L387" s="5">
        <v>0.71410519308519016</v>
      </c>
      <c r="M387" s="5">
        <v>0.35167315016701201</v>
      </c>
      <c r="N387" s="5">
        <f t="shared" si="41"/>
        <v>2.1008206594255676</v>
      </c>
      <c r="O387" s="5">
        <f t="shared" si="42"/>
        <v>2.2992047026197202</v>
      </c>
      <c r="P387" s="5">
        <f t="shared" si="43"/>
        <v>5.7799074468426337</v>
      </c>
      <c r="Q387" s="5">
        <f t="shared" si="44"/>
        <v>9.2612094347167204</v>
      </c>
      <c r="R387" s="5">
        <f t="shared" si="45"/>
        <v>4.2142028664318181</v>
      </c>
      <c r="S387" s="5"/>
      <c r="T387" s="38">
        <f t="shared" si="46"/>
        <v>9.2612094347167204</v>
      </c>
      <c r="U387" s="5"/>
    </row>
    <row r="388" spans="1:21" x14ac:dyDescent="0.25">
      <c r="A388">
        <v>6</v>
      </c>
      <c r="B388">
        <v>2012</v>
      </c>
      <c r="C388" s="5">
        <v>2361.6393783962744</v>
      </c>
      <c r="D388" s="5">
        <v>205.68031066935447</v>
      </c>
      <c r="E388" s="5">
        <v>797.79719100763816</v>
      </c>
      <c r="F388" s="5">
        <v>503.22009340125157</v>
      </c>
      <c r="G388" s="5">
        <v>71.377680810383112</v>
      </c>
      <c r="I388" s="5">
        <v>7.7002944225223295</v>
      </c>
      <c r="J388" s="5">
        <v>0.32941931275561315</v>
      </c>
      <c r="K388" s="5">
        <v>0.95748696521287724</v>
      </c>
      <c r="L388" s="5">
        <v>0.63160725825334807</v>
      </c>
      <c r="M388" s="5">
        <v>0.23750601973510435</v>
      </c>
      <c r="N388" s="5">
        <f t="shared" si="41"/>
        <v>0.71629947782719883</v>
      </c>
      <c r="O388" s="5">
        <f t="shared" si="42"/>
        <v>1.6587121828173748</v>
      </c>
      <c r="P388" s="5">
        <f t="shared" si="43"/>
        <v>3.9107705441550888</v>
      </c>
      <c r="Q388" s="5">
        <f t="shared" si="44"/>
        <v>9.3188906185416958</v>
      </c>
      <c r="R388" s="5">
        <f t="shared" si="45"/>
        <v>2.3025058325930035</v>
      </c>
      <c r="S388" s="5"/>
      <c r="T388" s="38">
        <f t="shared" si="46"/>
        <v>9.3188906185416958</v>
      </c>
      <c r="U388" s="5"/>
    </row>
    <row r="389" spans="1:21" x14ac:dyDescent="0.25">
      <c r="A389">
        <v>7</v>
      </c>
      <c r="B389">
        <v>2012</v>
      </c>
      <c r="C389" s="5">
        <v>5331.5896553376315</v>
      </c>
      <c r="D389" s="5">
        <v>310.23368255257287</v>
      </c>
      <c r="E389" s="5">
        <v>844.13464668703102</v>
      </c>
      <c r="F389" s="5">
        <v>553.61449874395805</v>
      </c>
      <c r="G389" s="5">
        <v>56.542250321032597</v>
      </c>
      <c r="I389" s="5">
        <v>11.80428845977883</v>
      </c>
      <c r="J389" s="5">
        <v>0.49055739270433812</v>
      </c>
      <c r="K389" s="5">
        <v>1.1189721548912825</v>
      </c>
      <c r="L389" s="5">
        <v>0.62681623053709956</v>
      </c>
      <c r="M389" s="5">
        <v>0.17525006282358155</v>
      </c>
      <c r="N389" s="5">
        <f t="shared" si="41"/>
        <v>1.6171033228200278</v>
      </c>
      <c r="O389" s="5">
        <f t="shared" si="42"/>
        <v>2.5018845367142974</v>
      </c>
      <c r="P389" s="5">
        <f t="shared" si="43"/>
        <v>4.1379149347403485</v>
      </c>
      <c r="Q389" s="5">
        <f t="shared" si="44"/>
        <v>10.252120347110335</v>
      </c>
      <c r="R389" s="5">
        <f t="shared" si="45"/>
        <v>1.8239435587429871</v>
      </c>
      <c r="S389" s="5"/>
      <c r="T389" s="38">
        <f t="shared" si="46"/>
        <v>10.252120347110335</v>
      </c>
      <c r="U389" s="5"/>
    </row>
    <row r="390" spans="1:21" x14ac:dyDescent="0.25">
      <c r="A390">
        <v>8</v>
      </c>
      <c r="B390">
        <v>2012</v>
      </c>
      <c r="C390" s="5">
        <v>7358.3559969986009</v>
      </c>
      <c r="D390" s="5">
        <v>205.79282594146454</v>
      </c>
      <c r="E390" s="5">
        <v>559.16363981214613</v>
      </c>
      <c r="F390" s="5">
        <v>434.15475431453291</v>
      </c>
      <c r="G390" s="5">
        <v>25.260744135585483</v>
      </c>
      <c r="I390" s="5">
        <v>15.507675241473306</v>
      </c>
      <c r="J390" s="5">
        <v>0.29449520223424452</v>
      </c>
      <c r="K390" s="5">
        <v>0.71943058709581553</v>
      </c>
      <c r="L390" s="5">
        <v>0.42829686855953042</v>
      </c>
      <c r="M390" s="5">
        <v>8.3083295126821916E-2</v>
      </c>
      <c r="N390" s="5">
        <f t="shared" si="41"/>
        <v>2.2318337873820444</v>
      </c>
      <c r="O390" s="5">
        <f t="shared" si="42"/>
        <v>1.659619564044069</v>
      </c>
      <c r="P390" s="5">
        <f t="shared" si="43"/>
        <v>2.7409982343732655</v>
      </c>
      <c r="Q390" s="5">
        <f t="shared" si="44"/>
        <v>8.0399028576765357</v>
      </c>
      <c r="R390" s="5">
        <f t="shared" si="45"/>
        <v>0.81486271405114463</v>
      </c>
      <c r="S390" s="5"/>
      <c r="T390" s="38">
        <f t="shared" si="46"/>
        <v>8.0399028576765357</v>
      </c>
      <c r="U390" s="5"/>
    </row>
    <row r="391" spans="1:21" x14ac:dyDescent="0.25">
      <c r="A391">
        <v>9</v>
      </c>
      <c r="B391">
        <v>2012</v>
      </c>
      <c r="C391" s="5">
        <v>14439.739860082485</v>
      </c>
      <c r="D391" s="5">
        <v>823.89822882965893</v>
      </c>
      <c r="E391" s="5">
        <v>1597.6178449394531</v>
      </c>
      <c r="F391" s="5">
        <v>575.9059606904284</v>
      </c>
      <c r="G391" s="5">
        <v>100.89302492650808</v>
      </c>
      <c r="I391" s="5">
        <v>25.417201300524798</v>
      </c>
      <c r="J391" s="5">
        <v>1.3980310220679693</v>
      </c>
      <c r="K391" s="5">
        <v>2.7762780074730213</v>
      </c>
      <c r="L391" s="5">
        <v>0.83581891531545949</v>
      </c>
      <c r="M391" s="5">
        <v>0.29199707109722906</v>
      </c>
      <c r="N391" s="5">
        <f t="shared" si="41"/>
        <v>4.3796602548020882</v>
      </c>
      <c r="O391" s="5">
        <f t="shared" si="42"/>
        <v>6.6443405550778945</v>
      </c>
      <c r="P391" s="5">
        <f t="shared" si="43"/>
        <v>7.8314600242130057</v>
      </c>
      <c r="Q391" s="5">
        <f t="shared" si="44"/>
        <v>10.664925197970897</v>
      </c>
      <c r="R391" s="5">
        <f t="shared" si="45"/>
        <v>3.2546137073067123</v>
      </c>
      <c r="S391" s="5"/>
      <c r="T391" s="38">
        <f t="shared" si="46"/>
        <v>10.664925197970897</v>
      </c>
      <c r="U391" s="5"/>
    </row>
    <row r="392" spans="1:21" x14ac:dyDescent="0.25">
      <c r="A392">
        <v>10</v>
      </c>
      <c r="B392">
        <v>2012</v>
      </c>
      <c r="C392" s="5">
        <v>2938.8884391988167</v>
      </c>
      <c r="D392" s="5">
        <v>241.72315508813691</v>
      </c>
      <c r="E392" s="5">
        <v>579.27519428013272</v>
      </c>
      <c r="F392" s="5">
        <v>271.5064020206807</v>
      </c>
      <c r="G392" s="5">
        <v>3.5396236390492208</v>
      </c>
      <c r="I392" s="5">
        <v>9.2175902163330061</v>
      </c>
      <c r="J392" s="5">
        <v>0.42694496750709021</v>
      </c>
      <c r="K392" s="5">
        <v>0.88284619404279507</v>
      </c>
      <c r="L392" s="5">
        <v>0.35811676189806313</v>
      </c>
      <c r="M392" s="5">
        <v>2.3362152688624457E-2</v>
      </c>
      <c r="N392" s="5">
        <f t="shared" si="41"/>
        <v>0.89138260212278331</v>
      </c>
      <c r="O392" s="5">
        <f t="shared" si="42"/>
        <v>1.949380282968846</v>
      </c>
      <c r="P392" s="5">
        <f t="shared" si="43"/>
        <v>2.8395842856869251</v>
      </c>
      <c r="Q392" s="5">
        <f t="shared" si="44"/>
        <v>5.027896333716309</v>
      </c>
      <c r="R392" s="5">
        <f t="shared" si="45"/>
        <v>0.11418140771126518</v>
      </c>
      <c r="S392" s="5"/>
      <c r="T392" s="38">
        <f t="shared" si="46"/>
        <v>5.027896333716309</v>
      </c>
      <c r="U392" s="5"/>
    </row>
    <row r="393" spans="1:21" x14ac:dyDescent="0.25">
      <c r="A393">
        <v>11</v>
      </c>
      <c r="B393">
        <v>2012</v>
      </c>
      <c r="C393" s="5">
        <v>979.81779990197447</v>
      </c>
      <c r="D393" s="5">
        <v>128.27463224249178</v>
      </c>
      <c r="E393" s="5">
        <v>264.08024552918033</v>
      </c>
      <c r="F393" s="5">
        <v>175.53641912546186</v>
      </c>
      <c r="G393" s="5">
        <v>1.4721883914135119</v>
      </c>
      <c r="I393" s="5">
        <v>4.8365173597700934</v>
      </c>
      <c r="J393" s="5">
        <v>0.28383862905083218</v>
      </c>
      <c r="K393" s="5">
        <v>0.42947216992493981</v>
      </c>
      <c r="L393" s="5">
        <v>0.300224644149507</v>
      </c>
      <c r="M393" s="5">
        <v>1.3217718597600552E-2</v>
      </c>
      <c r="N393" s="5">
        <f t="shared" si="41"/>
        <v>0.29718465268485728</v>
      </c>
      <c r="O393" s="5">
        <f t="shared" si="42"/>
        <v>1.0344728406652564</v>
      </c>
      <c r="P393" s="5">
        <f t="shared" si="43"/>
        <v>1.294511007495982</v>
      </c>
      <c r="Q393" s="5">
        <f t="shared" si="44"/>
        <v>3.2506744282492939</v>
      </c>
      <c r="R393" s="5">
        <f t="shared" si="45"/>
        <v>4.7489948110113284E-2</v>
      </c>
      <c r="S393" s="5"/>
      <c r="T393" s="38">
        <f t="shared" si="46"/>
        <v>3.2506744282492939</v>
      </c>
      <c r="U393" s="5"/>
    </row>
    <row r="394" spans="1:21" x14ac:dyDescent="0.25">
      <c r="A394">
        <v>12</v>
      </c>
      <c r="B394">
        <v>2012</v>
      </c>
      <c r="C394" s="5">
        <v>2758.1781076469815</v>
      </c>
      <c r="D394" s="5">
        <v>189.1703791070004</v>
      </c>
      <c r="E394" s="5">
        <v>660.41559640042374</v>
      </c>
      <c r="F394" s="5">
        <v>287.01270267187607</v>
      </c>
      <c r="G394" s="5">
        <v>31.763229962461171</v>
      </c>
      <c r="I394" s="5">
        <v>10.59324088185649</v>
      </c>
      <c r="J394" s="5">
        <v>0.44433699185740033</v>
      </c>
      <c r="K394" s="5">
        <v>1.4479042960964679</v>
      </c>
      <c r="L394" s="5">
        <v>0.68513979959000426</v>
      </c>
      <c r="M394" s="5">
        <v>0.15045912055113309</v>
      </c>
      <c r="N394" s="5">
        <f t="shared" si="41"/>
        <v>0.83657206783347937</v>
      </c>
      <c r="O394" s="5">
        <f t="shared" si="42"/>
        <v>1.5255675734435516</v>
      </c>
      <c r="P394" s="5">
        <f t="shared" si="43"/>
        <v>3.2373313549040379</v>
      </c>
      <c r="Q394" s="5">
        <f t="shared" si="44"/>
        <v>5.3150500494791864</v>
      </c>
      <c r="R394" s="5">
        <f t="shared" si="45"/>
        <v>1.0246203213697151</v>
      </c>
      <c r="S394" s="5"/>
      <c r="T394" s="38">
        <f t="shared" si="46"/>
        <v>5.3150500494791864</v>
      </c>
      <c r="U394" s="5"/>
    </row>
    <row r="395" spans="1:21" x14ac:dyDescent="0.25">
      <c r="A395">
        <v>1</v>
      </c>
      <c r="B395">
        <v>2013</v>
      </c>
      <c r="C395" s="5">
        <v>26917.626244852116</v>
      </c>
      <c r="D395" s="5">
        <v>345.10616335262142</v>
      </c>
      <c r="E395" s="5">
        <v>1119.0064016376355</v>
      </c>
      <c r="F395" s="5">
        <v>382.85479730504937</v>
      </c>
      <c r="G395" s="5">
        <v>63.98275677955764</v>
      </c>
      <c r="I395" s="5">
        <v>48.62002521501902</v>
      </c>
      <c r="J395" s="5">
        <v>0.85726968764528055</v>
      </c>
      <c r="K395" s="5">
        <v>2.7806229687384088</v>
      </c>
      <c r="L395" s="5">
        <v>1.0240650472233606</v>
      </c>
      <c r="M395" s="5">
        <v>0.3466126556869325</v>
      </c>
      <c r="N395" s="5">
        <f t="shared" si="41"/>
        <v>8.16427850920598</v>
      </c>
      <c r="O395" s="5">
        <f t="shared" si="42"/>
        <v>2.7831142205856567</v>
      </c>
      <c r="P395" s="5">
        <f t="shared" si="43"/>
        <v>5.4853254982237036</v>
      </c>
      <c r="Q395" s="5">
        <f t="shared" si="44"/>
        <v>7.0899036537972107</v>
      </c>
      <c r="R395" s="5">
        <f t="shared" si="45"/>
        <v>2.0639598961147625</v>
      </c>
      <c r="S395" s="5"/>
      <c r="T395" s="38">
        <f t="shared" si="46"/>
        <v>7.0899036537972107</v>
      </c>
      <c r="U395" s="5"/>
    </row>
    <row r="396" spans="1:21" x14ac:dyDescent="0.25">
      <c r="A396">
        <v>2</v>
      </c>
      <c r="B396">
        <v>2013</v>
      </c>
      <c r="C396" s="5">
        <v>14679.745753893882</v>
      </c>
      <c r="D396" s="5">
        <v>492.65718395388933</v>
      </c>
      <c r="E396" s="5">
        <v>1184.1057282663269</v>
      </c>
      <c r="F396" s="5">
        <v>509.57059271964835</v>
      </c>
      <c r="G396" s="5">
        <v>97.240192126292172</v>
      </c>
      <c r="I396" s="5">
        <v>46.11600694327457</v>
      </c>
      <c r="J396" s="5">
        <v>1.3509158349742578</v>
      </c>
      <c r="K396" s="5">
        <v>3.3405788187505365</v>
      </c>
      <c r="L396" s="5">
        <v>1.5447851010055236</v>
      </c>
      <c r="M396" s="5">
        <v>0.44151878466200734</v>
      </c>
      <c r="N396" s="5">
        <f t="shared" si="41"/>
        <v>4.4524554910202854</v>
      </c>
      <c r="O396" s="5">
        <f t="shared" si="42"/>
        <v>3.9730418060797525</v>
      </c>
      <c r="P396" s="5">
        <f t="shared" si="43"/>
        <v>5.8044398444427792</v>
      </c>
      <c r="Q396" s="5">
        <f t="shared" si="44"/>
        <v>9.4364924577712657</v>
      </c>
      <c r="R396" s="5">
        <f t="shared" si="45"/>
        <v>3.1367803911707153</v>
      </c>
      <c r="S396" s="5"/>
      <c r="T396" s="38">
        <f t="shared" si="46"/>
        <v>9.4364924577712657</v>
      </c>
      <c r="U396" s="5"/>
    </row>
    <row r="397" spans="1:21" x14ac:dyDescent="0.25">
      <c r="A397">
        <v>3</v>
      </c>
      <c r="B397">
        <v>2013</v>
      </c>
      <c r="C397" s="5">
        <v>9597.1583645715436</v>
      </c>
      <c r="D397" s="5">
        <v>483.56837696229223</v>
      </c>
      <c r="E397" s="5">
        <v>1008.8806886015236</v>
      </c>
      <c r="F397" s="5">
        <v>364.67994009446028</v>
      </c>
      <c r="G397" s="5">
        <v>34.07909455839328</v>
      </c>
      <c r="I397" s="5">
        <v>33.177296030862266</v>
      </c>
      <c r="J397" s="5">
        <v>0.94578266871382344</v>
      </c>
      <c r="K397" s="5">
        <v>2.2186705853187227</v>
      </c>
      <c r="L397" s="5">
        <v>0.92084557497624653</v>
      </c>
      <c r="M397" s="5">
        <v>0.19259641484103904</v>
      </c>
      <c r="N397" s="5">
        <f t="shared" si="41"/>
        <v>2.9108760584081117</v>
      </c>
      <c r="O397" s="5">
        <f t="shared" si="42"/>
        <v>3.8997449755023568</v>
      </c>
      <c r="P397" s="5">
        <f t="shared" si="43"/>
        <v>4.9454935715760966</v>
      </c>
      <c r="Q397" s="5">
        <f t="shared" si="44"/>
        <v>6.753332223971487</v>
      </c>
      <c r="R397" s="5">
        <f t="shared" si="45"/>
        <v>1.0993256309159123</v>
      </c>
      <c r="S397" s="5"/>
      <c r="T397" s="38">
        <f t="shared" si="46"/>
        <v>6.753332223971487</v>
      </c>
      <c r="U397" s="5"/>
    </row>
    <row r="398" spans="1:21" x14ac:dyDescent="0.25">
      <c r="A398">
        <v>4</v>
      </c>
      <c r="B398">
        <v>2013</v>
      </c>
      <c r="C398" s="5">
        <v>9863.1811116493536</v>
      </c>
      <c r="D398" s="5">
        <v>578.31091747060202</v>
      </c>
      <c r="E398" s="5">
        <v>1185.5049302687723</v>
      </c>
      <c r="F398" s="5">
        <v>587.59909632323138</v>
      </c>
      <c r="G398" s="5">
        <v>108.07576867124659</v>
      </c>
      <c r="I398" s="5">
        <v>32.784300830775685</v>
      </c>
      <c r="J398" s="5">
        <v>1.1678811337321495</v>
      </c>
      <c r="K398" s="5">
        <v>2.2806388065332746</v>
      </c>
      <c r="L398" s="5">
        <v>1.224326047493713</v>
      </c>
      <c r="M398" s="5">
        <v>0.36522443580662889</v>
      </c>
      <c r="N398" s="5">
        <f t="shared" si="41"/>
        <v>2.9915623632542778</v>
      </c>
      <c r="O398" s="5">
        <f t="shared" si="42"/>
        <v>4.6637977215371134</v>
      </c>
      <c r="P398" s="5">
        <f t="shared" si="43"/>
        <v>5.8112986777880993</v>
      </c>
      <c r="Q398" s="5">
        <f t="shared" si="44"/>
        <v>10.881464746726508</v>
      </c>
      <c r="R398" s="5">
        <f t="shared" si="45"/>
        <v>3.4863151184273096</v>
      </c>
      <c r="S398" s="5"/>
      <c r="T398" s="38">
        <f t="shared" si="46"/>
        <v>10.881464746726508</v>
      </c>
      <c r="U398" s="5"/>
    </row>
    <row r="399" spans="1:21" x14ac:dyDescent="0.25">
      <c r="A399">
        <v>5</v>
      </c>
      <c r="B399">
        <v>2013</v>
      </c>
      <c r="C399" s="5">
        <v>14946.564985555655</v>
      </c>
      <c r="D399" s="5">
        <v>835.49293785613122</v>
      </c>
      <c r="E399" s="5">
        <v>2153.6470958606565</v>
      </c>
      <c r="F399" s="5">
        <v>641.39738421613526</v>
      </c>
      <c r="G399" s="5">
        <v>126.40695111303398</v>
      </c>
      <c r="I399" s="5">
        <v>38.492642128260094</v>
      </c>
      <c r="J399" s="5">
        <v>1.6926166555212632</v>
      </c>
      <c r="K399" s="5">
        <v>3.8072456666015255</v>
      </c>
      <c r="L399" s="5">
        <v>1.0308519558852725</v>
      </c>
      <c r="M399" s="5">
        <v>0.3735319286703167</v>
      </c>
      <c r="N399" s="5">
        <f t="shared" si="41"/>
        <v>4.5333833744481815</v>
      </c>
      <c r="O399" s="5">
        <f t="shared" si="42"/>
        <v>6.7378462730333162</v>
      </c>
      <c r="P399" s="5">
        <f t="shared" si="43"/>
        <v>10.55709360716008</v>
      </c>
      <c r="Q399" s="5">
        <f t="shared" si="44"/>
        <v>11.877729337335838</v>
      </c>
      <c r="R399" s="5">
        <f t="shared" si="45"/>
        <v>4.0776435842914189</v>
      </c>
      <c r="S399" s="5"/>
      <c r="T399" s="38">
        <f t="shared" si="46"/>
        <v>11.877729337335838</v>
      </c>
      <c r="U399" s="5"/>
    </row>
    <row r="400" spans="1:21" x14ac:dyDescent="0.25">
      <c r="A400">
        <v>6</v>
      </c>
      <c r="B400">
        <v>2013</v>
      </c>
      <c r="C400" s="5">
        <v>21388.856446278591</v>
      </c>
      <c r="D400" s="5">
        <v>1359.0471333802575</v>
      </c>
      <c r="E400" s="5">
        <v>3717.5787109940165</v>
      </c>
      <c r="F400" s="5">
        <v>1553.771338945224</v>
      </c>
      <c r="G400" s="5">
        <v>333.26429971091608</v>
      </c>
      <c r="I400" s="5">
        <v>42.732952854971003</v>
      </c>
      <c r="J400" s="5">
        <v>3.0419844158991109</v>
      </c>
      <c r="K400" s="5">
        <v>6.7325190031288322</v>
      </c>
      <c r="L400" s="5">
        <v>2.5214735848988754</v>
      </c>
      <c r="M400" s="5">
        <v>0.72245089169628296</v>
      </c>
      <c r="N400" s="5">
        <f t="shared" si="41"/>
        <v>6.4873692588045468</v>
      </c>
      <c r="O400" s="5">
        <f t="shared" si="42"/>
        <v>10.96005752726014</v>
      </c>
      <c r="P400" s="5">
        <f t="shared" si="43"/>
        <v>18.223425053892239</v>
      </c>
      <c r="Q400" s="5">
        <f t="shared" si="44"/>
        <v>28.773543313800445</v>
      </c>
      <c r="R400" s="5">
        <f t="shared" si="45"/>
        <v>10.750461280997293</v>
      </c>
      <c r="S400" s="5"/>
      <c r="T400" s="38">
        <f t="shared" si="46"/>
        <v>28.773543313800445</v>
      </c>
      <c r="U400" s="5"/>
    </row>
    <row r="401" spans="1:21" x14ac:dyDescent="0.25">
      <c r="A401">
        <v>7</v>
      </c>
      <c r="B401">
        <v>2013</v>
      </c>
      <c r="C401" s="5">
        <v>44298.639859856252</v>
      </c>
      <c r="D401" s="5">
        <v>1132.3084765347514</v>
      </c>
      <c r="E401" s="5">
        <v>4212.6745298084588</v>
      </c>
      <c r="F401" s="5">
        <v>1345.8132918996253</v>
      </c>
      <c r="G401" s="5">
        <v>79.828625744085642</v>
      </c>
      <c r="I401" s="5">
        <v>67.740290640475592</v>
      </c>
      <c r="J401" s="5">
        <v>2.29037614789747</v>
      </c>
      <c r="K401" s="5">
        <v>7.3079386350956836</v>
      </c>
      <c r="L401" s="5">
        <v>2.024362212430173</v>
      </c>
      <c r="M401" s="5">
        <v>0.21429990741264465</v>
      </c>
      <c r="N401" s="5">
        <f t="shared" si="41"/>
        <v>13.436044846786853</v>
      </c>
      <c r="O401" s="5">
        <f t="shared" si="42"/>
        <v>9.1315199720544467</v>
      </c>
      <c r="P401" s="5">
        <f t="shared" si="43"/>
        <v>20.650365342198327</v>
      </c>
      <c r="Q401" s="5">
        <f t="shared" si="44"/>
        <v>24.922468368511577</v>
      </c>
      <c r="R401" s="5">
        <f t="shared" si="45"/>
        <v>2.5751169594866337</v>
      </c>
      <c r="S401" s="5"/>
      <c r="T401" s="38">
        <f t="shared" si="46"/>
        <v>24.922468368511577</v>
      </c>
      <c r="U401" s="5"/>
    </row>
    <row r="402" spans="1:21" x14ac:dyDescent="0.25">
      <c r="A402">
        <v>8</v>
      </c>
      <c r="B402">
        <v>2013</v>
      </c>
      <c r="C402" s="5">
        <v>21547.390479852431</v>
      </c>
      <c r="D402" s="5">
        <v>330.60376566981864</v>
      </c>
      <c r="E402" s="5">
        <v>894.04666771187374</v>
      </c>
      <c r="F402" s="5">
        <v>514.93412357281829</v>
      </c>
      <c r="G402" s="5">
        <v>1.9779050515421577</v>
      </c>
      <c r="I402" s="5">
        <v>37.228431954897196</v>
      </c>
      <c r="J402" s="5">
        <v>0.48839252412712025</v>
      </c>
      <c r="K402" s="5">
        <v>1.4036934778950487</v>
      </c>
      <c r="L402" s="5">
        <v>0.6021623052632088</v>
      </c>
      <c r="M402" s="5">
        <v>9.9984280959228497E-3</v>
      </c>
      <c r="N402" s="5">
        <f t="shared" si="41"/>
        <v>6.5354535880656446</v>
      </c>
      <c r="O402" s="5">
        <f t="shared" si="42"/>
        <v>2.6661594005630538</v>
      </c>
      <c r="P402" s="5">
        <f t="shared" si="43"/>
        <v>4.3825817044699695</v>
      </c>
      <c r="Q402" s="5">
        <f t="shared" si="44"/>
        <v>9.5358171032003387</v>
      </c>
      <c r="R402" s="5">
        <f t="shared" si="45"/>
        <v>6.3803388759424443E-2</v>
      </c>
      <c r="S402" s="5"/>
      <c r="T402" s="38">
        <f t="shared" si="46"/>
        <v>9.5358171032003387</v>
      </c>
      <c r="U402" s="5"/>
    </row>
    <row r="403" spans="1:21" x14ac:dyDescent="0.25">
      <c r="A403">
        <v>9</v>
      </c>
      <c r="B403">
        <v>2013</v>
      </c>
      <c r="C403" s="5">
        <v>3694.0573986360223</v>
      </c>
      <c r="D403" s="5">
        <v>216.09256967129991</v>
      </c>
      <c r="E403" s="5">
        <v>636.88959711554958</v>
      </c>
      <c r="F403" s="5">
        <v>433.23682599924183</v>
      </c>
      <c r="G403" s="5">
        <v>30.97794865364882</v>
      </c>
      <c r="I403" s="5">
        <v>9.5833647060393687</v>
      </c>
      <c r="J403" s="5">
        <v>0.34534281936359951</v>
      </c>
      <c r="K403" s="5">
        <v>1.0516876741326764</v>
      </c>
      <c r="L403" s="5">
        <v>0.6137676450410815</v>
      </c>
      <c r="M403" s="5">
        <v>0.10811690972782782</v>
      </c>
      <c r="N403" s="5">
        <f t="shared" si="41"/>
        <v>1.1204299055614262</v>
      </c>
      <c r="O403" s="5">
        <f t="shared" si="42"/>
        <v>1.742682013478225</v>
      </c>
      <c r="P403" s="5">
        <f t="shared" si="43"/>
        <v>3.1220078289977922</v>
      </c>
      <c r="Q403" s="5">
        <f t="shared" si="44"/>
        <v>8.0229041851711447</v>
      </c>
      <c r="R403" s="5">
        <f t="shared" si="45"/>
        <v>0.99928866624673618</v>
      </c>
      <c r="S403" s="5"/>
      <c r="T403" s="38">
        <f t="shared" si="46"/>
        <v>8.0229041851711447</v>
      </c>
      <c r="U403" s="5"/>
    </row>
    <row r="404" spans="1:21" x14ac:dyDescent="0.25">
      <c r="A404">
        <v>10</v>
      </c>
      <c r="B404">
        <v>2013</v>
      </c>
      <c r="C404" s="5">
        <v>1566.0134261269909</v>
      </c>
      <c r="D404" s="5">
        <v>241.56231808645458</v>
      </c>
      <c r="E404" s="5">
        <v>447.55273296460234</v>
      </c>
      <c r="F404" s="5">
        <v>288.93220661163741</v>
      </c>
      <c r="G404" s="5">
        <v>6.2038930589872505</v>
      </c>
      <c r="I404" s="5">
        <v>5.7218298597869337</v>
      </c>
      <c r="J404" s="5">
        <v>0.43621645107618912</v>
      </c>
      <c r="K404" s="5">
        <v>0.76344044703268277</v>
      </c>
      <c r="L404" s="5">
        <v>0.40399918748189079</v>
      </c>
      <c r="M404" s="5">
        <v>3.4259571307279947E-2</v>
      </c>
      <c r="N404" s="5">
        <f t="shared" si="41"/>
        <v>0.47498132427266937</v>
      </c>
      <c r="O404" s="5">
        <f t="shared" si="42"/>
        <v>1.9480832103746337</v>
      </c>
      <c r="P404" s="5">
        <f t="shared" si="43"/>
        <v>2.1938859459049134</v>
      </c>
      <c r="Q404" s="5">
        <f t="shared" si="44"/>
        <v>5.3505964187340265</v>
      </c>
      <c r="R404" s="5">
        <f t="shared" si="45"/>
        <v>0.20012558254797583</v>
      </c>
      <c r="S404" s="5"/>
      <c r="T404" s="38">
        <f t="shared" si="46"/>
        <v>5.3505964187340265</v>
      </c>
      <c r="U404" s="5"/>
    </row>
    <row r="405" spans="1:21" x14ac:dyDescent="0.25">
      <c r="A405">
        <v>11</v>
      </c>
      <c r="B405">
        <v>2013</v>
      </c>
      <c r="C405" s="5">
        <v>2956.801100995111</v>
      </c>
      <c r="D405" s="5">
        <v>202.51358563230707</v>
      </c>
      <c r="E405" s="5">
        <v>348.80704549009681</v>
      </c>
      <c r="F405" s="5">
        <v>507.25581438452377</v>
      </c>
      <c r="G405" s="5">
        <v>40.600205349252064</v>
      </c>
      <c r="I405" s="5">
        <v>10.04964877624359</v>
      </c>
      <c r="J405" s="5">
        <v>0.44589594081877293</v>
      </c>
      <c r="K405" s="5">
        <v>0.70961073105026451</v>
      </c>
      <c r="L405" s="5">
        <v>1.1246507482759691</v>
      </c>
      <c r="M405" s="5">
        <v>0.20097728791951047</v>
      </c>
      <c r="N405" s="5">
        <f t="shared" si="41"/>
        <v>0.89681562056266639</v>
      </c>
      <c r="O405" s="5">
        <f t="shared" si="42"/>
        <v>1.6331740776798958</v>
      </c>
      <c r="P405" s="5">
        <f t="shared" si="43"/>
        <v>1.7098384582847883</v>
      </c>
      <c r="Q405" s="5">
        <f t="shared" si="44"/>
        <v>9.3936261923059963</v>
      </c>
      <c r="R405" s="5">
        <f t="shared" si="45"/>
        <v>1.30968404352426</v>
      </c>
      <c r="S405" s="5"/>
      <c r="T405" s="38">
        <f t="shared" si="46"/>
        <v>9.3936261923059963</v>
      </c>
      <c r="U405" s="5"/>
    </row>
    <row r="406" spans="1:21" x14ac:dyDescent="0.25">
      <c r="A406">
        <v>12</v>
      </c>
      <c r="B406">
        <v>2013</v>
      </c>
      <c r="C406" s="5">
        <v>26383.542795118836</v>
      </c>
      <c r="D406" s="5">
        <v>508.44445626581353</v>
      </c>
      <c r="E406" s="5">
        <v>1836.9355586999645</v>
      </c>
      <c r="F406" s="5">
        <v>845.3023380766781</v>
      </c>
      <c r="G406" s="5">
        <v>206.79513223908589</v>
      </c>
      <c r="I406" s="5">
        <v>50.537349748175622</v>
      </c>
      <c r="J406" s="5">
        <v>1.2328789530259305</v>
      </c>
      <c r="K406" s="5">
        <v>4.3379581743499607</v>
      </c>
      <c r="L406" s="5">
        <v>2.0071163395449898</v>
      </c>
      <c r="M406" s="5">
        <v>0.74292062231642764</v>
      </c>
      <c r="N406" s="5">
        <f t="shared" si="41"/>
        <v>8.0022877752862716</v>
      </c>
      <c r="O406" s="5">
        <f t="shared" si="42"/>
        <v>4.1003585182726896</v>
      </c>
      <c r="P406" s="5">
        <f t="shared" si="43"/>
        <v>9.0045860720586504</v>
      </c>
      <c r="Q406" s="5">
        <f t="shared" si="44"/>
        <v>15.653747001419966</v>
      </c>
      <c r="R406" s="5">
        <f t="shared" si="45"/>
        <v>6.670810717389867</v>
      </c>
      <c r="S406" s="5"/>
      <c r="T406" s="38">
        <f t="shared" si="46"/>
        <v>15.653747001419966</v>
      </c>
      <c r="U406" s="5"/>
    </row>
    <row r="407" spans="1:21" x14ac:dyDescent="0.25">
      <c r="A407">
        <v>1</v>
      </c>
      <c r="B407">
        <v>2014</v>
      </c>
      <c r="C407" s="5">
        <v>42282.051826895462</v>
      </c>
      <c r="D407" s="5">
        <v>720.78911692892211</v>
      </c>
      <c r="E407" s="5">
        <v>1532.1757192982711</v>
      </c>
      <c r="F407" s="5">
        <v>451.60349912260347</v>
      </c>
      <c r="G407" s="5">
        <v>67.59311794271396</v>
      </c>
      <c r="I407" s="5">
        <v>72.173247267159255</v>
      </c>
      <c r="J407" s="5">
        <v>1.8281721394280921</v>
      </c>
      <c r="K407" s="5">
        <v>4.0251026943089263</v>
      </c>
      <c r="L407" s="5">
        <v>1.2896039904289902</v>
      </c>
      <c r="M407" s="5">
        <v>0.35274188275576546</v>
      </c>
      <c r="N407" s="5">
        <f t="shared" si="41"/>
        <v>12.824401524687735</v>
      </c>
      <c r="O407" s="5">
        <f t="shared" si="42"/>
        <v>5.8128154591042103</v>
      </c>
      <c r="P407" s="5">
        <f t="shared" si="43"/>
        <v>7.5106652906777995</v>
      </c>
      <c r="Q407" s="5">
        <f t="shared" si="44"/>
        <v>8.3630277615296933</v>
      </c>
      <c r="R407" s="5">
        <f t="shared" si="45"/>
        <v>2.1804231594423857</v>
      </c>
      <c r="S407" s="5"/>
      <c r="T407" s="38">
        <f t="shared" si="46"/>
        <v>8.3630277615296933</v>
      </c>
      <c r="U407" s="5"/>
    </row>
    <row r="408" spans="1:21" x14ac:dyDescent="0.25">
      <c r="A408">
        <v>2</v>
      </c>
      <c r="B408">
        <v>2014</v>
      </c>
      <c r="C408" s="5">
        <v>15579.614773680025</v>
      </c>
      <c r="D408" s="5">
        <v>701.04957124245539</v>
      </c>
      <c r="E408" s="5">
        <v>1538.581035794921</v>
      </c>
      <c r="F408" s="5">
        <v>558.10288903444905</v>
      </c>
      <c r="G408" s="5">
        <v>146.11078268583529</v>
      </c>
      <c r="I408" s="5">
        <v>47.932330374636827</v>
      </c>
      <c r="J408" s="5">
        <v>1.9895618521821059</v>
      </c>
      <c r="K408" s="5">
        <v>4.8087061713722843</v>
      </c>
      <c r="L408" s="5">
        <v>1.7757696620985914</v>
      </c>
      <c r="M408" s="5">
        <v>0.68901813508366516</v>
      </c>
      <c r="N408" s="5">
        <f t="shared" si="41"/>
        <v>4.7253911961419544</v>
      </c>
      <c r="O408" s="5">
        <f t="shared" si="42"/>
        <v>5.6536255745359307</v>
      </c>
      <c r="P408" s="5">
        <f t="shared" si="43"/>
        <v>7.5420639009554948</v>
      </c>
      <c r="Q408" s="5">
        <f t="shared" si="44"/>
        <v>10.33523868582313</v>
      </c>
      <c r="R408" s="5">
        <f t="shared" si="45"/>
        <v>4.7132510543817832</v>
      </c>
      <c r="S408" s="5"/>
      <c r="T408" s="38">
        <f t="shared" si="46"/>
        <v>10.33523868582313</v>
      </c>
      <c r="U408" s="5"/>
    </row>
    <row r="409" spans="1:21" x14ac:dyDescent="0.25">
      <c r="A409">
        <v>3</v>
      </c>
      <c r="B409">
        <v>2014</v>
      </c>
      <c r="C409" s="5">
        <v>49820.36133553226</v>
      </c>
      <c r="D409" s="5">
        <v>1068.9932003081692</v>
      </c>
      <c r="E409" s="5">
        <v>3164.58954958698</v>
      </c>
      <c r="F409" s="5">
        <v>985.41673945521518</v>
      </c>
      <c r="G409" s="5">
        <v>233.18212241534522</v>
      </c>
      <c r="I409" s="5">
        <v>92.048933077999536</v>
      </c>
      <c r="J409" s="5">
        <v>2.8284875735680468</v>
      </c>
      <c r="K409" s="5">
        <v>9.257781869243388</v>
      </c>
      <c r="L409" s="5">
        <v>2.3586106131794109</v>
      </c>
      <c r="M409" s="5">
        <v>0.70503085498182305</v>
      </c>
      <c r="N409" s="5">
        <f t="shared" si="41"/>
        <v>15.110816298311271</v>
      </c>
      <c r="O409" s="5">
        <f t="shared" si="42"/>
        <v>8.6209129057110427</v>
      </c>
      <c r="P409" s="5">
        <f t="shared" si="43"/>
        <v>15.512693870524412</v>
      </c>
      <c r="Q409" s="5">
        <f t="shared" si="44"/>
        <v>18.24845813805954</v>
      </c>
      <c r="R409" s="5">
        <f t="shared" si="45"/>
        <v>7.5220039488821042</v>
      </c>
      <c r="S409" s="5"/>
      <c r="T409" s="38">
        <f t="shared" si="46"/>
        <v>18.24845813805954</v>
      </c>
      <c r="U409" s="5"/>
    </row>
    <row r="410" spans="1:21" x14ac:dyDescent="0.25">
      <c r="A410">
        <v>4</v>
      </c>
      <c r="B410">
        <v>2014</v>
      </c>
      <c r="C410" s="5">
        <v>26045.559751583227</v>
      </c>
      <c r="D410" s="5">
        <v>919.45492340225837</v>
      </c>
      <c r="E410" s="5">
        <v>1973.5997722876766</v>
      </c>
      <c r="F410" s="5">
        <v>851.93373673940766</v>
      </c>
      <c r="G410" s="5">
        <v>189.72203752401504</v>
      </c>
      <c r="I410" s="5">
        <v>61.082269301873893</v>
      </c>
      <c r="J410" s="5">
        <v>2.1012043900437551</v>
      </c>
      <c r="K410" s="5">
        <v>4.6423581831688576</v>
      </c>
      <c r="L410" s="5">
        <v>1.8621158172042229</v>
      </c>
      <c r="M410" s="5">
        <v>0.58123477885568942</v>
      </c>
      <c r="N410" s="5">
        <f t="shared" si="41"/>
        <v>7.8997754781872089</v>
      </c>
      <c r="O410" s="5">
        <f t="shared" si="42"/>
        <v>7.4149590596956321</v>
      </c>
      <c r="P410" s="5">
        <f t="shared" si="43"/>
        <v>9.6745086876846891</v>
      </c>
      <c r="Q410" s="5">
        <f t="shared" si="44"/>
        <v>15.776550680359401</v>
      </c>
      <c r="R410" s="5">
        <f t="shared" si="45"/>
        <v>6.1200657265811298</v>
      </c>
      <c r="S410" s="5"/>
      <c r="T410" s="38">
        <f t="shared" si="46"/>
        <v>15.776550680359401</v>
      </c>
      <c r="U410" s="5"/>
    </row>
    <row r="411" spans="1:21" x14ac:dyDescent="0.25">
      <c r="A411">
        <v>5</v>
      </c>
      <c r="B411">
        <v>2014</v>
      </c>
      <c r="C411" s="5">
        <v>19450.051977185849</v>
      </c>
      <c r="D411" s="5">
        <v>1015.5605739624162</v>
      </c>
      <c r="E411" s="5">
        <v>2793.3787689091555</v>
      </c>
      <c r="F411" s="5">
        <v>1129.5310084342332</v>
      </c>
      <c r="G411" s="5">
        <v>308.42743286574552</v>
      </c>
      <c r="I411" s="5">
        <v>36.632864734497979</v>
      </c>
      <c r="J411" s="5">
        <v>2.1473304014027983</v>
      </c>
      <c r="K411" s="5">
        <v>5.5725726760242944</v>
      </c>
      <c r="L411" s="5">
        <v>1.8120041335982355</v>
      </c>
      <c r="M411" s="5">
        <v>0.67505153569730836</v>
      </c>
      <c r="N411" s="5">
        <f t="shared" si="41"/>
        <v>5.8993181611118741</v>
      </c>
      <c r="O411" s="5">
        <f t="shared" si="42"/>
        <v>8.190004628729163</v>
      </c>
      <c r="P411" s="5">
        <f t="shared" si="43"/>
        <v>13.693033180927232</v>
      </c>
      <c r="Q411" s="5">
        <f t="shared" si="44"/>
        <v>20.917240896930245</v>
      </c>
      <c r="R411" s="5">
        <f t="shared" si="45"/>
        <v>9.9492720279272753</v>
      </c>
      <c r="S411" s="5"/>
      <c r="T411" s="38">
        <f t="shared" si="46"/>
        <v>20.917240896930245</v>
      </c>
      <c r="U411" s="5"/>
    </row>
    <row r="412" spans="1:21" x14ac:dyDescent="0.25">
      <c r="A412">
        <v>6</v>
      </c>
      <c r="B412">
        <v>2014</v>
      </c>
      <c r="C412" s="5">
        <v>2352.3657041829447</v>
      </c>
      <c r="D412" s="5">
        <v>318.90687635663062</v>
      </c>
      <c r="E412" s="5">
        <v>657.48782798578986</v>
      </c>
      <c r="F412" s="5">
        <v>394.02809589995826</v>
      </c>
      <c r="G412" s="5">
        <v>8.9371902369102454</v>
      </c>
      <c r="I412" s="5">
        <v>8.2949481962645546</v>
      </c>
      <c r="J412" s="5">
        <v>0.51933096240154253</v>
      </c>
      <c r="K412" s="5">
        <v>0.75105715518521932</v>
      </c>
      <c r="L412" s="5">
        <v>0.52008607830470743</v>
      </c>
      <c r="M412" s="5">
        <v>3.5720172511909482E-2</v>
      </c>
      <c r="N412" s="5">
        <f t="shared" si="41"/>
        <v>0.71348671646434481</v>
      </c>
      <c r="O412" s="5">
        <f t="shared" si="42"/>
        <v>2.5718296480373435</v>
      </c>
      <c r="P412" s="5">
        <f t="shared" si="43"/>
        <v>3.2229795489499504</v>
      </c>
      <c r="Q412" s="5">
        <f t="shared" si="44"/>
        <v>7.2968165907399678</v>
      </c>
      <c r="R412" s="5">
        <f t="shared" si="45"/>
        <v>0.28829645925516922</v>
      </c>
      <c r="S412" s="5"/>
      <c r="T412" s="38">
        <f t="shared" si="46"/>
        <v>7.2968165907399678</v>
      </c>
      <c r="U412" s="5"/>
    </row>
    <row r="413" spans="1:21" x14ac:dyDescent="0.25">
      <c r="A413">
        <v>7</v>
      </c>
      <c r="B413">
        <v>2014</v>
      </c>
      <c r="C413" s="5">
        <v>2074.7064520480094</v>
      </c>
      <c r="D413" s="5">
        <v>292.35453582940386</v>
      </c>
      <c r="E413" s="5">
        <v>1452.4637344508437</v>
      </c>
      <c r="F413" s="5">
        <v>1053.3415554228327</v>
      </c>
      <c r="G413" s="5">
        <v>154.01554447297426</v>
      </c>
      <c r="I413" s="5">
        <v>5.9474511840793003</v>
      </c>
      <c r="J413" s="5">
        <v>0.43617077874333665</v>
      </c>
      <c r="K413" s="5">
        <v>2.2563959322550562</v>
      </c>
      <c r="L413" s="5">
        <v>1.664482498483997</v>
      </c>
      <c r="M413" s="5">
        <v>0.35272361382262407</v>
      </c>
      <c r="N413" s="5">
        <f t="shared" si="41"/>
        <v>0.62927098939885029</v>
      </c>
      <c r="O413" s="5">
        <f t="shared" si="42"/>
        <v>2.3576978695919668</v>
      </c>
      <c r="P413" s="5">
        <f t="shared" si="43"/>
        <v>7.1199202669159005</v>
      </c>
      <c r="Q413" s="5">
        <f t="shared" si="44"/>
        <v>19.506325100422828</v>
      </c>
      <c r="R413" s="5">
        <f t="shared" si="45"/>
        <v>4.9682433700959434</v>
      </c>
      <c r="S413" s="5"/>
      <c r="T413" s="38">
        <f t="shared" si="46"/>
        <v>19.506325100422828</v>
      </c>
      <c r="U413" s="5"/>
    </row>
    <row r="414" spans="1:21" x14ac:dyDescent="0.25">
      <c r="A414">
        <v>8</v>
      </c>
      <c r="B414">
        <v>2014</v>
      </c>
      <c r="C414" s="5">
        <v>3332.4730429624278</v>
      </c>
      <c r="D414" s="5">
        <v>398.4930947710107</v>
      </c>
      <c r="E414" s="5">
        <v>1492.4467116713486</v>
      </c>
      <c r="F414" s="5">
        <v>1073.1436577074542</v>
      </c>
      <c r="G414" s="5">
        <v>372.79225139785751</v>
      </c>
      <c r="I414" s="5">
        <v>8.6256767825619391</v>
      </c>
      <c r="J414" s="5">
        <v>0.60232672566147871</v>
      </c>
      <c r="K414" s="5">
        <v>2.5919048893910297</v>
      </c>
      <c r="L414" s="5">
        <v>1.6636603964926457</v>
      </c>
      <c r="M414" s="5">
        <v>0.81279015711449654</v>
      </c>
      <c r="N414" s="5">
        <f t="shared" si="41"/>
        <v>1.0107591880383464</v>
      </c>
      <c r="O414" s="5">
        <f t="shared" si="42"/>
        <v>3.2136539900887962</v>
      </c>
      <c r="P414" s="5">
        <f t="shared" si="43"/>
        <v>7.3159152532909246</v>
      </c>
      <c r="Q414" s="5">
        <f t="shared" si="44"/>
        <v>19.87303069828619</v>
      </c>
      <c r="R414" s="5">
        <f t="shared" si="45"/>
        <v>12.025556496705081</v>
      </c>
      <c r="S414" s="5"/>
      <c r="T414" s="38">
        <f t="shared" si="46"/>
        <v>19.87303069828619</v>
      </c>
      <c r="U414" s="5"/>
    </row>
    <row r="415" spans="1:21" x14ac:dyDescent="0.25">
      <c r="A415">
        <v>9</v>
      </c>
      <c r="B415">
        <v>2014</v>
      </c>
      <c r="C415" s="5">
        <v>1422.965047900012</v>
      </c>
      <c r="D415" s="5">
        <v>238.73477052489707</v>
      </c>
      <c r="E415" s="5">
        <v>494.16043289696609</v>
      </c>
      <c r="F415" s="5">
        <v>476.47257968155617</v>
      </c>
      <c r="G415" s="5">
        <v>65.858268266032354</v>
      </c>
      <c r="I415" s="5">
        <v>4.5844974270888645</v>
      </c>
      <c r="J415" s="5">
        <v>0.39511439633094436</v>
      </c>
      <c r="K415" s="5">
        <v>0.82250999752218112</v>
      </c>
      <c r="L415" s="5">
        <v>0.70188023199161609</v>
      </c>
      <c r="M415" s="5">
        <v>0.20057141312155941</v>
      </c>
      <c r="N415" s="5">
        <f t="shared" si="41"/>
        <v>0.43159388774643981</v>
      </c>
      <c r="O415" s="5">
        <f t="shared" si="42"/>
        <v>1.9252804074588474</v>
      </c>
      <c r="P415" s="5">
        <f t="shared" si="43"/>
        <v>2.4223550632204218</v>
      </c>
      <c r="Q415" s="5">
        <f t="shared" si="44"/>
        <v>8.8235662903991887</v>
      </c>
      <c r="R415" s="5">
        <f t="shared" si="45"/>
        <v>2.1244602666462051</v>
      </c>
      <c r="S415" s="5"/>
      <c r="T415" s="38">
        <f t="shared" si="46"/>
        <v>8.8235662903991887</v>
      </c>
      <c r="U415" s="5"/>
    </row>
    <row r="416" spans="1:21" x14ac:dyDescent="0.25">
      <c r="A416">
        <v>10</v>
      </c>
      <c r="B416">
        <v>2014</v>
      </c>
      <c r="C416" s="5">
        <v>1552.1638094818816</v>
      </c>
      <c r="D416" s="5">
        <v>255.0902068272259</v>
      </c>
      <c r="E416" s="5">
        <v>406.36209646586099</v>
      </c>
      <c r="F416" s="5">
        <v>315.68189111256464</v>
      </c>
      <c r="G416" s="5">
        <v>27.730829868370243</v>
      </c>
      <c r="I416" s="5">
        <v>5.5543037428832118</v>
      </c>
      <c r="J416" s="5">
        <v>0.46786737774311438</v>
      </c>
      <c r="K416" s="5">
        <v>0.70161837728326093</v>
      </c>
      <c r="L416" s="5">
        <v>0.4827930961193786</v>
      </c>
      <c r="M416" s="5">
        <v>0.10162626226502046</v>
      </c>
      <c r="N416" s="5">
        <f t="shared" si="41"/>
        <v>0.47078065195082852</v>
      </c>
      <c r="O416" s="5">
        <f t="shared" si="42"/>
        <v>2.0571790873163378</v>
      </c>
      <c r="P416" s="5">
        <f t="shared" si="43"/>
        <v>1.9919710611071617</v>
      </c>
      <c r="Q416" s="5">
        <f t="shared" si="44"/>
        <v>5.845960946528975</v>
      </c>
      <c r="R416" s="5">
        <f t="shared" si="45"/>
        <v>0.89454289897968531</v>
      </c>
      <c r="S416" s="5"/>
      <c r="T416" s="38">
        <f t="shared" si="46"/>
        <v>5.845960946528975</v>
      </c>
      <c r="U416" s="5"/>
    </row>
    <row r="417" spans="1:21" x14ac:dyDescent="0.25">
      <c r="A417">
        <v>11</v>
      </c>
      <c r="B417">
        <v>2014</v>
      </c>
      <c r="C417" s="5">
        <v>2553.8454792988782</v>
      </c>
      <c r="D417" s="5">
        <v>355.9722964741506</v>
      </c>
      <c r="E417" s="5">
        <v>664.20157644846165</v>
      </c>
      <c r="F417" s="5">
        <v>443.44082749053376</v>
      </c>
      <c r="G417" s="5">
        <v>87.646303006597492</v>
      </c>
      <c r="I417" s="5">
        <v>9.9382691805267953</v>
      </c>
      <c r="J417" s="5">
        <v>0.7828664126060334</v>
      </c>
      <c r="K417" s="5">
        <v>1.5082496270836507</v>
      </c>
      <c r="L417" s="5">
        <v>0.97041832505457259</v>
      </c>
      <c r="M417" s="5">
        <v>0.30021839549293516</v>
      </c>
      <c r="N417" s="5">
        <f t="shared" si="41"/>
        <v>0.77459674834664183</v>
      </c>
      <c r="O417" s="5">
        <f t="shared" si="42"/>
        <v>2.8707443264044401</v>
      </c>
      <c r="P417" s="5">
        <f t="shared" si="43"/>
        <v>3.255890080629714</v>
      </c>
      <c r="Q417" s="5">
        <f t="shared" si="44"/>
        <v>8.2118671757506245</v>
      </c>
      <c r="R417" s="5">
        <f t="shared" si="45"/>
        <v>2.8273000969870159</v>
      </c>
      <c r="S417" s="5"/>
      <c r="T417" s="38">
        <f t="shared" si="46"/>
        <v>8.2118671757506245</v>
      </c>
      <c r="U417" s="5"/>
    </row>
    <row r="418" spans="1:21" x14ac:dyDescent="0.25">
      <c r="A418">
        <v>12</v>
      </c>
      <c r="B418">
        <v>2014</v>
      </c>
      <c r="C418" s="5">
        <v>5923.9332175997952</v>
      </c>
      <c r="D418" s="5">
        <v>323.06847143205044</v>
      </c>
      <c r="E418" s="5">
        <v>1425.3926271626312</v>
      </c>
      <c r="F418" s="5">
        <v>625.52997730723143</v>
      </c>
      <c r="G418" s="5">
        <v>209.34487355483392</v>
      </c>
      <c r="I418" s="5">
        <v>17.772931606301793</v>
      </c>
      <c r="J418" s="5">
        <v>0.77149704654789975</v>
      </c>
      <c r="K418" s="5">
        <v>3.6215419612224231</v>
      </c>
      <c r="L418" s="5">
        <v>1.5431311100943579</v>
      </c>
      <c r="M418" s="5">
        <v>0.72717280194881462</v>
      </c>
      <c r="N418" s="5">
        <f t="shared" si="41"/>
        <v>1.796764700515558</v>
      </c>
      <c r="O418" s="5">
        <f t="shared" si="42"/>
        <v>2.6053908986455681</v>
      </c>
      <c r="P418" s="5">
        <f t="shared" si="43"/>
        <v>6.9872187606011336</v>
      </c>
      <c r="Q418" s="5">
        <f t="shared" si="44"/>
        <v>11.583888468652434</v>
      </c>
      <c r="R418" s="5">
        <f t="shared" si="45"/>
        <v>6.7530604372527074</v>
      </c>
      <c r="S418" s="5"/>
      <c r="T418" s="38">
        <f t="shared" si="46"/>
        <v>11.583888468652434</v>
      </c>
      <c r="U418" s="5"/>
    </row>
    <row r="419" spans="1:21" x14ac:dyDescent="0.25">
      <c r="A419">
        <v>1</v>
      </c>
      <c r="B419">
        <v>2015</v>
      </c>
      <c r="C419" s="5">
        <v>6998.2003879556278</v>
      </c>
      <c r="D419" s="5">
        <v>507.8591885950861</v>
      </c>
      <c r="E419" s="5">
        <v>1296.9198718234898</v>
      </c>
      <c r="F419" s="5">
        <v>469.81509988082888</v>
      </c>
      <c r="G419" s="5">
        <v>163.51596559588009</v>
      </c>
      <c r="I419" s="5">
        <v>25.666024169906319</v>
      </c>
      <c r="J419" s="5">
        <v>1.2381769436368439</v>
      </c>
      <c r="K419" s="5">
        <v>3.7094155296310296</v>
      </c>
      <c r="L419" s="5">
        <v>1.3759246995206031</v>
      </c>
      <c r="M419" s="5">
        <v>0.65921237066398919</v>
      </c>
      <c r="N419" s="5">
        <f t="shared" ref="N419:N466" si="47">C419/I$31</f>
        <v>2.1225964173356471</v>
      </c>
      <c r="O419" s="5">
        <f t="shared" ref="O419:O466" si="48">D419/J$31</f>
        <v>4.0956386177023072</v>
      </c>
      <c r="P419" s="5">
        <f t="shared" ref="P419:P466" si="49">E419/K$31</f>
        <v>6.3574503520759302</v>
      </c>
      <c r="Q419" s="5">
        <f t="shared" ref="Q419:Q466" si="50">F419/L$31</f>
        <v>8.7002796274227574</v>
      </c>
      <c r="R419" s="5">
        <f t="shared" ref="R419:R466" si="51">G419/M$31</f>
        <v>5.2747085676090348</v>
      </c>
      <c r="S419" s="5"/>
      <c r="T419" s="38">
        <f t="shared" si="46"/>
        <v>8.7002796274227574</v>
      </c>
      <c r="U419" s="5"/>
    </row>
    <row r="420" spans="1:21" x14ac:dyDescent="0.25">
      <c r="A420">
        <v>2</v>
      </c>
      <c r="B420">
        <v>2015</v>
      </c>
      <c r="C420" s="5">
        <v>4762.7369616815322</v>
      </c>
      <c r="D420" s="5">
        <v>472.03829119929276</v>
      </c>
      <c r="E420" s="5">
        <v>925.10756233577922</v>
      </c>
      <c r="F420" s="5">
        <v>247.24221967531503</v>
      </c>
      <c r="G420" s="5">
        <v>81.002092436453424</v>
      </c>
      <c r="I420" s="5">
        <v>23.100478741190294</v>
      </c>
      <c r="J420" s="5">
        <v>1.177475150966109</v>
      </c>
      <c r="K420" s="5">
        <v>2.8391683748365999</v>
      </c>
      <c r="L420" s="5">
        <v>0.88844105481725244</v>
      </c>
      <c r="M420" s="5">
        <v>0.45519177619431112</v>
      </c>
      <c r="N420" s="5">
        <f t="shared" si="47"/>
        <v>1.4445668673586691</v>
      </c>
      <c r="O420" s="5">
        <f t="shared" si="48"/>
        <v>3.8067604128975221</v>
      </c>
      <c r="P420" s="5">
        <f t="shared" si="49"/>
        <v>4.5348409918420547</v>
      </c>
      <c r="Q420" s="5">
        <f t="shared" si="50"/>
        <v>4.578559623616945</v>
      </c>
      <c r="R420" s="5">
        <f t="shared" si="51"/>
        <v>2.612970723756562</v>
      </c>
      <c r="S420" s="5"/>
      <c r="T420" s="38">
        <f t="shared" si="46"/>
        <v>4.578559623616945</v>
      </c>
      <c r="U420" s="5"/>
    </row>
    <row r="421" spans="1:21" x14ac:dyDescent="0.25">
      <c r="A421">
        <v>3</v>
      </c>
      <c r="B421">
        <v>2015</v>
      </c>
      <c r="C421" s="5">
        <v>21033.289158435742</v>
      </c>
      <c r="D421" s="5">
        <v>859.54761010762752</v>
      </c>
      <c r="E421" s="5">
        <v>1917.8136769648725</v>
      </c>
      <c r="F421" s="5">
        <v>666.29185643789492</v>
      </c>
      <c r="G421" s="5">
        <v>184.31438372899677</v>
      </c>
      <c r="I421" s="5">
        <v>54.773915343592563</v>
      </c>
      <c r="J421" s="5">
        <v>2.166695470532344</v>
      </c>
      <c r="K421" s="5">
        <v>5.5495538202665298</v>
      </c>
      <c r="L421" s="5">
        <v>1.7587501934919787</v>
      </c>
      <c r="M421" s="5">
        <v>0.69999776390145441</v>
      </c>
      <c r="N421" s="5">
        <f t="shared" si="47"/>
        <v>6.379523554272291</v>
      </c>
      <c r="O421" s="5">
        <f t="shared" si="48"/>
        <v>6.9318355653840928</v>
      </c>
      <c r="P421" s="5">
        <f t="shared" si="49"/>
        <v>9.4010474361023153</v>
      </c>
      <c r="Q421" s="5">
        <f t="shared" si="50"/>
        <v>12.338738082183239</v>
      </c>
      <c r="R421" s="5">
        <f t="shared" si="51"/>
        <v>5.9456252815805408</v>
      </c>
      <c r="S421" s="5"/>
      <c r="T421" s="38">
        <f t="shared" si="46"/>
        <v>12.338738082183239</v>
      </c>
      <c r="U421" s="5"/>
    </row>
    <row r="422" spans="1:21" x14ac:dyDescent="0.25">
      <c r="A422">
        <v>4</v>
      </c>
      <c r="B422">
        <v>2015</v>
      </c>
      <c r="C422" s="5">
        <v>14124.202879587843</v>
      </c>
      <c r="D422" s="5">
        <v>927.02504981665106</v>
      </c>
      <c r="E422" s="5">
        <v>1528.8984711000965</v>
      </c>
      <c r="F422" s="5">
        <v>750.97153693653649</v>
      </c>
      <c r="G422" s="5">
        <v>143.11925330558313</v>
      </c>
      <c r="I422" s="5">
        <v>38.814845212424984</v>
      </c>
      <c r="J422" s="5">
        <v>2.1668050841311879</v>
      </c>
      <c r="K422" s="5">
        <v>3.5178018243807894</v>
      </c>
      <c r="L422" s="5">
        <v>1.6091614285928277</v>
      </c>
      <c r="M422" s="5">
        <v>0.51153758099358448</v>
      </c>
      <c r="N422" s="5">
        <f t="shared" si="47"/>
        <v>4.2839559841030761</v>
      </c>
      <c r="O422" s="5">
        <f t="shared" si="48"/>
        <v>7.4760084662633153</v>
      </c>
      <c r="P422" s="5">
        <f t="shared" si="49"/>
        <v>7.4946003485298842</v>
      </c>
      <c r="Q422" s="5">
        <f t="shared" si="50"/>
        <v>13.906880313639565</v>
      </c>
      <c r="R422" s="5">
        <f t="shared" si="51"/>
        <v>4.6167501066317138</v>
      </c>
      <c r="S422" s="5"/>
      <c r="T422" s="38">
        <f t="shared" si="46"/>
        <v>13.906880313639565</v>
      </c>
      <c r="U422" s="5"/>
    </row>
    <row r="423" spans="1:21" x14ac:dyDescent="0.25">
      <c r="A423">
        <v>5</v>
      </c>
      <c r="B423">
        <v>2015</v>
      </c>
      <c r="C423" s="5">
        <v>6167.3566786368901</v>
      </c>
      <c r="D423" s="5">
        <v>352.9177519699665</v>
      </c>
      <c r="E423" s="5">
        <v>859.62381215541859</v>
      </c>
      <c r="F423" s="5">
        <v>377.2773661063178</v>
      </c>
      <c r="G423" s="5">
        <v>58.204978573507276</v>
      </c>
      <c r="I423" s="5">
        <v>18.49820825200274</v>
      </c>
      <c r="J423" s="5">
        <v>0.58935578313131054</v>
      </c>
      <c r="K423" s="5">
        <v>1.2452104828961608</v>
      </c>
      <c r="L423" s="5">
        <v>0.68918636828075419</v>
      </c>
      <c r="M423" s="5">
        <v>0.21545998466710337</v>
      </c>
      <c r="N423" s="5">
        <f t="shared" si="47"/>
        <v>1.8705965055010283</v>
      </c>
      <c r="O423" s="5">
        <f t="shared" si="48"/>
        <v>2.8461109029836007</v>
      </c>
      <c r="P423" s="5">
        <f t="shared" si="49"/>
        <v>4.2138422164481302</v>
      </c>
      <c r="Q423" s="5">
        <f t="shared" si="50"/>
        <v>6.9866178908577368</v>
      </c>
      <c r="R423" s="5">
        <f t="shared" si="51"/>
        <v>1.8775799539841056</v>
      </c>
      <c r="S423" s="5"/>
      <c r="T423" s="38">
        <f t="shared" si="46"/>
        <v>6.9866178908577368</v>
      </c>
      <c r="U423" s="5"/>
    </row>
    <row r="424" spans="1:21" x14ac:dyDescent="0.25">
      <c r="A424">
        <v>6</v>
      </c>
      <c r="B424">
        <v>2015</v>
      </c>
      <c r="C424" s="5">
        <v>2725.2501953612946</v>
      </c>
      <c r="D424" s="5">
        <v>278.8624442450581</v>
      </c>
      <c r="E424" s="5">
        <v>849.60176575420962</v>
      </c>
      <c r="F424" s="5">
        <v>485.98371321442551</v>
      </c>
      <c r="G424" s="5">
        <v>90.070073963902999</v>
      </c>
      <c r="I424" s="5">
        <v>9.3530543555741321</v>
      </c>
      <c r="J424" s="5">
        <v>0.46608585227963972</v>
      </c>
      <c r="K424" s="5">
        <v>1.1471626411390667</v>
      </c>
      <c r="L424" s="5">
        <v>0.76795287351852948</v>
      </c>
      <c r="M424" s="5">
        <v>0.23515572148650404</v>
      </c>
      <c r="N424" s="5">
        <f t="shared" si="47"/>
        <v>0.82658483329126309</v>
      </c>
      <c r="O424" s="5">
        <f t="shared" si="48"/>
        <v>2.2488906793956298</v>
      </c>
      <c r="P424" s="5">
        <f t="shared" si="49"/>
        <v>4.1647145380108315</v>
      </c>
      <c r="Q424" s="5">
        <f t="shared" si="50"/>
        <v>8.9996983928597309</v>
      </c>
      <c r="R424" s="5">
        <f t="shared" si="51"/>
        <v>2.9054862569000965</v>
      </c>
      <c r="S424" s="5"/>
      <c r="T424" s="38">
        <f t="shared" si="46"/>
        <v>8.9996983928597309</v>
      </c>
      <c r="U424" s="5"/>
    </row>
    <row r="425" spans="1:21" x14ac:dyDescent="0.25">
      <c r="A425">
        <v>7</v>
      </c>
      <c r="B425">
        <v>2015</v>
      </c>
      <c r="C425" s="5">
        <v>2718.8471164742582</v>
      </c>
      <c r="D425" s="5">
        <v>263.91259841487221</v>
      </c>
      <c r="E425" s="5">
        <v>778.08254558231442</v>
      </c>
      <c r="F425" s="5">
        <v>350.43794777238207</v>
      </c>
      <c r="G425" s="5">
        <v>62.374818960858924</v>
      </c>
      <c r="I425" s="5">
        <v>7.9387648964572533</v>
      </c>
      <c r="J425" s="5">
        <v>0.40180691550496095</v>
      </c>
      <c r="K425" s="5">
        <v>1.1617214584414146</v>
      </c>
      <c r="L425" s="5">
        <v>0.41227501419480145</v>
      </c>
      <c r="M425" s="5">
        <v>0.18517009351918931</v>
      </c>
      <c r="N425" s="5">
        <f t="shared" si="47"/>
        <v>0.82464274081718481</v>
      </c>
      <c r="O425" s="5">
        <f t="shared" si="48"/>
        <v>2.1283274065715498</v>
      </c>
      <c r="P425" s="5">
        <f t="shared" si="49"/>
        <v>3.8141301254035023</v>
      </c>
      <c r="Q425" s="5">
        <f t="shared" si="50"/>
        <v>6.4895916254144828</v>
      </c>
      <c r="R425" s="5">
        <f t="shared" si="51"/>
        <v>2.0120909342212556</v>
      </c>
      <c r="S425" s="5"/>
      <c r="T425" s="38">
        <f t="shared" si="46"/>
        <v>6.4895916254144828</v>
      </c>
      <c r="U425" s="5"/>
    </row>
    <row r="426" spans="1:21" x14ac:dyDescent="0.25">
      <c r="A426">
        <v>8</v>
      </c>
      <c r="B426">
        <v>2015</v>
      </c>
      <c r="C426" s="5">
        <v>2034.9751244776826</v>
      </c>
      <c r="D426" s="5">
        <v>201.35322097004413</v>
      </c>
      <c r="E426" s="5">
        <v>437.69494514481352</v>
      </c>
      <c r="F426" s="5">
        <v>278.0713807912565</v>
      </c>
      <c r="G426" s="5">
        <v>15.57916221364413</v>
      </c>
      <c r="I426" s="5">
        <v>5.6575232151303272</v>
      </c>
      <c r="J426" s="5">
        <v>0.2945591435002381</v>
      </c>
      <c r="K426" s="5">
        <v>0.59474511840792921</v>
      </c>
      <c r="L426" s="5">
        <v>0.31088243526179515</v>
      </c>
      <c r="M426" s="5">
        <v>4.4654594264555612E-2</v>
      </c>
      <c r="N426" s="5">
        <f t="shared" si="47"/>
        <v>0.61722023793681602</v>
      </c>
      <c r="O426" s="5">
        <f t="shared" si="48"/>
        <v>1.6238162981455173</v>
      </c>
      <c r="P426" s="5">
        <f t="shared" si="49"/>
        <v>2.1455634565922233</v>
      </c>
      <c r="Q426" s="5">
        <f t="shared" si="50"/>
        <v>5.1494700146528984</v>
      </c>
      <c r="R426" s="5">
        <f t="shared" si="51"/>
        <v>0.50255361979497193</v>
      </c>
      <c r="S426" s="5"/>
      <c r="T426" s="38">
        <f t="shared" si="46"/>
        <v>5.1494700146528984</v>
      </c>
      <c r="U426" s="5"/>
    </row>
    <row r="427" spans="1:21" x14ac:dyDescent="0.25">
      <c r="A427">
        <v>9</v>
      </c>
      <c r="B427">
        <v>2015</v>
      </c>
      <c r="C427" s="5">
        <v>5006.7119067113163</v>
      </c>
      <c r="D427" s="5">
        <v>288.11806064885621</v>
      </c>
      <c r="E427" s="5">
        <v>646.87999936373308</v>
      </c>
      <c r="F427" s="5">
        <v>438.35701697052298</v>
      </c>
      <c r="G427" s="5">
        <v>22.151351544483116</v>
      </c>
      <c r="I427" s="5">
        <v>11.024220238765567</v>
      </c>
      <c r="J427" s="5">
        <v>0.49654534002354705</v>
      </c>
      <c r="K427" s="5">
        <v>1.2562296944024227</v>
      </c>
      <c r="L427" s="5">
        <v>0.677546622012133</v>
      </c>
      <c r="M427" s="5">
        <v>8.250904166175399E-2</v>
      </c>
      <c r="N427" s="5">
        <f t="shared" si="47"/>
        <v>1.5185659407677634</v>
      </c>
      <c r="O427" s="5">
        <f t="shared" si="48"/>
        <v>2.3235327471681955</v>
      </c>
      <c r="P427" s="5">
        <f t="shared" si="49"/>
        <v>3.1709803890379074</v>
      </c>
      <c r="Q427" s="5">
        <f t="shared" si="50"/>
        <v>8.1177225364911667</v>
      </c>
      <c r="R427" s="5">
        <f t="shared" si="51"/>
        <v>0.71455972724139083</v>
      </c>
      <c r="S427" s="5"/>
      <c r="T427" s="38">
        <f t="shared" si="46"/>
        <v>8.1177225364911667</v>
      </c>
      <c r="U427" s="5"/>
    </row>
    <row r="428" spans="1:21" x14ac:dyDescent="0.25">
      <c r="A428">
        <v>10</v>
      </c>
      <c r="B428">
        <v>2015</v>
      </c>
      <c r="C428" s="5">
        <v>45154.927084662035</v>
      </c>
      <c r="D428" s="5">
        <v>723.43264069248994</v>
      </c>
      <c r="E428" s="5">
        <v>1851.783199477946</v>
      </c>
      <c r="F428" s="5">
        <v>725.09473284188573</v>
      </c>
      <c r="G428" s="5">
        <v>146.3449700248764</v>
      </c>
      <c r="I428" s="5">
        <v>49.514289492274983</v>
      </c>
      <c r="J428" s="5">
        <v>1.3962945599729111</v>
      </c>
      <c r="K428" s="5">
        <v>3.615695902617277</v>
      </c>
      <c r="L428" s="5">
        <v>1.3954267856487079</v>
      </c>
      <c r="M428" s="5">
        <v>0.37464633359192306</v>
      </c>
      <c r="N428" s="5">
        <f t="shared" si="47"/>
        <v>13.69576193044041</v>
      </c>
      <c r="O428" s="5">
        <f t="shared" si="48"/>
        <v>5.8341341991329836</v>
      </c>
      <c r="P428" s="5">
        <f t="shared" si="49"/>
        <v>9.0773686248918928</v>
      </c>
      <c r="Q428" s="5">
        <f t="shared" si="50"/>
        <v>13.427680237812698</v>
      </c>
      <c r="R428" s="5">
        <f t="shared" si="51"/>
        <v>4.7208054846734324</v>
      </c>
      <c r="S428" s="5"/>
      <c r="T428" s="38">
        <f t="shared" si="46"/>
        <v>13.427680237812698</v>
      </c>
      <c r="U428" s="5"/>
    </row>
    <row r="429" spans="1:21" x14ac:dyDescent="0.25">
      <c r="A429">
        <v>11</v>
      </c>
      <c r="B429">
        <v>2015</v>
      </c>
      <c r="C429" s="5">
        <v>52185.604318501806</v>
      </c>
      <c r="D429" s="5">
        <v>1234.3255430429829</v>
      </c>
      <c r="E429" s="5">
        <v>2144.2185328384439</v>
      </c>
      <c r="F429" s="5">
        <v>1102.1206575035676</v>
      </c>
      <c r="G429" s="5">
        <v>374.93892922551362</v>
      </c>
      <c r="I429" s="5">
        <v>74.345880140962436</v>
      </c>
      <c r="J429" s="5">
        <v>2.65602579989404</v>
      </c>
      <c r="K429" s="5">
        <v>5.1810295516402123</v>
      </c>
      <c r="L429" s="5">
        <v>2.557200006067355</v>
      </c>
      <c r="M429" s="5">
        <v>1.0721639443494484</v>
      </c>
      <c r="N429" s="5">
        <f t="shared" si="47"/>
        <v>15.828208771156143</v>
      </c>
      <c r="O429" s="5">
        <f t="shared" si="48"/>
        <v>9.954238250346636</v>
      </c>
      <c r="P429" s="5">
        <f t="shared" si="49"/>
        <v>10.510875160972764</v>
      </c>
      <c r="Q429" s="5">
        <f t="shared" si="50"/>
        <v>20.409641805621622</v>
      </c>
      <c r="R429" s="5">
        <f t="shared" si="51"/>
        <v>12.094804168564956</v>
      </c>
      <c r="S429" s="5"/>
      <c r="T429" s="38">
        <f t="shared" si="46"/>
        <v>20.409641805621622</v>
      </c>
      <c r="U429" s="5"/>
    </row>
    <row r="430" spans="1:21" x14ac:dyDescent="0.25">
      <c r="A430">
        <v>12</v>
      </c>
      <c r="B430">
        <v>2015</v>
      </c>
      <c r="C430" s="5">
        <v>120850.99009373145</v>
      </c>
      <c r="D430" s="5">
        <v>1885.5337854462643</v>
      </c>
      <c r="E430" s="5">
        <v>4429.1969401603246</v>
      </c>
      <c r="F430" s="5">
        <v>1521.1944763026816</v>
      </c>
      <c r="G430" s="5">
        <v>326.44222193913168</v>
      </c>
      <c r="I430" s="5">
        <v>147.86509105729084</v>
      </c>
      <c r="J430" s="5">
        <v>4.9530731532101946</v>
      </c>
      <c r="K430" s="5">
        <v>11.000912124899736</v>
      </c>
      <c r="L430" s="5">
        <v>3.5393865688869779</v>
      </c>
      <c r="M430" s="5">
        <v>1.0620240774917098</v>
      </c>
      <c r="N430" s="5">
        <f t="shared" si="47"/>
        <v>36.654834726639812</v>
      </c>
      <c r="O430" s="5">
        <f t="shared" si="48"/>
        <v>15.205917624566649</v>
      </c>
      <c r="P430" s="5">
        <f t="shared" si="49"/>
        <v>21.711749706668257</v>
      </c>
      <c r="Q430" s="5">
        <f t="shared" si="50"/>
        <v>28.170268079679289</v>
      </c>
      <c r="R430" s="5">
        <f t="shared" si="51"/>
        <v>10.530394256101022</v>
      </c>
      <c r="S430" s="5"/>
      <c r="T430" s="38">
        <f t="shared" si="46"/>
        <v>28.170268079679289</v>
      </c>
      <c r="U430" s="5"/>
    </row>
    <row r="431" spans="1:21" x14ac:dyDescent="0.25">
      <c r="A431">
        <v>1</v>
      </c>
      <c r="B431">
        <v>2016</v>
      </c>
      <c r="C431" s="5">
        <v>16947.006359547875</v>
      </c>
      <c r="D431" s="5">
        <v>783.96032948334323</v>
      </c>
      <c r="E431" s="5">
        <v>1469.3604116680506</v>
      </c>
      <c r="F431" s="5">
        <v>326.4641052531731</v>
      </c>
      <c r="G431" s="5">
        <v>118.28809367368331</v>
      </c>
      <c r="I431" s="5">
        <v>46.913706859641941</v>
      </c>
      <c r="J431" s="5">
        <v>1.9798956291647802</v>
      </c>
      <c r="K431" s="5">
        <v>4.4794510615276408</v>
      </c>
      <c r="L431" s="5">
        <v>1.0242477365547713</v>
      </c>
      <c r="M431" s="5">
        <v>0.55375495410709252</v>
      </c>
      <c r="N431" s="5">
        <f t="shared" si="47"/>
        <v>5.1401293174242868</v>
      </c>
      <c r="O431" s="5">
        <f t="shared" si="48"/>
        <v>6.3222607216398652</v>
      </c>
      <c r="P431" s="5">
        <f t="shared" si="49"/>
        <v>7.2027471160198555</v>
      </c>
      <c r="Q431" s="5">
        <f t="shared" si="50"/>
        <v>6.0456315787624648</v>
      </c>
      <c r="R431" s="5">
        <f t="shared" si="51"/>
        <v>3.8157449572155904</v>
      </c>
      <c r="S431" s="5"/>
      <c r="T431" s="38">
        <f t="shared" si="46"/>
        <v>6.0456315787624648</v>
      </c>
      <c r="U431" s="5"/>
    </row>
    <row r="432" spans="1:21" x14ac:dyDescent="0.25">
      <c r="A432">
        <v>2</v>
      </c>
      <c r="B432">
        <v>2016</v>
      </c>
      <c r="C432" s="5">
        <v>33992.560319614378</v>
      </c>
      <c r="D432" s="5">
        <v>1003.2330541314648</v>
      </c>
      <c r="E432" s="5">
        <v>1858.4732374762527</v>
      </c>
      <c r="F432" s="5">
        <v>789.77920258504093</v>
      </c>
      <c r="G432" s="5">
        <v>197.06727208923863</v>
      </c>
      <c r="I432" s="5">
        <v>82.606099515301224</v>
      </c>
      <c r="J432" s="5">
        <v>3.2834848028948742</v>
      </c>
      <c r="K432" s="5">
        <v>6.6400075405613723</v>
      </c>
      <c r="L432" s="5">
        <v>2.4092461111959795</v>
      </c>
      <c r="M432" s="5">
        <v>0.85210364130768179</v>
      </c>
      <c r="N432" s="5">
        <f t="shared" si="47"/>
        <v>10.310148716898507</v>
      </c>
      <c r="O432" s="5">
        <f t="shared" si="48"/>
        <v>8.0905891462214896</v>
      </c>
      <c r="P432" s="5">
        <f t="shared" si="49"/>
        <v>9.1101629288051598</v>
      </c>
      <c r="Q432" s="5">
        <f t="shared" si="50"/>
        <v>14.62554078861187</v>
      </c>
      <c r="R432" s="5">
        <f t="shared" si="51"/>
        <v>6.3570087770722141</v>
      </c>
      <c r="S432" s="5"/>
      <c r="T432" s="38">
        <f t="shared" si="46"/>
        <v>14.62554078861187</v>
      </c>
      <c r="U432" s="5"/>
    </row>
    <row r="433" spans="1:21" x14ac:dyDescent="0.25">
      <c r="A433">
        <v>3</v>
      </c>
      <c r="B433">
        <v>2016</v>
      </c>
      <c r="C433" s="5">
        <v>8276.9917837488138</v>
      </c>
      <c r="D433" s="5">
        <v>834.60033178235904</v>
      </c>
      <c r="E433" s="5">
        <v>1693.181220151773</v>
      </c>
      <c r="F433" s="5">
        <v>447.94487378079975</v>
      </c>
      <c r="G433" s="5">
        <v>114.54638482807795</v>
      </c>
      <c r="I433" s="5">
        <v>31.199684018340115</v>
      </c>
      <c r="J433" s="5">
        <v>2.0208180394008037</v>
      </c>
      <c r="K433" s="5">
        <v>4.8963481158071396</v>
      </c>
      <c r="L433" s="5">
        <v>1.1976107775970708</v>
      </c>
      <c r="M433" s="5">
        <v>0.42911515775205911</v>
      </c>
      <c r="N433" s="5">
        <f t="shared" si="47"/>
        <v>2.5104615661961827</v>
      </c>
      <c r="O433" s="5">
        <f t="shared" si="48"/>
        <v>6.7306478369545086</v>
      </c>
      <c r="P433" s="5">
        <f t="shared" si="49"/>
        <v>8.2999079419204556</v>
      </c>
      <c r="Q433" s="5">
        <f t="shared" si="50"/>
        <v>8.2952754403851809</v>
      </c>
      <c r="R433" s="5">
        <f t="shared" si="51"/>
        <v>3.695044671873482</v>
      </c>
      <c r="S433" s="5"/>
      <c r="T433" s="38">
        <f t="shared" si="46"/>
        <v>8.2952754403851809</v>
      </c>
      <c r="U433" s="5"/>
    </row>
    <row r="434" spans="1:21" x14ac:dyDescent="0.25">
      <c r="A434">
        <v>4</v>
      </c>
      <c r="B434">
        <v>2016</v>
      </c>
      <c r="C434" s="5">
        <v>4454.1623033067517</v>
      </c>
      <c r="D434" s="5">
        <v>658.74054843497743</v>
      </c>
      <c r="E434" s="5">
        <v>1404.1528933467869</v>
      </c>
      <c r="F434" s="5">
        <v>206.50844286895992</v>
      </c>
      <c r="G434" s="5">
        <v>86.532626055919977</v>
      </c>
      <c r="I434" s="5">
        <v>20.422109601090106</v>
      </c>
      <c r="J434" s="5">
        <v>1.3447670340484879</v>
      </c>
      <c r="K434" s="5">
        <v>3.2634221545021682</v>
      </c>
      <c r="L434" s="5">
        <v>0.50854224393507652</v>
      </c>
      <c r="M434" s="5">
        <v>0.33232969927501482</v>
      </c>
      <c r="N434" s="5">
        <f t="shared" si="47"/>
        <v>1.3509743109817263</v>
      </c>
      <c r="O434" s="5">
        <f t="shared" si="48"/>
        <v>5.3124237777014311</v>
      </c>
      <c r="P434" s="5">
        <f t="shared" si="49"/>
        <v>6.8831024183666019</v>
      </c>
      <c r="Q434" s="5">
        <f t="shared" si="50"/>
        <v>3.8242304234992579</v>
      </c>
      <c r="R434" s="5">
        <f t="shared" si="51"/>
        <v>2.7913750340619345</v>
      </c>
      <c r="S434" s="5"/>
      <c r="T434" s="38">
        <f t="shared" si="46"/>
        <v>3.8242304234992579</v>
      </c>
      <c r="U434" s="5"/>
    </row>
    <row r="435" spans="1:21" x14ac:dyDescent="0.25">
      <c r="A435">
        <v>5</v>
      </c>
      <c r="B435">
        <v>2016</v>
      </c>
      <c r="C435" s="5">
        <v>20722.306401414022</v>
      </c>
      <c r="D435" s="5">
        <v>840.78894305449262</v>
      </c>
      <c r="E435" s="5">
        <v>1745.8585493905675</v>
      </c>
      <c r="F435" s="5">
        <v>458.95674211041893</v>
      </c>
      <c r="G435" s="5">
        <v>259.94147088204562</v>
      </c>
      <c r="I435" s="5">
        <v>50.470668142210641</v>
      </c>
      <c r="J435" s="5">
        <v>1.6284927001960632</v>
      </c>
      <c r="K435" s="5">
        <v>3.4099877154486902</v>
      </c>
      <c r="L435" s="5">
        <v>0.86283257778674038</v>
      </c>
      <c r="M435" s="5">
        <v>0.65749509094872738</v>
      </c>
      <c r="N435" s="5">
        <f t="shared" si="47"/>
        <v>6.2852006070409532</v>
      </c>
      <c r="O435" s="5">
        <f t="shared" si="48"/>
        <v>6.7805559923749401</v>
      </c>
      <c r="P435" s="5">
        <f t="shared" si="49"/>
        <v>8.5581301440714093</v>
      </c>
      <c r="Q435" s="5">
        <f t="shared" si="50"/>
        <v>8.4991989279707205</v>
      </c>
      <c r="R435" s="5">
        <f t="shared" si="51"/>
        <v>8.3852087381305047</v>
      </c>
      <c r="S435" s="5"/>
      <c r="T435" s="38">
        <f t="shared" si="46"/>
        <v>8.4991989279707205</v>
      </c>
      <c r="U435" s="5"/>
    </row>
    <row r="436" spans="1:21" x14ac:dyDescent="0.25">
      <c r="A436">
        <v>6</v>
      </c>
      <c r="B436">
        <v>2016</v>
      </c>
      <c r="C436" s="5">
        <v>5266.4753827787263</v>
      </c>
      <c r="D436" s="5">
        <v>642.04555829525975</v>
      </c>
      <c r="E436" s="5">
        <v>1118.6652848604901</v>
      </c>
      <c r="F436" s="5">
        <v>450.30457258482056</v>
      </c>
      <c r="G436" s="5">
        <v>142.47151993044849</v>
      </c>
      <c r="I436" s="5">
        <v>17.338405031541136</v>
      </c>
      <c r="J436" s="5">
        <v>1.1843992941138783</v>
      </c>
      <c r="K436" s="5">
        <v>1.8193573791875199</v>
      </c>
      <c r="L436" s="5">
        <v>0.7078456476266175</v>
      </c>
      <c r="M436" s="5">
        <v>0.3812895266464581</v>
      </c>
      <c r="N436" s="5">
        <f t="shared" si="47"/>
        <v>1.5973537709368293</v>
      </c>
      <c r="O436" s="5">
        <f t="shared" si="48"/>
        <v>5.1777867604456436</v>
      </c>
      <c r="P436" s="5">
        <f t="shared" si="49"/>
        <v>5.4836533571592652</v>
      </c>
      <c r="Q436" s="5">
        <f t="shared" si="50"/>
        <v>8.3389735663855653</v>
      </c>
      <c r="R436" s="5">
        <f t="shared" si="51"/>
        <v>4.5958554816273711</v>
      </c>
      <c r="S436" s="5"/>
      <c r="T436" s="38">
        <f t="shared" si="46"/>
        <v>8.3389735663855653</v>
      </c>
      <c r="U436" s="5"/>
    </row>
    <row r="437" spans="1:21" x14ac:dyDescent="0.25">
      <c r="A437">
        <v>7</v>
      </c>
      <c r="B437">
        <v>2016</v>
      </c>
      <c r="C437" s="5">
        <v>6689.8104332664079</v>
      </c>
      <c r="D437" s="5">
        <v>825.33147436861634</v>
      </c>
      <c r="E437" s="5">
        <v>3217.5703113060445</v>
      </c>
      <c r="F437" s="5">
        <v>1284.1750402224352</v>
      </c>
      <c r="G437" s="5">
        <v>464.26434146024297</v>
      </c>
      <c r="I437" s="5">
        <v>17.674279367339935</v>
      </c>
      <c r="J437" s="5">
        <v>1.4590483453125282</v>
      </c>
      <c r="K437" s="5">
        <v>5.7063012666170136</v>
      </c>
      <c r="L437" s="5">
        <v>2.2041650524047052</v>
      </c>
      <c r="M437" s="5">
        <v>0.89878202540957086</v>
      </c>
      <c r="N437" s="5">
        <f t="shared" si="47"/>
        <v>2.0290598827013673</v>
      </c>
      <c r="O437" s="5">
        <f t="shared" si="48"/>
        <v>6.6558989868436802</v>
      </c>
      <c r="P437" s="5">
        <f t="shared" si="49"/>
        <v>15.772403486794335</v>
      </c>
      <c r="Q437" s="5">
        <f t="shared" si="50"/>
        <v>23.781019263378429</v>
      </c>
      <c r="R437" s="5">
        <f t="shared" si="51"/>
        <v>14.976269079362677</v>
      </c>
      <c r="S437" s="5"/>
      <c r="T437" s="38">
        <f t="shared" si="46"/>
        <v>23.781019263378429</v>
      </c>
      <c r="U437" s="5"/>
    </row>
    <row r="438" spans="1:21" x14ac:dyDescent="0.25">
      <c r="A438">
        <v>8</v>
      </c>
      <c r="B438">
        <v>2016</v>
      </c>
      <c r="C438" s="5">
        <v>7491.2062447250582</v>
      </c>
      <c r="D438" s="5">
        <v>1235.171101141055</v>
      </c>
      <c r="E438" s="5">
        <v>1141.1711702971168</v>
      </c>
      <c r="F438" s="5">
        <v>556.84855773542836</v>
      </c>
      <c r="G438" s="5">
        <v>132.58493083240521</v>
      </c>
      <c r="I438" s="5">
        <v>17.747355099904272</v>
      </c>
      <c r="J438" s="5">
        <v>2.7602531082861059</v>
      </c>
      <c r="K438" s="5">
        <v>2.040091763864643</v>
      </c>
      <c r="L438" s="5">
        <v>0.83416862168838224</v>
      </c>
      <c r="M438" s="5">
        <v>0.32864515994267773</v>
      </c>
      <c r="N438" s="5">
        <f t="shared" si="47"/>
        <v>2.2721280693736907</v>
      </c>
      <c r="O438" s="5">
        <f t="shared" si="48"/>
        <v>9.9610572672665736</v>
      </c>
      <c r="P438" s="5">
        <f t="shared" si="49"/>
        <v>5.5939763249858663</v>
      </c>
      <c r="Q438" s="5">
        <f t="shared" si="50"/>
        <v>10.312010328433859</v>
      </c>
      <c r="R438" s="5">
        <f t="shared" si="51"/>
        <v>4.2769332526582327</v>
      </c>
      <c r="S438" s="5"/>
      <c r="T438" s="38">
        <f t="shared" si="46"/>
        <v>10.312010328433859</v>
      </c>
      <c r="U438" s="5"/>
    </row>
    <row r="439" spans="1:21" x14ac:dyDescent="0.25">
      <c r="A439">
        <v>9</v>
      </c>
      <c r="B439">
        <v>2016</v>
      </c>
      <c r="C439" s="5">
        <v>12225.770729330286</v>
      </c>
      <c r="D439" s="5">
        <v>470.44468596431318</v>
      </c>
      <c r="E439" s="5">
        <v>1008.4777245840822</v>
      </c>
      <c r="F439" s="5">
        <v>465.61391643639888</v>
      </c>
      <c r="G439" s="5">
        <v>63.357261681287291</v>
      </c>
      <c r="I439" s="5">
        <v>17.134523737686678</v>
      </c>
      <c r="J439" s="5">
        <v>0.84780638027819999</v>
      </c>
      <c r="K439" s="5">
        <v>2.1211205719897235</v>
      </c>
      <c r="L439" s="5">
        <v>0.78210185775407914</v>
      </c>
      <c r="M439" s="5">
        <v>0.20833022902657722</v>
      </c>
      <c r="N439" s="5">
        <f t="shared" si="47"/>
        <v>3.7081500543919583</v>
      </c>
      <c r="O439" s="5">
        <f t="shared" si="48"/>
        <v>3.7939087577767192</v>
      </c>
      <c r="P439" s="5">
        <f t="shared" si="49"/>
        <v>4.9435182577651089</v>
      </c>
      <c r="Q439" s="5">
        <f t="shared" si="50"/>
        <v>8.6224799340073872</v>
      </c>
      <c r="R439" s="5">
        <f t="shared" si="51"/>
        <v>2.0437826348802353</v>
      </c>
      <c r="S439" s="5"/>
      <c r="T439" s="38">
        <f t="shared" si="46"/>
        <v>8.6224799340073872</v>
      </c>
      <c r="U439" s="5"/>
    </row>
    <row r="440" spans="1:21" x14ac:dyDescent="0.25">
      <c r="A440">
        <v>10</v>
      </c>
      <c r="B440">
        <v>2016</v>
      </c>
      <c r="C440" s="5">
        <v>61218.34521958424</v>
      </c>
      <c r="D440" s="5">
        <v>1266.7143515845398</v>
      </c>
      <c r="E440" s="5">
        <v>8889.5341675817326</v>
      </c>
      <c r="F440" s="5">
        <v>1204.899829824835</v>
      </c>
      <c r="G440" s="5">
        <v>431.00295947675806</v>
      </c>
      <c r="I440" s="5">
        <v>57.218298597869328</v>
      </c>
      <c r="J440" s="5">
        <v>2.5131657875529694</v>
      </c>
      <c r="K440" s="5">
        <v>16.295596058915038</v>
      </c>
      <c r="L440" s="5">
        <v>2.4845931761203159</v>
      </c>
      <c r="M440" s="5">
        <v>0.81678374589913727</v>
      </c>
      <c r="N440" s="5">
        <f t="shared" si="47"/>
        <v>18.567893606182665</v>
      </c>
      <c r="O440" s="5">
        <f t="shared" si="48"/>
        <v>10.215438319230159</v>
      </c>
      <c r="P440" s="5">
        <f t="shared" si="49"/>
        <v>43.576147880302614</v>
      </c>
      <c r="Q440" s="5">
        <f t="shared" si="50"/>
        <v>22.312959811571019</v>
      </c>
      <c r="R440" s="5">
        <f t="shared" si="51"/>
        <v>13.903321273443808</v>
      </c>
      <c r="S440" s="5"/>
      <c r="T440" s="38">
        <f t="shared" si="46"/>
        <v>22.312959811571019</v>
      </c>
      <c r="U440" s="5"/>
    </row>
    <row r="441" spans="1:21" x14ac:dyDescent="0.25">
      <c r="A441">
        <v>11</v>
      </c>
      <c r="B441">
        <v>2016</v>
      </c>
      <c r="C441" s="5">
        <v>1054.938915939508</v>
      </c>
      <c r="D441" s="5">
        <v>250.75880245193906</v>
      </c>
      <c r="E441" s="5">
        <v>271.8461068838842</v>
      </c>
      <c r="F441" s="5">
        <v>174.71261004621445</v>
      </c>
      <c r="G441" s="5">
        <v>8.078687852605583</v>
      </c>
      <c r="I441" s="5">
        <v>5.9153892064167</v>
      </c>
      <c r="J441" s="5">
        <v>0.55227289367710386</v>
      </c>
      <c r="K441" s="5">
        <v>0.56926300149831044</v>
      </c>
      <c r="L441" s="5">
        <v>0.32002755871000182</v>
      </c>
      <c r="M441" s="5">
        <v>4.8989056143080384E-2</v>
      </c>
      <c r="N441" s="5">
        <f t="shared" si="47"/>
        <v>0.31996934059433058</v>
      </c>
      <c r="O441" s="5">
        <f t="shared" si="48"/>
        <v>2.0222484068704762</v>
      </c>
      <c r="P441" s="5">
        <f t="shared" si="49"/>
        <v>1.332578955313158</v>
      </c>
      <c r="Q441" s="5">
        <f t="shared" si="50"/>
        <v>3.2354187045595268</v>
      </c>
      <c r="R441" s="5">
        <f t="shared" si="51"/>
        <v>0.26060283395501882</v>
      </c>
      <c r="S441" s="5"/>
      <c r="T441" s="38">
        <f t="shared" si="46"/>
        <v>3.2354187045595268</v>
      </c>
      <c r="U441" s="5"/>
    </row>
    <row r="442" spans="1:21" x14ac:dyDescent="0.25">
      <c r="A442">
        <v>12</v>
      </c>
      <c r="B442">
        <v>2016</v>
      </c>
      <c r="C442" s="5">
        <v>1415.0951279771391</v>
      </c>
      <c r="D442" s="5">
        <v>299.29876243847559</v>
      </c>
      <c r="E442" s="5">
        <v>389.3331678646731</v>
      </c>
      <c r="F442" s="5">
        <v>215.51658728611042</v>
      </c>
      <c r="G442" s="5">
        <v>25.129608552093305</v>
      </c>
      <c r="I442" s="5">
        <v>8.579091003052179</v>
      </c>
      <c r="J442" s="5">
        <v>0.68956088141014626</v>
      </c>
      <c r="K442" s="5">
        <v>0.98834928293254509</v>
      </c>
      <c r="L442" s="5">
        <v>0.57300508797004213</v>
      </c>
      <c r="M442" s="5">
        <v>0.13172594157964218</v>
      </c>
      <c r="N442" s="5">
        <f t="shared" si="47"/>
        <v>0.42920689353264757</v>
      </c>
      <c r="O442" s="5">
        <f t="shared" si="48"/>
        <v>2.4136996970844806</v>
      </c>
      <c r="P442" s="5">
        <f t="shared" si="49"/>
        <v>1.9084959209052603</v>
      </c>
      <c r="Q442" s="5">
        <f t="shared" si="50"/>
        <v>3.9910479127057488</v>
      </c>
      <c r="R442" s="5">
        <f t="shared" si="51"/>
        <v>0.81063253393849377</v>
      </c>
      <c r="S442" s="5"/>
      <c r="T442" s="38">
        <f t="shared" ref="T442:T466" si="52">Q442</f>
        <v>3.9910479127057488</v>
      </c>
      <c r="U442" s="5"/>
    </row>
    <row r="443" spans="1:21" x14ac:dyDescent="0.25">
      <c r="A443">
        <v>1</v>
      </c>
      <c r="B443">
        <v>2017</v>
      </c>
      <c r="C443" s="5">
        <v>12089.146262937993</v>
      </c>
      <c r="D443" s="5">
        <v>492.95656376923858</v>
      </c>
      <c r="E443" s="5">
        <v>910.91981459090118</v>
      </c>
      <c r="F443" s="5">
        <v>398.48614209962471</v>
      </c>
      <c r="G443" s="5">
        <v>137.34694524576099</v>
      </c>
      <c r="I443" s="5">
        <v>36.941609704582241</v>
      </c>
      <c r="J443" s="5">
        <v>1.193509402106897</v>
      </c>
      <c r="K443" s="5">
        <v>2.8503189486716387</v>
      </c>
      <c r="L443" s="5">
        <v>1.2676812706596912</v>
      </c>
      <c r="M443" s="5">
        <v>0.51639156040861556</v>
      </c>
      <c r="N443" s="5">
        <f t="shared" si="47"/>
        <v>3.6667110290985723</v>
      </c>
      <c r="O443" s="5">
        <f t="shared" si="48"/>
        <v>3.9754561594293434</v>
      </c>
      <c r="P443" s="5">
        <f t="shared" si="49"/>
        <v>4.4652932087789274</v>
      </c>
      <c r="Q443" s="5">
        <f t="shared" si="50"/>
        <v>7.3793730018449022</v>
      </c>
      <c r="R443" s="5">
        <f t="shared" si="51"/>
        <v>4.4305466208309996</v>
      </c>
      <c r="S443" s="5"/>
      <c r="T443" s="38">
        <f t="shared" si="52"/>
        <v>7.3793730018449022</v>
      </c>
      <c r="U443" s="5"/>
    </row>
    <row r="444" spans="1:21" x14ac:dyDescent="0.25">
      <c r="A444">
        <v>2</v>
      </c>
      <c r="B444">
        <v>2017</v>
      </c>
      <c r="C444" s="5">
        <v>1566.1535670995752</v>
      </c>
      <c r="D444" s="5">
        <v>294.21263547977554</v>
      </c>
      <c r="E444" s="5">
        <v>458.68671645478332</v>
      </c>
      <c r="F444" s="5">
        <v>113.00885394925113</v>
      </c>
      <c r="G444" s="5">
        <v>18.907379435908656</v>
      </c>
      <c r="I444" s="5">
        <v>11.855656785000175</v>
      </c>
      <c r="J444" s="5">
        <v>0.63682564851271872</v>
      </c>
      <c r="K444" s="5">
        <v>1.331094042516183</v>
      </c>
      <c r="L444" s="5">
        <v>0.44370475627833933</v>
      </c>
      <c r="M444" s="5">
        <v>0.13648567031484798</v>
      </c>
      <c r="N444" s="5">
        <f t="shared" si="47"/>
        <v>0.47502382987551567</v>
      </c>
      <c r="O444" s="5">
        <f t="shared" si="48"/>
        <v>2.3726825441917381</v>
      </c>
      <c r="P444" s="5">
        <f t="shared" si="49"/>
        <v>2.248464296346977</v>
      </c>
      <c r="Q444" s="5">
        <f t="shared" si="50"/>
        <v>2.0927565546157618</v>
      </c>
      <c r="R444" s="5">
        <f t="shared" si="51"/>
        <v>0.60991546567447275</v>
      </c>
      <c r="S444" s="5"/>
      <c r="T444" s="38">
        <f t="shared" si="52"/>
        <v>2.0927565546157618</v>
      </c>
      <c r="U444" s="5"/>
    </row>
    <row r="445" spans="1:21" x14ac:dyDescent="0.25">
      <c r="A445">
        <v>3</v>
      </c>
      <c r="B445">
        <v>2017</v>
      </c>
      <c r="C445" s="5">
        <v>1956.6101921955772</v>
      </c>
      <c r="D445" s="5">
        <v>394.89492340060877</v>
      </c>
      <c r="E445" s="5">
        <v>632.83615762317697</v>
      </c>
      <c r="F445" s="5">
        <v>198.42015961860503</v>
      </c>
      <c r="G445" s="5">
        <v>41.546967741392685</v>
      </c>
      <c r="I445" s="5">
        <v>11.976199120636412</v>
      </c>
      <c r="J445" s="5">
        <v>0.70819519321405011</v>
      </c>
      <c r="K445" s="5">
        <v>1.4292699842925629</v>
      </c>
      <c r="L445" s="5">
        <v>0.63806989335200615</v>
      </c>
      <c r="M445" s="5">
        <v>0.19690788306233453</v>
      </c>
      <c r="N445" s="5">
        <f t="shared" si="47"/>
        <v>0.59345168098137013</v>
      </c>
      <c r="O445" s="5">
        <f t="shared" si="48"/>
        <v>3.1846364790371675</v>
      </c>
      <c r="P445" s="5">
        <f t="shared" si="49"/>
        <v>3.1021380275645929</v>
      </c>
      <c r="Q445" s="5">
        <f t="shared" si="50"/>
        <v>3.6744474003445373</v>
      </c>
      <c r="R445" s="5">
        <f t="shared" si="51"/>
        <v>1.3402247658513768</v>
      </c>
      <c r="S445" s="5"/>
      <c r="T445" s="38">
        <f t="shared" si="52"/>
        <v>3.6744474003445373</v>
      </c>
      <c r="U445" s="5"/>
    </row>
    <row r="446" spans="1:21" x14ac:dyDescent="0.25">
      <c r="A446">
        <v>4</v>
      </c>
      <c r="B446">
        <v>2017</v>
      </c>
      <c r="C446" s="5">
        <v>71162.838338258473</v>
      </c>
      <c r="D446" s="5">
        <v>1060.0129787387996</v>
      </c>
      <c r="E446" s="5">
        <v>2930.3177687002913</v>
      </c>
      <c r="F446" s="5">
        <v>1739.184964730026</v>
      </c>
      <c r="G446" s="5">
        <v>450.15985489243889</v>
      </c>
      <c r="I446" s="5">
        <v>92.681982059559971</v>
      </c>
      <c r="J446" s="5">
        <v>2.7514535721564832</v>
      </c>
      <c r="K446" s="5">
        <v>7.8924714198777446</v>
      </c>
      <c r="L446" s="5">
        <v>3.1642754364166419</v>
      </c>
      <c r="M446" s="5">
        <v>0.86036337246053074</v>
      </c>
      <c r="N446" s="5">
        <f t="shared" si="47"/>
        <v>21.584118391949794</v>
      </c>
      <c r="O446" s="5">
        <f t="shared" si="48"/>
        <v>8.548491764022577</v>
      </c>
      <c r="P446" s="5">
        <f t="shared" si="49"/>
        <v>14.364302787746526</v>
      </c>
      <c r="Q446" s="5">
        <f t="shared" si="50"/>
        <v>32.207128976481961</v>
      </c>
      <c r="R446" s="5">
        <f t="shared" si="51"/>
        <v>14.521285641691577</v>
      </c>
      <c r="S446" s="5"/>
      <c r="T446" s="38">
        <f t="shared" si="52"/>
        <v>32.207128976481961</v>
      </c>
      <c r="U446" s="5"/>
    </row>
    <row r="447" spans="1:21" x14ac:dyDescent="0.25">
      <c r="A447">
        <v>5</v>
      </c>
      <c r="B447">
        <v>2017</v>
      </c>
      <c r="C447" s="5">
        <v>27718.632836661949</v>
      </c>
      <c r="D447" s="5">
        <v>784.54884297793967</v>
      </c>
      <c r="E447" s="5">
        <v>1415.4287420967719</v>
      </c>
      <c r="F447" s="5">
        <v>621.61086098409055</v>
      </c>
      <c r="G447" s="5">
        <v>170.65049318932415</v>
      </c>
      <c r="I447" s="5">
        <v>51.402383732405866</v>
      </c>
      <c r="J447" s="5">
        <v>1.5210713733265011</v>
      </c>
      <c r="K447" s="5">
        <v>2.6425098341918303</v>
      </c>
      <c r="L447" s="5">
        <v>1.2337284584169896</v>
      </c>
      <c r="M447" s="5">
        <v>0.39881613213757466</v>
      </c>
      <c r="N447" s="5">
        <f t="shared" si="47"/>
        <v>8.4072286432095691</v>
      </c>
      <c r="O447" s="5">
        <f t="shared" si="48"/>
        <v>6.3270067982091911</v>
      </c>
      <c r="P447" s="5">
        <f t="shared" si="49"/>
        <v>6.938376186748882</v>
      </c>
      <c r="Q447" s="5">
        <f t="shared" si="50"/>
        <v>11.511312240446122</v>
      </c>
      <c r="R447" s="5">
        <f t="shared" si="51"/>
        <v>5.5048546190104561</v>
      </c>
      <c r="S447" s="5"/>
      <c r="T447" s="38">
        <f t="shared" si="52"/>
        <v>11.511312240446122</v>
      </c>
      <c r="U447" s="5"/>
    </row>
    <row r="448" spans="1:21" x14ac:dyDescent="0.25">
      <c r="A448">
        <v>6</v>
      </c>
      <c r="B448">
        <v>2017</v>
      </c>
      <c r="C448" s="5">
        <v>45636.511694473891</v>
      </c>
      <c r="D448" s="5">
        <v>707.6535132391183</v>
      </c>
      <c r="E448" s="5">
        <v>1534.3269793607444</v>
      </c>
      <c r="F448" s="5">
        <v>530.73583534481963</v>
      </c>
      <c r="G448" s="5">
        <v>278.56625172414579</v>
      </c>
      <c r="I448" s="5">
        <v>59.465377374222413</v>
      </c>
      <c r="J448" s="5">
        <v>1.3133353345792567</v>
      </c>
      <c r="K448" s="5">
        <v>2.6633881799498953</v>
      </c>
      <c r="L448" s="5">
        <v>0.91206674363751883</v>
      </c>
      <c r="M448" s="5">
        <v>0.62469169908281996</v>
      </c>
      <c r="N448" s="5">
        <f t="shared" si="47"/>
        <v>13.841829449339974</v>
      </c>
      <c r="O448" s="5">
        <f t="shared" si="48"/>
        <v>5.706883171283212</v>
      </c>
      <c r="P448" s="5">
        <f t="shared" si="49"/>
        <v>7.5212106831409038</v>
      </c>
      <c r="Q448" s="5">
        <f t="shared" si="50"/>
        <v>9.8284413952744369</v>
      </c>
      <c r="R448" s="5">
        <f t="shared" si="51"/>
        <v>8.9860081201337358</v>
      </c>
      <c r="S448" s="5"/>
      <c r="T448" s="38">
        <f t="shared" si="52"/>
        <v>9.8284413952744369</v>
      </c>
      <c r="U448" s="5"/>
    </row>
    <row r="449" spans="1:21" x14ac:dyDescent="0.25">
      <c r="A449">
        <v>7</v>
      </c>
      <c r="B449">
        <v>2017</v>
      </c>
      <c r="C449" s="5">
        <v>3174.2184575387473</v>
      </c>
      <c r="D449" s="5">
        <v>389.30249803147791</v>
      </c>
      <c r="E449" s="5">
        <v>565.65840745501225</v>
      </c>
      <c r="F449" s="5">
        <v>279.86426791316717</v>
      </c>
      <c r="G449" s="5">
        <v>7.7902835429658968</v>
      </c>
      <c r="I449" s="5">
        <v>9.6350353386067287</v>
      </c>
      <c r="J449" s="5">
        <v>0.60049983234737092</v>
      </c>
      <c r="K449" s="5">
        <v>0.79926582492234488</v>
      </c>
      <c r="L449" s="5">
        <v>0.34905537106008616</v>
      </c>
      <c r="M449" s="5">
        <v>3.2341333327466339E-2</v>
      </c>
      <c r="N449" s="5">
        <f t="shared" si="47"/>
        <v>0.96275961708788216</v>
      </c>
      <c r="O449" s="5">
        <f t="shared" si="48"/>
        <v>3.1395362744474027</v>
      </c>
      <c r="P449" s="5">
        <f t="shared" si="49"/>
        <v>2.7728353306618247</v>
      </c>
      <c r="Q449" s="5">
        <f t="shared" si="50"/>
        <v>5.1826716280216143</v>
      </c>
      <c r="R449" s="5">
        <f t="shared" si="51"/>
        <v>0.25129946912793216</v>
      </c>
      <c r="S449" s="5"/>
      <c r="T449" s="38">
        <f t="shared" si="52"/>
        <v>5.1826716280216143</v>
      </c>
      <c r="U449" s="5"/>
    </row>
    <row r="450" spans="1:21" x14ac:dyDescent="0.25">
      <c r="A450">
        <v>8</v>
      </c>
      <c r="B450">
        <v>2017</v>
      </c>
      <c r="C450" s="5">
        <v>1885.6571423715984</v>
      </c>
      <c r="D450" s="5">
        <v>287.08018693963368</v>
      </c>
      <c r="E450" s="5">
        <v>417.24995488537814</v>
      </c>
      <c r="F450" s="5">
        <v>292.20636382083222</v>
      </c>
      <c r="G450" s="5">
        <v>4.7243436715806233</v>
      </c>
      <c r="I450" s="5">
        <v>5.5035161087509996</v>
      </c>
      <c r="J450" s="5">
        <v>0.42479836786301323</v>
      </c>
      <c r="K450" s="5">
        <v>0.62744650873046681</v>
      </c>
      <c r="L450" s="5">
        <v>0.35161302169983799</v>
      </c>
      <c r="M450" s="5">
        <v>1.8009355278287377E-2</v>
      </c>
      <c r="N450" s="5">
        <f t="shared" si="47"/>
        <v>0.57193119271204074</v>
      </c>
      <c r="O450" s="5">
        <f t="shared" si="48"/>
        <v>2.3151627979002716</v>
      </c>
      <c r="P450" s="5">
        <f t="shared" si="49"/>
        <v>2.0453429161047949</v>
      </c>
      <c r="Q450" s="5">
        <f t="shared" si="50"/>
        <v>5.4112289596450411</v>
      </c>
      <c r="R450" s="5">
        <f t="shared" si="51"/>
        <v>0.15239818295421365</v>
      </c>
      <c r="S450" s="5"/>
      <c r="T450" s="38">
        <f t="shared" si="52"/>
        <v>5.4112289596450411</v>
      </c>
      <c r="U450" s="5"/>
    </row>
    <row r="451" spans="1:21" x14ac:dyDescent="0.25">
      <c r="A451">
        <v>9</v>
      </c>
      <c r="B451">
        <v>2017</v>
      </c>
      <c r="C451" s="5">
        <v>2264.4888363062114</v>
      </c>
      <c r="D451" s="5">
        <v>195.78749466746731</v>
      </c>
      <c r="E451" s="5">
        <v>309.87885848625677</v>
      </c>
      <c r="F451" s="5">
        <v>216.68410891275363</v>
      </c>
      <c r="G451" s="5">
        <v>2.8341214242364252</v>
      </c>
      <c r="I451" s="5">
        <v>7.1130974183238562</v>
      </c>
      <c r="J451" s="5">
        <v>0.31454352946326808</v>
      </c>
      <c r="K451" s="5">
        <v>0.51871743073022125</v>
      </c>
      <c r="L451" s="5">
        <v>0.24824435316540466</v>
      </c>
      <c r="M451" s="5">
        <v>1.1971777357378732E-2</v>
      </c>
      <c r="N451" s="5">
        <f t="shared" si="47"/>
        <v>0.68683313203100138</v>
      </c>
      <c r="O451" s="5">
        <f t="shared" si="48"/>
        <v>1.5789314086086075</v>
      </c>
      <c r="P451" s="5">
        <f t="shared" si="49"/>
        <v>1.5190140121875333</v>
      </c>
      <c r="Q451" s="5">
        <f t="shared" si="50"/>
        <v>4.0126686835695118</v>
      </c>
      <c r="R451" s="5">
        <f t="shared" si="51"/>
        <v>9.1423271749562107E-2</v>
      </c>
      <c r="S451" s="5"/>
      <c r="T451" s="38">
        <f t="shared" si="52"/>
        <v>4.0126686835695118</v>
      </c>
      <c r="U451" s="5"/>
    </row>
    <row r="452" spans="1:21" x14ac:dyDescent="0.25">
      <c r="A452">
        <v>10</v>
      </c>
      <c r="B452">
        <v>2017</v>
      </c>
      <c r="C452" s="5">
        <v>1003.8462466195994</v>
      </c>
      <c r="D452" s="5">
        <v>196.40774967582379</v>
      </c>
      <c r="E452" s="5">
        <v>311.52804410438063</v>
      </c>
      <c r="F452" s="5">
        <v>207.20944793312594</v>
      </c>
      <c r="G452" s="5">
        <v>5.7583766787161803</v>
      </c>
      <c r="I452" s="5">
        <v>4.1168127386771598</v>
      </c>
      <c r="J452" s="5">
        <v>0.35239858582490446</v>
      </c>
      <c r="K452" s="5">
        <v>0.60324017231853311</v>
      </c>
      <c r="L452" s="5">
        <v>0.30111769049788673</v>
      </c>
      <c r="M452" s="5">
        <v>2.5052029004174577E-2</v>
      </c>
      <c r="N452" s="5">
        <f t="shared" si="47"/>
        <v>0.30447262560497401</v>
      </c>
      <c r="O452" s="5">
        <f t="shared" si="48"/>
        <v>1.5839334651276114</v>
      </c>
      <c r="P452" s="5">
        <f t="shared" si="49"/>
        <v>1.5270982554136305</v>
      </c>
      <c r="Q452" s="5">
        <f t="shared" si="50"/>
        <v>3.8372119987615916</v>
      </c>
      <c r="R452" s="5">
        <f t="shared" si="51"/>
        <v>0.18575408641019936</v>
      </c>
      <c r="S452" s="5"/>
      <c r="T452" s="38">
        <f t="shared" si="52"/>
        <v>3.8372119987615916</v>
      </c>
      <c r="U452" s="5"/>
    </row>
    <row r="453" spans="1:21" x14ac:dyDescent="0.25">
      <c r="A453">
        <v>11</v>
      </c>
      <c r="B453">
        <v>2017</v>
      </c>
      <c r="C453" s="5">
        <v>669.54591730858124</v>
      </c>
      <c r="D453" s="5">
        <v>195.63439942389539</v>
      </c>
      <c r="E453" s="5">
        <v>220.49783857305326</v>
      </c>
      <c r="F453" s="5">
        <v>132.79592439515147</v>
      </c>
      <c r="G453" s="5">
        <v>13.083035576673936</v>
      </c>
      <c r="I453" s="5">
        <v>3.9790832517265415</v>
      </c>
      <c r="J453" s="5">
        <v>0.41681453959814113</v>
      </c>
      <c r="K453" s="5">
        <v>0.45042663623776108</v>
      </c>
      <c r="L453" s="5">
        <v>0.21748281906023173</v>
      </c>
      <c r="M453" s="5">
        <v>6.7010287749298E-2</v>
      </c>
      <c r="N453" s="5">
        <f t="shared" si="47"/>
        <v>0.20307731795832007</v>
      </c>
      <c r="O453" s="5">
        <f t="shared" si="48"/>
        <v>1.5776967695475435</v>
      </c>
      <c r="P453" s="5">
        <f t="shared" si="49"/>
        <v>1.0808717577110454</v>
      </c>
      <c r="Q453" s="5">
        <f t="shared" si="50"/>
        <v>2.4591837850953975</v>
      </c>
      <c r="R453" s="5">
        <f t="shared" si="51"/>
        <v>0.4220334056991592</v>
      </c>
      <c r="S453" s="5"/>
      <c r="T453" s="38">
        <f t="shared" si="52"/>
        <v>2.4591837850953975</v>
      </c>
      <c r="U453" s="5"/>
    </row>
    <row r="454" spans="1:21" x14ac:dyDescent="0.25">
      <c r="A454">
        <v>12</v>
      </c>
      <c r="B454">
        <v>2017</v>
      </c>
      <c r="C454" s="5">
        <v>701.59435688248857</v>
      </c>
      <c r="D454" s="5">
        <v>204.01402283891312</v>
      </c>
      <c r="E454" s="5">
        <v>243.88691771273153</v>
      </c>
      <c r="F454" s="5">
        <v>140.42383282684077</v>
      </c>
      <c r="G454" s="5">
        <v>20.812902796630315</v>
      </c>
      <c r="I454" s="5">
        <v>5.1902039053814404</v>
      </c>
      <c r="J454" s="5">
        <v>0.45031093299453423</v>
      </c>
      <c r="K454" s="5">
        <v>0.59306437655894995</v>
      </c>
      <c r="L454" s="5">
        <v>0.34378478384888406</v>
      </c>
      <c r="M454" s="5">
        <v>8.3092429593392497E-2</v>
      </c>
      <c r="N454" s="5">
        <f t="shared" si="47"/>
        <v>0.21279780311874086</v>
      </c>
      <c r="O454" s="5">
        <f t="shared" si="48"/>
        <v>1.6452743777331704</v>
      </c>
      <c r="P454" s="5">
        <f t="shared" si="49"/>
        <v>1.1955241064349584</v>
      </c>
      <c r="Q454" s="5">
        <f t="shared" si="50"/>
        <v>2.6004413486451994</v>
      </c>
      <c r="R454" s="5">
        <f t="shared" si="51"/>
        <v>0.67138396118162302</v>
      </c>
      <c r="S454" s="5"/>
      <c r="T454" s="38">
        <f t="shared" si="52"/>
        <v>2.6004413486451994</v>
      </c>
      <c r="U454" s="5"/>
    </row>
    <row r="455" spans="1:21" x14ac:dyDescent="0.25">
      <c r="A455">
        <v>1</v>
      </c>
      <c r="B455">
        <v>2018</v>
      </c>
      <c r="C455" s="5">
        <v>4045.5352099562251</v>
      </c>
      <c r="D455" s="5">
        <v>299.13720027006747</v>
      </c>
      <c r="E455" s="5">
        <v>628.87584399922844</v>
      </c>
      <c r="F455" s="5">
        <v>240.70962416775083</v>
      </c>
      <c r="G455" s="5">
        <v>84.24831248659973</v>
      </c>
      <c r="I455" s="5">
        <v>16.256610155591961</v>
      </c>
      <c r="J455" s="5">
        <v>0.6659939576581505</v>
      </c>
      <c r="K455" s="5">
        <v>1.9840061391215236</v>
      </c>
      <c r="L455" s="5">
        <v>0.77481285791300614</v>
      </c>
      <c r="M455" s="5">
        <v>0.26942641316586008</v>
      </c>
      <c r="N455" s="5">
        <f t="shared" si="47"/>
        <v>1.2270352471811419</v>
      </c>
      <c r="O455" s="5">
        <f t="shared" si="48"/>
        <v>2.4123967763715117</v>
      </c>
      <c r="P455" s="5">
        <f t="shared" si="49"/>
        <v>3.0827247254864139</v>
      </c>
      <c r="Q455" s="5">
        <f t="shared" si="50"/>
        <v>4.4575856327361265</v>
      </c>
      <c r="R455" s="5">
        <f t="shared" si="51"/>
        <v>2.7176874995677331</v>
      </c>
      <c r="S455" s="5"/>
      <c r="T455" s="38">
        <f t="shared" si="52"/>
        <v>4.4575856327361265</v>
      </c>
      <c r="U455" s="5"/>
    </row>
    <row r="456" spans="1:21" x14ac:dyDescent="0.25">
      <c r="A456">
        <v>2</v>
      </c>
      <c r="B456">
        <v>2018</v>
      </c>
      <c r="C456" s="5">
        <v>6460.700278082526</v>
      </c>
      <c r="D456" s="5">
        <v>267.92020784630853</v>
      </c>
      <c r="E456" s="5">
        <v>629.05162540508411</v>
      </c>
      <c r="F456" s="5">
        <v>132.59106582742504</v>
      </c>
      <c r="G456" s="5">
        <v>11.704942634972408</v>
      </c>
      <c r="I456" s="5">
        <v>28.882171980109174</v>
      </c>
      <c r="J456" s="5">
        <v>0.56239279520076724</v>
      </c>
      <c r="K456" s="5">
        <v>2.0310258057933828</v>
      </c>
      <c r="L456" s="5">
        <v>0.54164059207629378</v>
      </c>
      <c r="M456" s="5">
        <v>7.5351621636756891E-2</v>
      </c>
      <c r="N456" s="5">
        <f t="shared" si="47"/>
        <v>1.9595693897732867</v>
      </c>
      <c r="O456" s="5">
        <f t="shared" si="48"/>
        <v>2.1606468374702299</v>
      </c>
      <c r="P456" s="5">
        <f t="shared" si="49"/>
        <v>3.0835863990445298</v>
      </c>
      <c r="Q456" s="5">
        <f t="shared" si="50"/>
        <v>2.4553901079152785</v>
      </c>
      <c r="R456" s="5">
        <f t="shared" si="51"/>
        <v>0.37757879467652927</v>
      </c>
      <c r="S456" s="5"/>
      <c r="T456" s="38">
        <f t="shared" si="52"/>
        <v>2.4553901079152785</v>
      </c>
      <c r="U456" s="5"/>
    </row>
    <row r="457" spans="1:21" x14ac:dyDescent="0.25">
      <c r="A457">
        <v>3</v>
      </c>
      <c r="B457">
        <v>2018</v>
      </c>
      <c r="C457" s="5">
        <v>12873.479285702311</v>
      </c>
      <c r="D457" s="5">
        <v>562.77848503076427</v>
      </c>
      <c r="E457" s="5">
        <v>1133.0131026110798</v>
      </c>
      <c r="F457" s="5">
        <v>393.37431154550876</v>
      </c>
      <c r="G457" s="5">
        <v>152.40378696291191</v>
      </c>
      <c r="I457" s="5">
        <v>43.953226244129603</v>
      </c>
      <c r="J457" s="5">
        <v>1.1635483517555234</v>
      </c>
      <c r="K457" s="5">
        <v>3.2146928201705243</v>
      </c>
      <c r="L457" s="5">
        <v>1.2457037440909695</v>
      </c>
      <c r="M457" s="5">
        <v>0.50413653169591333</v>
      </c>
      <c r="N457" s="5">
        <f t="shared" si="47"/>
        <v>3.9046039689724936</v>
      </c>
      <c r="O457" s="5">
        <f t="shared" si="48"/>
        <v>4.5385361696029376</v>
      </c>
      <c r="P457" s="5">
        <f t="shared" si="49"/>
        <v>5.5539857971131363</v>
      </c>
      <c r="Q457" s="5">
        <f t="shared" si="50"/>
        <v>7.2847094730649768</v>
      </c>
      <c r="R457" s="5">
        <f t="shared" si="51"/>
        <v>4.9162511923519974</v>
      </c>
      <c r="S457" s="5"/>
      <c r="T457" s="38">
        <f t="shared" si="52"/>
        <v>7.2847094730649768</v>
      </c>
      <c r="U457" s="5"/>
    </row>
    <row r="458" spans="1:21" x14ac:dyDescent="0.25">
      <c r="A458">
        <v>4</v>
      </c>
      <c r="B458">
        <v>2018</v>
      </c>
      <c r="C458" s="5">
        <v>27664.813759710494</v>
      </c>
      <c r="D458" s="5">
        <v>886.62553455984573</v>
      </c>
      <c r="E458" s="5">
        <v>2163.5560103984794</v>
      </c>
      <c r="F458" s="5">
        <v>966.65397992444491</v>
      </c>
      <c r="G458" s="5">
        <v>406.51593070614467</v>
      </c>
      <c r="I458" s="5">
        <v>60.531034692563672</v>
      </c>
      <c r="J458" s="5">
        <v>2.1093218860027778</v>
      </c>
      <c r="K458" s="5">
        <v>6.1451332199545705</v>
      </c>
      <c r="L458" s="5">
        <v>2.0450237668483</v>
      </c>
      <c r="M458" s="5">
        <v>0.97931300510655528</v>
      </c>
      <c r="N458" s="5">
        <f t="shared" si="47"/>
        <v>8.3909049923295402</v>
      </c>
      <c r="O458" s="5">
        <f t="shared" si="48"/>
        <v>7.1502059238697235</v>
      </c>
      <c r="P458" s="5">
        <f t="shared" si="49"/>
        <v>10.605666717639606</v>
      </c>
      <c r="Q458" s="5">
        <f t="shared" si="50"/>
        <v>17.900999628230462</v>
      </c>
      <c r="R458" s="5">
        <f t="shared" si="51"/>
        <v>13.113417119553054</v>
      </c>
      <c r="S458" s="5"/>
      <c r="T458" s="38">
        <f t="shared" si="52"/>
        <v>17.900999628230462</v>
      </c>
      <c r="U458" s="5"/>
    </row>
    <row r="459" spans="1:21" x14ac:dyDescent="0.25">
      <c r="A459">
        <v>5</v>
      </c>
      <c r="B459">
        <v>2018</v>
      </c>
      <c r="C459" s="5">
        <v>10175.352468247327</v>
      </c>
      <c r="D459" s="5">
        <v>722.17177887548098</v>
      </c>
      <c r="E459" s="5">
        <v>2348.240513269353</v>
      </c>
      <c r="F459" s="5">
        <v>583.06001736973667</v>
      </c>
      <c r="G459" s="5">
        <v>140.78786989031133</v>
      </c>
      <c r="I459" s="5">
        <v>29.779274466620954</v>
      </c>
      <c r="J459" s="5">
        <v>1.3706267089096895</v>
      </c>
      <c r="K459" s="5">
        <v>4.9933561507862816</v>
      </c>
      <c r="L459" s="5">
        <v>1.1680059714419473</v>
      </c>
      <c r="M459" s="5">
        <v>0.41537692002996524</v>
      </c>
      <c r="N459" s="5">
        <f t="shared" si="47"/>
        <v>3.0862458199112304</v>
      </c>
      <c r="O459" s="5">
        <f t="shared" si="48"/>
        <v>5.8239659586732335</v>
      </c>
      <c r="P459" s="5">
        <f t="shared" si="49"/>
        <v>11.510982908183102</v>
      </c>
      <c r="Q459" s="5">
        <f t="shared" si="50"/>
        <v>10.797407729069198</v>
      </c>
      <c r="R459" s="5">
        <f t="shared" si="51"/>
        <v>4.5415441900100424</v>
      </c>
      <c r="S459" s="5"/>
      <c r="T459" s="38">
        <f t="shared" si="52"/>
        <v>10.797407729069198</v>
      </c>
      <c r="U459" s="5"/>
    </row>
    <row r="460" spans="1:21" x14ac:dyDescent="0.25">
      <c r="A460">
        <v>6</v>
      </c>
      <c r="B460">
        <v>2018</v>
      </c>
      <c r="C460" s="5">
        <v>2336.9817612842189</v>
      </c>
      <c r="D460" s="5">
        <v>459.42560163668225</v>
      </c>
      <c r="E460" s="5">
        <v>786.49688139510306</v>
      </c>
      <c r="F460" s="5">
        <v>221.18065851979699</v>
      </c>
      <c r="G460" s="5">
        <v>31.09592305841123</v>
      </c>
      <c r="I460" s="5">
        <v>8.9830475630234101</v>
      </c>
      <c r="J460" s="5">
        <v>0.78211129670286827</v>
      </c>
      <c r="K460" s="5">
        <v>1.1992184437134858</v>
      </c>
      <c r="L460" s="5">
        <v>0.35250698149487486</v>
      </c>
      <c r="M460" s="5">
        <v>0.10314258371573025</v>
      </c>
      <c r="N460" s="5">
        <f t="shared" si="47"/>
        <v>0.70882067372891078</v>
      </c>
      <c r="O460" s="5">
        <f t="shared" si="48"/>
        <v>3.7050451744893729</v>
      </c>
      <c r="P460" s="5">
        <f t="shared" si="49"/>
        <v>3.8553768695838384</v>
      </c>
      <c r="Q460" s="5">
        <f t="shared" si="50"/>
        <v>4.0959381207369816</v>
      </c>
      <c r="R460" s="5">
        <f t="shared" si="51"/>
        <v>1.0030942922068138</v>
      </c>
      <c r="S460" s="5"/>
      <c r="T460" s="38">
        <f t="shared" si="52"/>
        <v>4.0959381207369816</v>
      </c>
      <c r="U460" s="5"/>
    </row>
    <row r="461" spans="1:21" x14ac:dyDescent="0.25">
      <c r="A461">
        <v>7</v>
      </c>
      <c r="B461">
        <v>2018</v>
      </c>
      <c r="C461" s="5">
        <v>2861.7061942458768</v>
      </c>
      <c r="D461" s="5">
        <v>339.67596591409108</v>
      </c>
      <c r="E461" s="5">
        <v>905.49819336890585</v>
      </c>
      <c r="F461" s="5">
        <v>400.58499103746743</v>
      </c>
      <c r="G461" s="5">
        <v>14.615094182681618</v>
      </c>
      <c r="I461" s="5">
        <v>8.2548174397979768</v>
      </c>
      <c r="J461" s="5">
        <v>0.52714093131935535</v>
      </c>
      <c r="K461" s="5">
        <v>1.5219848199835566</v>
      </c>
      <c r="L461" s="5">
        <v>0.61012756011272107</v>
      </c>
      <c r="M461" s="5">
        <v>4.973335767777657E-2</v>
      </c>
      <c r="N461" s="5">
        <f t="shared" si="47"/>
        <v>0.86797276137272572</v>
      </c>
      <c r="O461" s="5">
        <f t="shared" si="48"/>
        <v>2.7393223057587992</v>
      </c>
      <c r="P461" s="5">
        <f t="shared" si="49"/>
        <v>4.4387166341613034</v>
      </c>
      <c r="Q461" s="5">
        <f t="shared" si="50"/>
        <v>7.418240574767915</v>
      </c>
      <c r="R461" s="5">
        <f t="shared" si="51"/>
        <v>0.47145465105424578</v>
      </c>
      <c r="S461" s="5"/>
      <c r="T461" s="38">
        <f t="shared" si="52"/>
        <v>7.418240574767915</v>
      </c>
      <c r="U461" s="5"/>
    </row>
    <row r="462" spans="1:21" x14ac:dyDescent="0.25">
      <c r="A462">
        <v>8</v>
      </c>
      <c r="B462">
        <v>2018</v>
      </c>
      <c r="C462" s="5">
        <v>30725.675534860828</v>
      </c>
      <c r="D462" s="5">
        <v>991.94754661121146</v>
      </c>
      <c r="E462" s="5">
        <v>2691.6373245569735</v>
      </c>
      <c r="F462" s="5">
        <v>1087.7780377978859</v>
      </c>
      <c r="G462" s="5">
        <v>187.49374799405723</v>
      </c>
      <c r="I462" s="5">
        <v>49.926253934606393</v>
      </c>
      <c r="J462" s="5">
        <v>2.1313450849043494</v>
      </c>
      <c r="K462" s="5">
        <v>5.2926012756372076</v>
      </c>
      <c r="L462" s="5">
        <v>2.0349764625851394</v>
      </c>
      <c r="M462" s="5">
        <v>0.43402950076701025</v>
      </c>
      <c r="N462" s="5">
        <f t="shared" si="47"/>
        <v>9.3192828434518731</v>
      </c>
      <c r="O462" s="5">
        <f t="shared" si="48"/>
        <v>7.9995769888000927</v>
      </c>
      <c r="P462" s="5">
        <f t="shared" si="49"/>
        <v>13.1943006105734</v>
      </c>
      <c r="Q462" s="5">
        <f t="shared" si="50"/>
        <v>20.144037736997888</v>
      </c>
      <c r="R462" s="5">
        <f t="shared" si="51"/>
        <v>6.0481854191631363</v>
      </c>
      <c r="S462" s="5"/>
      <c r="T462" s="38">
        <f t="shared" si="52"/>
        <v>20.144037736997888</v>
      </c>
      <c r="U462" s="5"/>
    </row>
    <row r="463" spans="1:21" x14ac:dyDescent="0.25">
      <c r="A463">
        <v>9</v>
      </c>
      <c r="B463">
        <v>2018</v>
      </c>
      <c r="C463" s="5">
        <v>122502.89355664155</v>
      </c>
      <c r="D463" s="5">
        <v>2167.1552439513043</v>
      </c>
      <c r="E463" s="5">
        <v>1958.8241645517192</v>
      </c>
      <c r="F463" s="5">
        <v>1302.6472033110138</v>
      </c>
      <c r="G463" s="5">
        <v>626.9493528967073</v>
      </c>
      <c r="I463" s="5">
        <v>108.88488155171709</v>
      </c>
      <c r="J463" s="5">
        <v>5.4481612413335228</v>
      </c>
      <c r="K463" s="5">
        <v>4.1550252571639268</v>
      </c>
      <c r="L463" s="5">
        <v>2.799950891037239</v>
      </c>
      <c r="M463" s="5">
        <v>1.1471186366873356</v>
      </c>
      <c r="N463" s="5">
        <f t="shared" si="47"/>
        <v>37.155867017483025</v>
      </c>
      <c r="O463" s="5">
        <f t="shared" si="48"/>
        <v>17.47705841896213</v>
      </c>
      <c r="P463" s="5">
        <f t="shared" si="49"/>
        <v>9.6020792379986233</v>
      </c>
      <c r="Q463" s="5">
        <f t="shared" si="50"/>
        <v>24.123096357611367</v>
      </c>
      <c r="R463" s="5">
        <f t="shared" si="51"/>
        <v>20.224172674087331</v>
      </c>
      <c r="S463" s="5"/>
      <c r="T463" s="38">
        <f t="shared" si="52"/>
        <v>24.123096357611367</v>
      </c>
      <c r="U463" s="5"/>
    </row>
    <row r="464" spans="1:21" x14ac:dyDescent="0.25">
      <c r="A464">
        <v>10</v>
      </c>
      <c r="B464">
        <v>2018</v>
      </c>
      <c r="C464" s="5">
        <v>67148.101319078705</v>
      </c>
      <c r="D464" s="5">
        <v>925.09656309018635</v>
      </c>
      <c r="E464" s="5">
        <v>1261.5441153588022</v>
      </c>
      <c r="F464" s="5">
        <v>556.90299867712349</v>
      </c>
      <c r="G464" s="5">
        <v>195.64888652131239</v>
      </c>
      <c r="I464" s="5">
        <v>72.673816035224846</v>
      </c>
      <c r="J464" s="5">
        <v>2.0342457052594982</v>
      </c>
      <c r="K464" s="5">
        <v>2.9663266741175112</v>
      </c>
      <c r="L464" s="5">
        <v>1.1477000522556329</v>
      </c>
      <c r="M464" s="5">
        <v>0.48512770676261724</v>
      </c>
      <c r="N464" s="5">
        <f t="shared" si="47"/>
        <v>20.366424421922567</v>
      </c>
      <c r="O464" s="5">
        <f t="shared" si="48"/>
        <v>7.4604561539531158</v>
      </c>
      <c r="P464" s="5">
        <f t="shared" si="49"/>
        <v>6.1840397811705987</v>
      </c>
      <c r="Q464" s="5">
        <f t="shared" si="50"/>
        <v>10.313018494020806</v>
      </c>
      <c r="R464" s="5">
        <f t="shared" si="51"/>
        <v>6.3112544039133027</v>
      </c>
      <c r="S464" s="5"/>
      <c r="T464" s="38">
        <f t="shared" si="52"/>
        <v>10.313018494020806</v>
      </c>
      <c r="U464" s="5"/>
    </row>
    <row r="465" spans="1:21" x14ac:dyDescent="0.25">
      <c r="A465">
        <v>11</v>
      </c>
      <c r="B465">
        <v>2018</v>
      </c>
      <c r="C465" s="5">
        <v>169511.97395558833</v>
      </c>
      <c r="D465" s="5">
        <v>1897.5691456201546</v>
      </c>
      <c r="E465" s="5">
        <v>4240.3490802548758</v>
      </c>
      <c r="F465" s="5">
        <v>1343.132270600659</v>
      </c>
      <c r="G465" s="5">
        <v>469.39135978104542</v>
      </c>
      <c r="I465" s="5">
        <v>168.13977036793258</v>
      </c>
      <c r="J465" s="5">
        <v>4.5403231467537264</v>
      </c>
      <c r="K465" s="5">
        <v>9.8126367721377612</v>
      </c>
      <c r="L465" s="5">
        <v>3.2888129267460822</v>
      </c>
      <c r="M465" s="5">
        <v>1.1664307259107749</v>
      </c>
      <c r="N465" s="5">
        <f t="shared" si="47"/>
        <v>51.414004839426248</v>
      </c>
      <c r="O465" s="5">
        <f t="shared" si="48"/>
        <v>15.302976980807697</v>
      </c>
      <c r="P465" s="5">
        <f t="shared" si="49"/>
        <v>20.786024903210176</v>
      </c>
      <c r="Q465" s="5">
        <f t="shared" si="50"/>
        <v>24.87281982593813</v>
      </c>
      <c r="R465" s="5">
        <f t="shared" si="51"/>
        <v>15.141656767130497</v>
      </c>
      <c r="S465" s="5"/>
      <c r="T465" s="38">
        <f t="shared" si="52"/>
        <v>24.87281982593813</v>
      </c>
      <c r="U465" s="5"/>
    </row>
    <row r="466" spans="1:21" x14ac:dyDescent="0.25">
      <c r="A466">
        <v>12</v>
      </c>
      <c r="B466">
        <v>2018</v>
      </c>
      <c r="C466" s="5">
        <v>109416.02962305106</v>
      </c>
      <c r="D466" s="5">
        <v>1532.8922572158083</v>
      </c>
      <c r="E466" s="5">
        <v>2047.3981347710533</v>
      </c>
      <c r="F466" s="5">
        <v>966.59676925404756</v>
      </c>
      <c r="G466" s="5">
        <v>514.37614600142717</v>
      </c>
      <c r="I466" s="5">
        <v>148.31085302593328</v>
      </c>
      <c r="J466" s="5">
        <v>4.5138880004985822</v>
      </c>
      <c r="K466" s="5">
        <v>6.536624277879195</v>
      </c>
      <c r="L466" s="5">
        <v>2.7724932934906272</v>
      </c>
      <c r="M466" s="5">
        <v>1.5239357830308318</v>
      </c>
      <c r="N466" s="5">
        <f t="shared" si="47"/>
        <v>33.186542196861105</v>
      </c>
      <c r="O466" s="5">
        <f t="shared" si="48"/>
        <v>12.362034332385551</v>
      </c>
      <c r="P466" s="5">
        <f t="shared" si="49"/>
        <v>10.036265366524772</v>
      </c>
      <c r="Q466" s="5">
        <f t="shared" si="50"/>
        <v>17.899940171371252</v>
      </c>
      <c r="R466" s="5">
        <f t="shared" si="51"/>
        <v>16.592778903271846</v>
      </c>
      <c r="S466" s="5"/>
      <c r="T466" s="38">
        <f t="shared" si="52"/>
        <v>17.899940171371252</v>
      </c>
      <c r="U46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42"/>
  <sheetViews>
    <sheetView workbookViewId="0">
      <selection activeCell="G15" sqref="G15"/>
    </sheetView>
  </sheetViews>
  <sheetFormatPr defaultRowHeight="15" x14ac:dyDescent="0.25"/>
  <sheetData>
    <row r="1" spans="1:41" x14ac:dyDescent="0.25">
      <c r="A1" s="12" t="s">
        <v>25</v>
      </c>
      <c r="B1" s="13"/>
      <c r="C1" s="14"/>
      <c r="D1" s="13" t="s">
        <v>49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4"/>
    </row>
    <row r="2" spans="1:41" x14ac:dyDescent="0.25">
      <c r="A2" s="18" t="s">
        <v>26</v>
      </c>
      <c r="B2" s="19" t="s">
        <v>27</v>
      </c>
      <c r="C2" s="20" t="s">
        <v>30</v>
      </c>
      <c r="D2" s="19">
        <v>1983</v>
      </c>
      <c r="E2" s="19">
        <v>1984</v>
      </c>
      <c r="F2" s="19">
        <v>1985</v>
      </c>
      <c r="G2" s="19">
        <v>1986</v>
      </c>
      <c r="H2" s="19">
        <v>1987</v>
      </c>
      <c r="I2" s="19">
        <v>1988</v>
      </c>
      <c r="J2" s="19">
        <v>1989</v>
      </c>
      <c r="K2" s="19">
        <v>1990</v>
      </c>
      <c r="L2" s="19">
        <v>1991</v>
      </c>
      <c r="M2" s="19">
        <v>1992</v>
      </c>
      <c r="N2" s="19">
        <v>1993</v>
      </c>
      <c r="O2" s="19">
        <v>1994</v>
      </c>
      <c r="P2" s="19">
        <v>1995</v>
      </c>
      <c r="Q2" s="19">
        <v>1996</v>
      </c>
      <c r="R2" s="19">
        <v>1997</v>
      </c>
      <c r="S2" s="19">
        <v>1998</v>
      </c>
      <c r="T2" s="19">
        <v>1999</v>
      </c>
      <c r="U2" s="19">
        <v>2000</v>
      </c>
      <c r="V2" s="19">
        <v>2001</v>
      </c>
      <c r="W2" s="19">
        <v>2002</v>
      </c>
      <c r="X2" s="19">
        <v>2003</v>
      </c>
      <c r="Y2" s="19">
        <v>2004</v>
      </c>
      <c r="Z2" s="19">
        <v>2005</v>
      </c>
      <c r="AA2" s="19">
        <v>2006</v>
      </c>
      <c r="AB2" s="19">
        <v>2007</v>
      </c>
      <c r="AC2" s="19">
        <v>2008</v>
      </c>
      <c r="AD2" s="19">
        <v>2009</v>
      </c>
      <c r="AE2" s="19">
        <v>2010</v>
      </c>
      <c r="AF2" s="19">
        <v>2011</v>
      </c>
      <c r="AG2" s="19">
        <v>2012</v>
      </c>
      <c r="AH2" s="19">
        <v>2013</v>
      </c>
      <c r="AI2" s="19">
        <v>2014</v>
      </c>
      <c r="AJ2" s="19">
        <v>2015</v>
      </c>
      <c r="AK2" s="19">
        <v>2016</v>
      </c>
      <c r="AL2" s="19">
        <v>2017</v>
      </c>
      <c r="AM2" s="19">
        <v>2018</v>
      </c>
      <c r="AN2" s="19" t="s">
        <v>28</v>
      </c>
      <c r="AO2" s="20" t="s">
        <v>29</v>
      </c>
    </row>
    <row r="3" spans="1:41" x14ac:dyDescent="0.25">
      <c r="A3" s="15" t="s">
        <v>31</v>
      </c>
      <c r="B3" s="16" t="s">
        <v>32</v>
      </c>
      <c r="C3" s="17" t="s">
        <v>35</v>
      </c>
      <c r="D3" s="21">
        <f t="shared" ref="D3:M3" si="0">$N$9</f>
        <v>709.17717673678442</v>
      </c>
      <c r="E3" s="21">
        <f t="shared" si="0"/>
        <v>709.17717673678442</v>
      </c>
      <c r="F3" s="21">
        <f t="shared" si="0"/>
        <v>709.17717673678442</v>
      </c>
      <c r="G3" s="21">
        <f t="shared" si="0"/>
        <v>709.17717673678442</v>
      </c>
      <c r="H3" s="21">
        <f t="shared" si="0"/>
        <v>709.17717673678442</v>
      </c>
      <c r="I3" s="21">
        <f t="shared" si="0"/>
        <v>709.17717673678442</v>
      </c>
      <c r="J3" s="21">
        <f t="shared" si="0"/>
        <v>709.17717673678442</v>
      </c>
      <c r="K3" s="21">
        <f t="shared" si="0"/>
        <v>709.17717673678442</v>
      </c>
      <c r="L3" s="21">
        <f t="shared" si="0"/>
        <v>709.17717673678442</v>
      </c>
      <c r="M3" s="21">
        <f t="shared" si="0"/>
        <v>709.17717673678442</v>
      </c>
      <c r="N3" s="21">
        <f>$N$9</f>
        <v>709.17717673678442</v>
      </c>
      <c r="O3" s="21">
        <v>591.17803342499997</v>
      </c>
      <c r="P3" s="21">
        <v>684.11324780550001</v>
      </c>
      <c r="Q3" s="21">
        <v>740.47253254999998</v>
      </c>
      <c r="R3" s="21">
        <v>873.66324061293801</v>
      </c>
      <c r="S3" s="21">
        <v>554.57038397500003</v>
      </c>
      <c r="T3" s="21">
        <v>629.689424325</v>
      </c>
      <c r="U3" s="21">
        <v>589.03632429375</v>
      </c>
      <c r="V3" s="21">
        <v>869.66584292499999</v>
      </c>
      <c r="W3" s="21">
        <v>850.20556071887199</v>
      </c>
      <c r="X3" s="21">
        <v>391.32349259015598</v>
      </c>
      <c r="Y3" s="21">
        <v>284.47631696970001</v>
      </c>
      <c r="Z3" s="21">
        <v>801.64246417970003</v>
      </c>
      <c r="AA3" s="21">
        <v>548.66512443875001</v>
      </c>
      <c r="AB3" s="21">
        <v>368.34634870953101</v>
      </c>
      <c r="AC3" s="21">
        <v>542.05065144536297</v>
      </c>
      <c r="AD3" s="21">
        <v>492.37485463907802</v>
      </c>
      <c r="AE3" s="21">
        <v>621.9204184875</v>
      </c>
      <c r="AF3" s="21">
        <v>626.19938996640599</v>
      </c>
      <c r="AG3" s="21">
        <v>507.11442430176601</v>
      </c>
      <c r="AH3" s="21">
        <v>205.90744567474999</v>
      </c>
      <c r="AI3" s="21">
        <v>308.20680667499499</v>
      </c>
      <c r="AJ3" s="21">
        <v>317.51326692318202</v>
      </c>
      <c r="AK3" s="21">
        <v>178.45343605225</v>
      </c>
      <c r="AL3" s="21">
        <v>179.832131106123</v>
      </c>
      <c r="AM3" s="21">
        <v>185.68186303222501</v>
      </c>
      <c r="AN3" s="16" t="s">
        <v>33</v>
      </c>
      <c r="AO3" s="17" t="s">
        <v>34</v>
      </c>
    </row>
    <row r="4" spans="1:41" x14ac:dyDescent="0.25">
      <c r="A4" s="15" t="s">
        <v>36</v>
      </c>
      <c r="B4" s="16" t="s">
        <v>37</v>
      </c>
      <c r="C4" s="17" t="s">
        <v>39</v>
      </c>
      <c r="D4" s="21">
        <f>$L$9</f>
        <v>95.653984777343751</v>
      </c>
      <c r="E4" s="21">
        <f t="shared" ref="E4:N4" si="1">$L$9</f>
        <v>95.653984777343751</v>
      </c>
      <c r="F4" s="21">
        <f t="shared" si="1"/>
        <v>95.653984777343751</v>
      </c>
      <c r="G4" s="21">
        <f t="shared" si="1"/>
        <v>95.653984777343751</v>
      </c>
      <c r="H4" s="21">
        <f t="shared" si="1"/>
        <v>95.653984777343751</v>
      </c>
      <c r="I4" s="21">
        <f t="shared" si="1"/>
        <v>95.653984777343751</v>
      </c>
      <c r="J4" s="21">
        <f t="shared" si="1"/>
        <v>95.653984777343751</v>
      </c>
      <c r="K4" s="21">
        <f t="shared" si="1"/>
        <v>95.653984777343751</v>
      </c>
      <c r="L4" s="21">
        <f t="shared" si="1"/>
        <v>95.653984777343751</v>
      </c>
      <c r="M4" s="21">
        <f t="shared" si="1"/>
        <v>95.653984777343751</v>
      </c>
      <c r="N4" s="21">
        <f t="shared" si="1"/>
        <v>95.653984777343751</v>
      </c>
      <c r="O4" s="21">
        <v>87.498885874999999</v>
      </c>
      <c r="P4" s="21">
        <v>83.718342712500004</v>
      </c>
      <c r="Q4" s="21">
        <v>70.112393749999995</v>
      </c>
      <c r="R4" s="21">
        <v>113.02256025</v>
      </c>
      <c r="S4" s="21">
        <v>67.210500487499999</v>
      </c>
      <c r="T4" s="21">
        <v>138.15008233124999</v>
      </c>
      <c r="U4" s="21">
        <v>81.059597850000003</v>
      </c>
      <c r="V4" s="21">
        <v>124.45951496249999</v>
      </c>
      <c r="W4" s="21">
        <v>300.27445875000001</v>
      </c>
      <c r="X4" s="21">
        <v>147.94060462499999</v>
      </c>
      <c r="Y4" s="21">
        <v>170.77030525000001</v>
      </c>
      <c r="Z4" s="21">
        <v>238.04771644706199</v>
      </c>
      <c r="AA4" s="21">
        <v>142.09416351562501</v>
      </c>
      <c r="AB4" s="21">
        <v>175.01015021399999</v>
      </c>
      <c r="AC4" s="21">
        <v>126.544442731014</v>
      </c>
      <c r="AD4" s="21">
        <v>204.31442301249999</v>
      </c>
      <c r="AE4" s="21">
        <v>144.744878264063</v>
      </c>
      <c r="AF4" s="21">
        <v>156.31060837562501</v>
      </c>
      <c r="AG4" s="21">
        <v>109.822637506875</v>
      </c>
      <c r="AH4" s="21">
        <v>24.894527889999999</v>
      </c>
      <c r="AI4" s="21">
        <v>23.63658030125</v>
      </c>
      <c r="AJ4" s="21">
        <v>33.672565049375002</v>
      </c>
      <c r="AK4" s="21">
        <v>6.6508616711249999</v>
      </c>
      <c r="AL4" s="21">
        <v>15.00361459538</v>
      </c>
      <c r="AM4" s="21">
        <v>17.455792182050001</v>
      </c>
      <c r="AN4" s="16" t="s">
        <v>33</v>
      </c>
      <c r="AO4" s="17" t="s">
        <v>38</v>
      </c>
    </row>
    <row r="5" spans="1:41" x14ac:dyDescent="0.25">
      <c r="A5" s="15" t="s">
        <v>40</v>
      </c>
      <c r="B5" s="16" t="s">
        <v>41</v>
      </c>
      <c r="C5" s="17" t="s">
        <v>43</v>
      </c>
      <c r="D5" s="21">
        <f t="shared" ref="D5:M5" si="2">$M$9</f>
        <v>249.81399779388281</v>
      </c>
      <c r="E5" s="21">
        <f t="shared" si="2"/>
        <v>249.81399779388281</v>
      </c>
      <c r="F5" s="21">
        <f t="shared" si="2"/>
        <v>249.81399779388281</v>
      </c>
      <c r="G5" s="21">
        <f t="shared" si="2"/>
        <v>249.81399779388281</v>
      </c>
      <c r="H5" s="21">
        <f t="shared" si="2"/>
        <v>249.81399779388281</v>
      </c>
      <c r="I5" s="21">
        <f t="shared" si="2"/>
        <v>249.81399779388281</v>
      </c>
      <c r="J5" s="21">
        <f t="shared" si="2"/>
        <v>249.81399779388281</v>
      </c>
      <c r="K5" s="21">
        <f t="shared" si="2"/>
        <v>249.81399779388281</v>
      </c>
      <c r="L5" s="21">
        <f t="shared" si="2"/>
        <v>249.81399779388281</v>
      </c>
      <c r="M5" s="21">
        <f t="shared" si="2"/>
        <v>249.81399779388281</v>
      </c>
      <c r="N5" s="21">
        <f>$M$9</f>
        <v>249.81399779388281</v>
      </c>
      <c r="O5" s="21">
        <v>153.37690549999999</v>
      </c>
      <c r="P5" s="21">
        <v>196.72605156874999</v>
      </c>
      <c r="Q5" s="21">
        <v>269.51894920000001</v>
      </c>
      <c r="R5" s="21">
        <v>279.47421835</v>
      </c>
      <c r="S5" s="21">
        <v>296.28530531249999</v>
      </c>
      <c r="T5" s="21">
        <v>280.25616150000002</v>
      </c>
      <c r="U5" s="21">
        <v>329.74238700000001</v>
      </c>
      <c r="V5" s="21">
        <v>274.21544343750003</v>
      </c>
      <c r="W5" s="21">
        <v>279.09568050000001</v>
      </c>
      <c r="X5" s="21">
        <v>223.79150784375</v>
      </c>
      <c r="Y5" s="21">
        <v>279.45315009375003</v>
      </c>
      <c r="Z5" s="21">
        <v>240.295651035563</v>
      </c>
      <c r="AA5" s="21">
        <v>216.15654015210899</v>
      </c>
      <c r="AB5" s="21">
        <v>179.00801762043699</v>
      </c>
      <c r="AC5" s="21">
        <v>441.50488765490599</v>
      </c>
      <c r="AD5" s="21">
        <v>483.26980964875003</v>
      </c>
      <c r="AE5" s="21">
        <v>82.406633078374995</v>
      </c>
      <c r="AF5" s="21">
        <v>101.99662304025</v>
      </c>
      <c r="AG5" s="21">
        <v>76.742399228962498</v>
      </c>
      <c r="AH5" s="21">
        <v>110.26278308272499</v>
      </c>
      <c r="AI5" s="21">
        <v>129.48604775142201</v>
      </c>
      <c r="AJ5" s="21">
        <v>162.50746466671899</v>
      </c>
      <c r="AK5" s="21">
        <v>211.77783207792999</v>
      </c>
      <c r="AL5" s="21">
        <v>316.27801835660699</v>
      </c>
      <c r="AM5" s="21">
        <v>240.38931282657899</v>
      </c>
      <c r="AN5" s="16" t="s">
        <v>33</v>
      </c>
      <c r="AO5" s="17" t="s">
        <v>42</v>
      </c>
    </row>
    <row r="6" spans="1:41" x14ac:dyDescent="0.25">
      <c r="A6" s="15" t="s">
        <v>44</v>
      </c>
      <c r="B6" s="16" t="s">
        <v>45</v>
      </c>
      <c r="C6" s="17" t="s">
        <v>39</v>
      </c>
      <c r="D6" s="21">
        <f>$J$9</f>
        <v>10.32987828828125</v>
      </c>
      <c r="E6" s="21">
        <f t="shared" ref="E6:N6" si="3">$J$9</f>
        <v>10.32987828828125</v>
      </c>
      <c r="F6" s="21">
        <f t="shared" si="3"/>
        <v>10.32987828828125</v>
      </c>
      <c r="G6" s="21">
        <f t="shared" si="3"/>
        <v>10.32987828828125</v>
      </c>
      <c r="H6" s="21">
        <f t="shared" si="3"/>
        <v>10.32987828828125</v>
      </c>
      <c r="I6" s="21">
        <f t="shared" si="3"/>
        <v>10.32987828828125</v>
      </c>
      <c r="J6" s="21">
        <f t="shared" si="3"/>
        <v>10.32987828828125</v>
      </c>
      <c r="K6" s="21">
        <f t="shared" si="3"/>
        <v>10.32987828828125</v>
      </c>
      <c r="L6" s="21">
        <f t="shared" si="3"/>
        <v>10.32987828828125</v>
      </c>
      <c r="M6" s="21">
        <f t="shared" si="3"/>
        <v>10.32987828828125</v>
      </c>
      <c r="N6" s="21">
        <f t="shared" si="3"/>
        <v>10.32987828828125</v>
      </c>
      <c r="O6" s="21">
        <v>8.0128450000000004</v>
      </c>
      <c r="P6" s="21">
        <v>3.7197560625000001</v>
      </c>
      <c r="Q6" s="21">
        <v>6.8109182500000003</v>
      </c>
      <c r="R6" s="21">
        <v>31.33954924375</v>
      </c>
      <c r="S6" s="21">
        <v>9.2285869999999992</v>
      </c>
      <c r="T6" s="21">
        <v>6.89380975</v>
      </c>
      <c r="U6" s="21">
        <v>7.8608772499999997</v>
      </c>
      <c r="V6" s="21">
        <v>8.7726837500000006</v>
      </c>
      <c r="W6" s="21">
        <v>20.349863249999999</v>
      </c>
      <c r="X6" s="21">
        <v>10.168024000000001</v>
      </c>
      <c r="Y6" s="21">
        <v>18.125608</v>
      </c>
      <c r="Z6" s="21">
        <v>22.199638879687502</v>
      </c>
      <c r="AA6" s="21">
        <v>19.728436035937499</v>
      </c>
      <c r="AB6" s="21">
        <v>10.72236090625</v>
      </c>
      <c r="AC6" s="21">
        <v>1.45170647</v>
      </c>
      <c r="AD6" s="21">
        <v>2.7639134531249998</v>
      </c>
      <c r="AE6" s="21">
        <v>1.87286436625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16" t="s">
        <v>33</v>
      </c>
      <c r="AO6" s="17" t="s">
        <v>45</v>
      </c>
    </row>
    <row r="7" spans="1:41" x14ac:dyDescent="0.25">
      <c r="A7" s="18" t="s">
        <v>46</v>
      </c>
      <c r="B7" s="19" t="s">
        <v>47</v>
      </c>
      <c r="C7" s="20" t="s">
        <v>39</v>
      </c>
      <c r="D7" s="22">
        <f>$K$9</f>
        <v>13.983450668749999</v>
      </c>
      <c r="E7" s="22">
        <f t="shared" ref="E7:N7" si="4">$K$9</f>
        <v>13.983450668749999</v>
      </c>
      <c r="F7" s="22">
        <f t="shared" si="4"/>
        <v>13.983450668749999</v>
      </c>
      <c r="G7" s="22">
        <f t="shared" si="4"/>
        <v>13.983450668749999</v>
      </c>
      <c r="H7" s="22">
        <f t="shared" si="4"/>
        <v>13.983450668749999</v>
      </c>
      <c r="I7" s="22">
        <f t="shared" si="4"/>
        <v>13.983450668749999</v>
      </c>
      <c r="J7" s="22">
        <f t="shared" si="4"/>
        <v>13.983450668749999</v>
      </c>
      <c r="K7" s="22">
        <f t="shared" si="4"/>
        <v>13.983450668749999</v>
      </c>
      <c r="L7" s="22">
        <f t="shared" si="4"/>
        <v>13.983450668749999</v>
      </c>
      <c r="M7" s="22">
        <f t="shared" si="4"/>
        <v>13.983450668749999</v>
      </c>
      <c r="N7" s="22">
        <f t="shared" si="4"/>
        <v>13.983450668749999</v>
      </c>
      <c r="O7" s="22">
        <v>10.734449250000001</v>
      </c>
      <c r="P7" s="22">
        <v>10.0298715</v>
      </c>
      <c r="Q7" s="22">
        <v>14.783699025000001</v>
      </c>
      <c r="R7" s="22">
        <v>20.385782899999999</v>
      </c>
      <c r="S7" s="22">
        <v>83.165387331250002</v>
      </c>
      <c r="T7" s="22">
        <v>40.832456514374996</v>
      </c>
      <c r="U7" s="22">
        <v>38.582435823125003</v>
      </c>
      <c r="V7" s="22">
        <v>38.295873</v>
      </c>
      <c r="W7" s="22">
        <v>31.5215651625</v>
      </c>
      <c r="X7" s="22">
        <v>19.800707062499999</v>
      </c>
      <c r="Y7" s="22">
        <v>27.561423749999999</v>
      </c>
      <c r="Z7" s="22">
        <v>28.957074843125</v>
      </c>
      <c r="AA7" s="22">
        <v>40.583762845715597</v>
      </c>
      <c r="AB7" s="22">
        <v>44.305112842684402</v>
      </c>
      <c r="AC7" s="22">
        <v>57.958431879765598</v>
      </c>
      <c r="AD7" s="22">
        <v>24.0100229143594</v>
      </c>
      <c r="AE7" s="22">
        <v>33.908667326493799</v>
      </c>
      <c r="AF7" s="22">
        <v>12.964056009778099</v>
      </c>
      <c r="AG7" s="22">
        <v>10.156281037499999</v>
      </c>
      <c r="AH7" s="22">
        <v>17.343176998984401</v>
      </c>
      <c r="AI7" s="22">
        <v>26.524192049062499</v>
      </c>
      <c r="AJ7" s="22">
        <v>42.469236977443401</v>
      </c>
      <c r="AK7" s="22">
        <v>62.152688763743797</v>
      </c>
      <c r="AL7" s="22">
        <v>3.3701719544140598</v>
      </c>
      <c r="AM7" s="22">
        <v>6.44953488227031</v>
      </c>
      <c r="AN7" s="19" t="s">
        <v>33</v>
      </c>
      <c r="AO7" s="20" t="s">
        <v>48</v>
      </c>
    </row>
    <row r="8" spans="1:41" x14ac:dyDescent="0.25">
      <c r="J8" t="s">
        <v>53</v>
      </c>
      <c r="K8" t="s">
        <v>52</v>
      </c>
      <c r="L8" t="s">
        <v>51</v>
      </c>
      <c r="M8" t="s">
        <v>50</v>
      </c>
      <c r="N8" t="s">
        <v>32</v>
      </c>
    </row>
    <row r="9" spans="1:41" x14ac:dyDescent="0.25">
      <c r="A9" t="s">
        <v>67</v>
      </c>
      <c r="J9">
        <f>AVERAGE(O6:V6)</f>
        <v>10.32987828828125</v>
      </c>
      <c r="K9">
        <f>AVERAGE(O7:R7)</f>
        <v>13.983450668749999</v>
      </c>
      <c r="L9">
        <f>AVERAGE(O4:V4)</f>
        <v>95.653984777343751</v>
      </c>
      <c r="M9">
        <f>AVERAGE(O5:AB5)</f>
        <v>249.81399779388281</v>
      </c>
      <c r="N9">
        <f>AVERAGE(O3:W3)</f>
        <v>709.17717673678442</v>
      </c>
    </row>
    <row r="10" spans="1:41" x14ac:dyDescent="0.25">
      <c r="A10" t="s">
        <v>0</v>
      </c>
      <c r="B10" t="s">
        <v>1</v>
      </c>
      <c r="C10" t="s">
        <v>9</v>
      </c>
      <c r="D10" t="s">
        <v>10</v>
      </c>
      <c r="E10" t="s">
        <v>11</v>
      </c>
      <c r="F10" t="s">
        <v>12</v>
      </c>
      <c r="I10" t="s">
        <v>66</v>
      </c>
    </row>
    <row r="11" spans="1:41" x14ac:dyDescent="0.25">
      <c r="A11">
        <v>1</v>
      </c>
      <c r="B11">
        <v>1983</v>
      </c>
      <c r="C11" s="23">
        <f t="shared" ref="C11:C74" si="5">VLOOKUP(B11,$I$15:$N$52,3,"FALSE")/12+VLOOKUP(B11,$I$15:$N$52,5,"FALSE")/12+VLOOKUP(B11,$I$15:$N$52,6,"FALSE")/12</f>
        <v>9.9972761445312504</v>
      </c>
      <c r="D11" s="23">
        <f t="shared" ref="D11:D74" si="6">VLOOKUP(B11,$I$15:$N$52,4,"FALSE")/12</f>
        <v>20.817833149490234</v>
      </c>
      <c r="E11" s="23">
        <f>0</f>
        <v>0</v>
      </c>
      <c r="F11" s="23">
        <f t="shared" ref="F11:F74" si="7">VLOOKUP(B11,$I$15:$N$52,2,"FALSE")/12</f>
        <v>59.098098061398701</v>
      </c>
      <c r="J11" t="s">
        <v>68</v>
      </c>
      <c r="K11" t="s">
        <v>9</v>
      </c>
      <c r="L11" t="s">
        <v>10</v>
      </c>
      <c r="M11" t="s">
        <v>9</v>
      </c>
      <c r="N11" t="s">
        <v>9</v>
      </c>
    </row>
    <row r="12" spans="1:41" x14ac:dyDescent="0.25">
      <c r="A12">
        <v>2</v>
      </c>
      <c r="B12">
        <v>1983</v>
      </c>
      <c r="C12" s="23">
        <f t="shared" si="5"/>
        <v>9.9972761445312504</v>
      </c>
      <c r="D12" s="23">
        <f t="shared" si="6"/>
        <v>20.817833149490234</v>
      </c>
      <c r="E12" s="23">
        <f>0</f>
        <v>0</v>
      </c>
      <c r="F12" s="23">
        <f t="shared" si="7"/>
        <v>59.098098061398701</v>
      </c>
      <c r="I12" t="s">
        <v>26</v>
      </c>
      <c r="J12" t="s">
        <v>31</v>
      </c>
      <c r="K12" t="s">
        <v>36</v>
      </c>
      <c r="L12" t="s">
        <v>40</v>
      </c>
      <c r="M12" t="s">
        <v>44</v>
      </c>
      <c r="N12" t="s">
        <v>46</v>
      </c>
    </row>
    <row r="13" spans="1:41" x14ac:dyDescent="0.25">
      <c r="A13">
        <v>3</v>
      </c>
      <c r="B13">
        <v>1983</v>
      </c>
      <c r="C13" s="23">
        <f t="shared" si="5"/>
        <v>9.9972761445312504</v>
      </c>
      <c r="D13" s="23">
        <f t="shared" si="6"/>
        <v>20.817833149490234</v>
      </c>
      <c r="E13" s="23">
        <f>0</f>
        <v>0</v>
      </c>
      <c r="F13" s="23">
        <f t="shared" si="7"/>
        <v>59.098098061398701</v>
      </c>
      <c r="I13" t="s">
        <v>27</v>
      </c>
      <c r="J13" t="s">
        <v>32</v>
      </c>
      <c r="K13" t="s">
        <v>37</v>
      </c>
      <c r="L13" t="s">
        <v>41</v>
      </c>
      <c r="M13" t="s">
        <v>45</v>
      </c>
      <c r="N13" t="s">
        <v>47</v>
      </c>
    </row>
    <row r="14" spans="1:41" x14ac:dyDescent="0.25">
      <c r="A14">
        <v>4</v>
      </c>
      <c r="B14">
        <v>1983</v>
      </c>
      <c r="C14" s="23">
        <f t="shared" si="5"/>
        <v>9.9972761445312504</v>
      </c>
      <c r="D14" s="23">
        <f t="shared" si="6"/>
        <v>20.817833149490234</v>
      </c>
      <c r="E14" s="23">
        <f>0</f>
        <v>0</v>
      </c>
      <c r="F14" s="23">
        <f t="shared" si="7"/>
        <v>59.098098061398701</v>
      </c>
      <c r="I14" t="s">
        <v>30</v>
      </c>
      <c r="J14" t="s">
        <v>35</v>
      </c>
      <c r="K14" t="s">
        <v>39</v>
      </c>
      <c r="L14" t="s">
        <v>43</v>
      </c>
      <c r="M14" t="s">
        <v>39</v>
      </c>
      <c r="N14" t="s">
        <v>39</v>
      </c>
    </row>
    <row r="15" spans="1:41" x14ac:dyDescent="0.25">
      <c r="A15">
        <v>5</v>
      </c>
      <c r="B15">
        <v>1983</v>
      </c>
      <c r="C15" s="23">
        <f t="shared" si="5"/>
        <v>9.9972761445312504</v>
      </c>
      <c r="D15" s="23">
        <f t="shared" si="6"/>
        <v>20.817833149490234</v>
      </c>
      <c r="E15" s="23">
        <f>0</f>
        <v>0</v>
      </c>
      <c r="F15" s="23">
        <f t="shared" si="7"/>
        <v>59.098098061398701</v>
      </c>
      <c r="I15">
        <v>1983</v>
      </c>
      <c r="J15" s="6">
        <f t="shared" ref="J15:J25" si="8">$N$9</f>
        <v>709.17717673678442</v>
      </c>
      <c r="K15" s="6">
        <f t="shared" ref="K15:K25" si="9">$L$9</f>
        <v>95.653984777343751</v>
      </c>
      <c r="L15" s="6">
        <f t="shared" ref="L15:L25" si="10">$M$9</f>
        <v>249.81399779388281</v>
      </c>
      <c r="M15" s="6">
        <f t="shared" ref="M15:M25" si="11">$J$9</f>
        <v>10.32987828828125</v>
      </c>
      <c r="N15" s="6">
        <f t="shared" ref="N15:N25" si="12">$K$9</f>
        <v>13.983450668749999</v>
      </c>
    </row>
    <row r="16" spans="1:41" x14ac:dyDescent="0.25">
      <c r="A16">
        <v>6</v>
      </c>
      <c r="B16">
        <v>1983</v>
      </c>
      <c r="C16" s="23">
        <f t="shared" si="5"/>
        <v>9.9972761445312504</v>
      </c>
      <c r="D16" s="23">
        <f t="shared" si="6"/>
        <v>20.817833149490234</v>
      </c>
      <c r="E16" s="23">
        <f>0</f>
        <v>0</v>
      </c>
      <c r="F16" s="23">
        <f t="shared" si="7"/>
        <v>59.098098061398701</v>
      </c>
      <c r="I16">
        <v>1984</v>
      </c>
      <c r="J16" s="6">
        <f t="shared" si="8"/>
        <v>709.17717673678442</v>
      </c>
      <c r="K16" s="6">
        <f t="shared" si="9"/>
        <v>95.653984777343751</v>
      </c>
      <c r="L16" s="6">
        <f t="shared" si="10"/>
        <v>249.81399779388281</v>
      </c>
      <c r="M16" s="6">
        <f t="shared" si="11"/>
        <v>10.32987828828125</v>
      </c>
      <c r="N16" s="6">
        <f t="shared" si="12"/>
        <v>13.983450668749999</v>
      </c>
    </row>
    <row r="17" spans="1:14" x14ac:dyDescent="0.25">
      <c r="A17">
        <v>7</v>
      </c>
      <c r="B17">
        <v>1983</v>
      </c>
      <c r="C17" s="23">
        <f t="shared" si="5"/>
        <v>9.9972761445312504</v>
      </c>
      <c r="D17" s="23">
        <f t="shared" si="6"/>
        <v>20.817833149490234</v>
      </c>
      <c r="E17" s="23">
        <f>0</f>
        <v>0</v>
      </c>
      <c r="F17" s="23">
        <f t="shared" si="7"/>
        <v>59.098098061398701</v>
      </c>
      <c r="I17">
        <v>1985</v>
      </c>
      <c r="J17" s="6">
        <f t="shared" si="8"/>
        <v>709.17717673678442</v>
      </c>
      <c r="K17" s="6">
        <f t="shared" si="9"/>
        <v>95.653984777343751</v>
      </c>
      <c r="L17" s="6">
        <f t="shared" si="10"/>
        <v>249.81399779388281</v>
      </c>
      <c r="M17" s="6">
        <f t="shared" si="11"/>
        <v>10.32987828828125</v>
      </c>
      <c r="N17" s="6">
        <f t="shared" si="12"/>
        <v>13.983450668749999</v>
      </c>
    </row>
    <row r="18" spans="1:14" x14ac:dyDescent="0.25">
      <c r="A18">
        <v>8</v>
      </c>
      <c r="B18">
        <v>1983</v>
      </c>
      <c r="C18" s="23">
        <f t="shared" si="5"/>
        <v>9.9972761445312504</v>
      </c>
      <c r="D18" s="23">
        <f t="shared" si="6"/>
        <v>20.817833149490234</v>
      </c>
      <c r="E18" s="23">
        <f>0</f>
        <v>0</v>
      </c>
      <c r="F18" s="23">
        <f t="shared" si="7"/>
        <v>59.098098061398701</v>
      </c>
      <c r="I18">
        <v>1986</v>
      </c>
      <c r="J18" s="6">
        <f t="shared" si="8"/>
        <v>709.17717673678442</v>
      </c>
      <c r="K18" s="6">
        <f t="shared" si="9"/>
        <v>95.653984777343751</v>
      </c>
      <c r="L18" s="6">
        <f t="shared" si="10"/>
        <v>249.81399779388281</v>
      </c>
      <c r="M18" s="6">
        <f t="shared" si="11"/>
        <v>10.32987828828125</v>
      </c>
      <c r="N18" s="6">
        <f t="shared" si="12"/>
        <v>13.983450668749999</v>
      </c>
    </row>
    <row r="19" spans="1:14" x14ac:dyDescent="0.25">
      <c r="A19">
        <v>9</v>
      </c>
      <c r="B19">
        <v>1983</v>
      </c>
      <c r="C19" s="23">
        <f t="shared" si="5"/>
        <v>9.9972761445312504</v>
      </c>
      <c r="D19" s="23">
        <f t="shared" si="6"/>
        <v>20.817833149490234</v>
      </c>
      <c r="E19" s="23">
        <f>0</f>
        <v>0</v>
      </c>
      <c r="F19" s="23">
        <f t="shared" si="7"/>
        <v>59.098098061398701</v>
      </c>
      <c r="I19">
        <v>1987</v>
      </c>
      <c r="J19" s="6">
        <f t="shared" si="8"/>
        <v>709.17717673678442</v>
      </c>
      <c r="K19" s="6">
        <f t="shared" si="9"/>
        <v>95.653984777343751</v>
      </c>
      <c r="L19" s="6">
        <f t="shared" si="10"/>
        <v>249.81399779388281</v>
      </c>
      <c r="M19" s="6">
        <f t="shared" si="11"/>
        <v>10.32987828828125</v>
      </c>
      <c r="N19" s="6">
        <f t="shared" si="12"/>
        <v>13.983450668749999</v>
      </c>
    </row>
    <row r="20" spans="1:14" x14ac:dyDescent="0.25">
      <c r="A20">
        <v>10</v>
      </c>
      <c r="B20">
        <v>1983</v>
      </c>
      <c r="C20" s="23">
        <f t="shared" si="5"/>
        <v>9.9972761445312504</v>
      </c>
      <c r="D20" s="23">
        <f t="shared" si="6"/>
        <v>20.817833149490234</v>
      </c>
      <c r="E20" s="23">
        <f>0</f>
        <v>0</v>
      </c>
      <c r="F20" s="23">
        <f t="shared" si="7"/>
        <v>59.098098061398701</v>
      </c>
      <c r="I20">
        <v>1988</v>
      </c>
      <c r="J20" s="6">
        <f t="shared" si="8"/>
        <v>709.17717673678442</v>
      </c>
      <c r="K20" s="6">
        <f t="shared" si="9"/>
        <v>95.653984777343751</v>
      </c>
      <c r="L20" s="6">
        <f t="shared" si="10"/>
        <v>249.81399779388281</v>
      </c>
      <c r="M20" s="6">
        <f t="shared" si="11"/>
        <v>10.32987828828125</v>
      </c>
      <c r="N20" s="6">
        <f t="shared" si="12"/>
        <v>13.983450668749999</v>
      </c>
    </row>
    <row r="21" spans="1:14" x14ac:dyDescent="0.25">
      <c r="A21">
        <v>11</v>
      </c>
      <c r="B21">
        <v>1983</v>
      </c>
      <c r="C21" s="23">
        <f t="shared" si="5"/>
        <v>9.9972761445312504</v>
      </c>
      <c r="D21" s="23">
        <f t="shared" si="6"/>
        <v>20.817833149490234</v>
      </c>
      <c r="E21" s="23">
        <f>0</f>
        <v>0</v>
      </c>
      <c r="F21" s="23">
        <f t="shared" si="7"/>
        <v>59.098098061398701</v>
      </c>
      <c r="I21">
        <v>1989</v>
      </c>
      <c r="J21" s="6">
        <f t="shared" si="8"/>
        <v>709.17717673678442</v>
      </c>
      <c r="K21" s="6">
        <f t="shared" si="9"/>
        <v>95.653984777343751</v>
      </c>
      <c r="L21" s="6">
        <f t="shared" si="10"/>
        <v>249.81399779388281</v>
      </c>
      <c r="M21" s="6">
        <f t="shared" si="11"/>
        <v>10.32987828828125</v>
      </c>
      <c r="N21" s="6">
        <f t="shared" si="12"/>
        <v>13.983450668749999</v>
      </c>
    </row>
    <row r="22" spans="1:14" x14ac:dyDescent="0.25">
      <c r="A22">
        <v>12</v>
      </c>
      <c r="B22">
        <v>1983</v>
      </c>
      <c r="C22" s="23">
        <f t="shared" si="5"/>
        <v>9.9972761445312504</v>
      </c>
      <c r="D22" s="23">
        <f t="shared" si="6"/>
        <v>20.817833149490234</v>
      </c>
      <c r="E22" s="23">
        <f>0</f>
        <v>0</v>
      </c>
      <c r="F22" s="23">
        <f t="shared" si="7"/>
        <v>59.098098061398701</v>
      </c>
      <c r="I22">
        <v>1990</v>
      </c>
      <c r="J22" s="6">
        <f t="shared" si="8"/>
        <v>709.17717673678442</v>
      </c>
      <c r="K22" s="6">
        <f t="shared" si="9"/>
        <v>95.653984777343751</v>
      </c>
      <c r="L22" s="6">
        <f t="shared" si="10"/>
        <v>249.81399779388281</v>
      </c>
      <c r="M22" s="6">
        <f t="shared" si="11"/>
        <v>10.32987828828125</v>
      </c>
      <c r="N22" s="6">
        <f t="shared" si="12"/>
        <v>13.983450668749999</v>
      </c>
    </row>
    <row r="23" spans="1:14" x14ac:dyDescent="0.25">
      <c r="A23">
        <v>1</v>
      </c>
      <c r="B23">
        <v>1984</v>
      </c>
      <c r="C23" s="23">
        <f t="shared" si="5"/>
        <v>9.9972761445312504</v>
      </c>
      <c r="D23" s="23">
        <f t="shared" si="6"/>
        <v>20.817833149490234</v>
      </c>
      <c r="E23" s="23">
        <f>0</f>
        <v>0</v>
      </c>
      <c r="F23" s="23">
        <f t="shared" si="7"/>
        <v>59.098098061398701</v>
      </c>
      <c r="I23">
        <v>1991</v>
      </c>
      <c r="J23" s="6">
        <f t="shared" si="8"/>
        <v>709.17717673678442</v>
      </c>
      <c r="K23" s="6">
        <f t="shared" si="9"/>
        <v>95.653984777343751</v>
      </c>
      <c r="L23" s="6">
        <f t="shared" si="10"/>
        <v>249.81399779388281</v>
      </c>
      <c r="M23" s="6">
        <f t="shared" si="11"/>
        <v>10.32987828828125</v>
      </c>
      <c r="N23" s="6">
        <f t="shared" si="12"/>
        <v>13.983450668749999</v>
      </c>
    </row>
    <row r="24" spans="1:14" x14ac:dyDescent="0.25">
      <c r="A24">
        <v>2</v>
      </c>
      <c r="B24">
        <v>1984</v>
      </c>
      <c r="C24" s="23">
        <f t="shared" si="5"/>
        <v>9.9972761445312504</v>
      </c>
      <c r="D24" s="23">
        <f t="shared" si="6"/>
        <v>20.817833149490234</v>
      </c>
      <c r="E24" s="23">
        <f>0</f>
        <v>0</v>
      </c>
      <c r="F24" s="23">
        <f t="shared" si="7"/>
        <v>59.098098061398701</v>
      </c>
      <c r="I24">
        <v>1992</v>
      </c>
      <c r="J24" s="6">
        <f t="shared" si="8"/>
        <v>709.17717673678442</v>
      </c>
      <c r="K24" s="6">
        <f t="shared" si="9"/>
        <v>95.653984777343751</v>
      </c>
      <c r="L24" s="6">
        <f t="shared" si="10"/>
        <v>249.81399779388281</v>
      </c>
      <c r="M24" s="6">
        <f t="shared" si="11"/>
        <v>10.32987828828125</v>
      </c>
      <c r="N24" s="6">
        <f t="shared" si="12"/>
        <v>13.983450668749999</v>
      </c>
    </row>
    <row r="25" spans="1:14" x14ac:dyDescent="0.25">
      <c r="A25">
        <v>3</v>
      </c>
      <c r="B25">
        <v>1984</v>
      </c>
      <c r="C25" s="23">
        <f t="shared" si="5"/>
        <v>9.9972761445312504</v>
      </c>
      <c r="D25" s="23">
        <f t="shared" si="6"/>
        <v>20.817833149490234</v>
      </c>
      <c r="E25" s="23">
        <f>0</f>
        <v>0</v>
      </c>
      <c r="F25" s="23">
        <f t="shared" si="7"/>
        <v>59.098098061398701</v>
      </c>
      <c r="I25">
        <v>1993</v>
      </c>
      <c r="J25" s="6">
        <f t="shared" si="8"/>
        <v>709.17717673678442</v>
      </c>
      <c r="K25" s="6">
        <f t="shared" si="9"/>
        <v>95.653984777343751</v>
      </c>
      <c r="L25" s="6">
        <f t="shared" si="10"/>
        <v>249.81399779388281</v>
      </c>
      <c r="M25" s="6">
        <f t="shared" si="11"/>
        <v>10.32987828828125</v>
      </c>
      <c r="N25" s="6">
        <f t="shared" si="12"/>
        <v>13.983450668749999</v>
      </c>
    </row>
    <row r="26" spans="1:14" x14ac:dyDescent="0.25">
      <c r="A26">
        <v>4</v>
      </c>
      <c r="B26">
        <v>1984</v>
      </c>
      <c r="C26" s="23">
        <f t="shared" si="5"/>
        <v>9.9972761445312504</v>
      </c>
      <c r="D26" s="23">
        <f t="shared" si="6"/>
        <v>20.817833149490234</v>
      </c>
      <c r="E26" s="23">
        <f>0</f>
        <v>0</v>
      </c>
      <c r="F26" s="23">
        <f t="shared" si="7"/>
        <v>59.098098061398701</v>
      </c>
      <c r="I26">
        <v>1994</v>
      </c>
      <c r="J26" s="6">
        <v>591.17803342499997</v>
      </c>
      <c r="K26" s="6">
        <v>87.498885874999999</v>
      </c>
      <c r="L26" s="6">
        <v>153.37690549999999</v>
      </c>
      <c r="M26" s="6">
        <v>8.0128450000000004</v>
      </c>
      <c r="N26" s="6">
        <v>10.734449250000001</v>
      </c>
    </row>
    <row r="27" spans="1:14" x14ac:dyDescent="0.25">
      <c r="A27">
        <v>5</v>
      </c>
      <c r="B27">
        <v>1984</v>
      </c>
      <c r="C27" s="23">
        <f t="shared" si="5"/>
        <v>9.9972761445312504</v>
      </c>
      <c r="D27" s="23">
        <f t="shared" si="6"/>
        <v>20.817833149490234</v>
      </c>
      <c r="E27" s="23">
        <f>0</f>
        <v>0</v>
      </c>
      <c r="F27" s="23">
        <f t="shared" si="7"/>
        <v>59.098098061398701</v>
      </c>
      <c r="I27">
        <v>1995</v>
      </c>
      <c r="J27" s="6">
        <v>684.11324780550001</v>
      </c>
      <c r="K27" s="6">
        <v>83.718342712500004</v>
      </c>
      <c r="L27" s="6">
        <v>196.72605156874999</v>
      </c>
      <c r="M27" s="6">
        <v>3.7197560625000001</v>
      </c>
      <c r="N27" s="6">
        <v>10.0298715</v>
      </c>
    </row>
    <row r="28" spans="1:14" x14ac:dyDescent="0.25">
      <c r="A28">
        <v>6</v>
      </c>
      <c r="B28">
        <v>1984</v>
      </c>
      <c r="C28" s="23">
        <f t="shared" si="5"/>
        <v>9.9972761445312504</v>
      </c>
      <c r="D28" s="23">
        <f t="shared" si="6"/>
        <v>20.817833149490234</v>
      </c>
      <c r="E28" s="23">
        <f>0</f>
        <v>0</v>
      </c>
      <c r="F28" s="23">
        <f t="shared" si="7"/>
        <v>59.098098061398701</v>
      </c>
      <c r="I28">
        <v>1996</v>
      </c>
      <c r="J28" s="6">
        <v>740.47253254999998</v>
      </c>
      <c r="K28" s="6">
        <v>70.112393749999995</v>
      </c>
      <c r="L28" s="6">
        <v>269.51894920000001</v>
      </c>
      <c r="M28" s="6">
        <v>6.8109182500000003</v>
      </c>
      <c r="N28" s="6">
        <v>14.783699025000001</v>
      </c>
    </row>
    <row r="29" spans="1:14" x14ac:dyDescent="0.25">
      <c r="A29">
        <v>7</v>
      </c>
      <c r="B29">
        <v>1984</v>
      </c>
      <c r="C29" s="23">
        <f t="shared" si="5"/>
        <v>9.9972761445312504</v>
      </c>
      <c r="D29" s="23">
        <f t="shared" si="6"/>
        <v>20.817833149490234</v>
      </c>
      <c r="E29" s="23">
        <f>0</f>
        <v>0</v>
      </c>
      <c r="F29" s="23">
        <f t="shared" si="7"/>
        <v>59.098098061398701</v>
      </c>
      <c r="I29">
        <v>1997</v>
      </c>
      <c r="J29" s="6">
        <v>873.66324061293801</v>
      </c>
      <c r="K29" s="6">
        <v>113.02256025</v>
      </c>
      <c r="L29" s="6">
        <v>279.47421835</v>
      </c>
      <c r="M29" s="6">
        <v>31.33954924375</v>
      </c>
      <c r="N29" s="6">
        <v>20.385782899999999</v>
      </c>
    </row>
    <row r="30" spans="1:14" x14ac:dyDescent="0.25">
      <c r="A30">
        <v>8</v>
      </c>
      <c r="B30">
        <v>1984</v>
      </c>
      <c r="C30" s="23">
        <f t="shared" si="5"/>
        <v>9.9972761445312504</v>
      </c>
      <c r="D30" s="23">
        <f t="shared" si="6"/>
        <v>20.817833149490234</v>
      </c>
      <c r="E30" s="23">
        <f>0</f>
        <v>0</v>
      </c>
      <c r="F30" s="23">
        <f t="shared" si="7"/>
        <v>59.098098061398701</v>
      </c>
      <c r="I30">
        <v>1998</v>
      </c>
      <c r="J30" s="6">
        <v>554.57038397500003</v>
      </c>
      <c r="K30" s="6">
        <v>67.210500487499999</v>
      </c>
      <c r="L30" s="6">
        <v>296.28530531249999</v>
      </c>
      <c r="M30" s="6">
        <v>9.2285869999999992</v>
      </c>
      <c r="N30" s="6">
        <v>83.165387331250002</v>
      </c>
    </row>
    <row r="31" spans="1:14" x14ac:dyDescent="0.25">
      <c r="A31">
        <v>9</v>
      </c>
      <c r="B31">
        <v>1984</v>
      </c>
      <c r="C31" s="23">
        <f t="shared" si="5"/>
        <v>9.9972761445312504</v>
      </c>
      <c r="D31" s="23">
        <f t="shared" si="6"/>
        <v>20.817833149490234</v>
      </c>
      <c r="E31" s="23">
        <f>0</f>
        <v>0</v>
      </c>
      <c r="F31" s="23">
        <f t="shared" si="7"/>
        <v>59.098098061398701</v>
      </c>
      <c r="I31">
        <v>1999</v>
      </c>
      <c r="J31" s="6">
        <v>629.689424325</v>
      </c>
      <c r="K31" s="6">
        <v>138.15008233124999</v>
      </c>
      <c r="L31" s="6">
        <v>280.25616150000002</v>
      </c>
      <c r="M31" s="6">
        <v>6.89380975</v>
      </c>
      <c r="N31" s="6">
        <v>40.832456514374996</v>
      </c>
    </row>
    <row r="32" spans="1:14" x14ac:dyDescent="0.25">
      <c r="A32">
        <v>10</v>
      </c>
      <c r="B32">
        <v>1984</v>
      </c>
      <c r="C32" s="23">
        <f t="shared" si="5"/>
        <v>9.9972761445312504</v>
      </c>
      <c r="D32" s="23">
        <f t="shared" si="6"/>
        <v>20.817833149490234</v>
      </c>
      <c r="E32" s="23">
        <f>0</f>
        <v>0</v>
      </c>
      <c r="F32" s="23">
        <f t="shared" si="7"/>
        <v>59.098098061398701</v>
      </c>
      <c r="I32">
        <v>2000</v>
      </c>
      <c r="J32" s="6">
        <v>589.03632429375</v>
      </c>
      <c r="K32" s="6">
        <v>81.059597850000003</v>
      </c>
      <c r="L32" s="6">
        <v>329.74238700000001</v>
      </c>
      <c r="M32" s="6">
        <v>7.8608772499999997</v>
      </c>
      <c r="N32" s="6">
        <v>38.582435823125003</v>
      </c>
    </row>
    <row r="33" spans="1:14" x14ac:dyDescent="0.25">
      <c r="A33">
        <v>11</v>
      </c>
      <c r="B33">
        <v>1984</v>
      </c>
      <c r="C33" s="23">
        <f t="shared" si="5"/>
        <v>9.9972761445312504</v>
      </c>
      <c r="D33" s="23">
        <f t="shared" si="6"/>
        <v>20.817833149490234</v>
      </c>
      <c r="E33" s="23">
        <f>0</f>
        <v>0</v>
      </c>
      <c r="F33" s="23">
        <f t="shared" si="7"/>
        <v>59.098098061398701</v>
      </c>
      <c r="I33">
        <v>2001</v>
      </c>
      <c r="J33" s="6">
        <v>869.66584292499999</v>
      </c>
      <c r="K33" s="6">
        <v>124.45951496249999</v>
      </c>
      <c r="L33" s="6">
        <v>274.21544343750003</v>
      </c>
      <c r="M33" s="6">
        <v>8.7726837500000006</v>
      </c>
      <c r="N33" s="6">
        <v>38.295873</v>
      </c>
    </row>
    <row r="34" spans="1:14" x14ac:dyDescent="0.25">
      <c r="A34">
        <v>12</v>
      </c>
      <c r="B34">
        <v>1984</v>
      </c>
      <c r="C34" s="23">
        <f t="shared" si="5"/>
        <v>9.9972761445312504</v>
      </c>
      <c r="D34" s="23">
        <f t="shared" si="6"/>
        <v>20.817833149490234</v>
      </c>
      <c r="E34" s="23">
        <f>0</f>
        <v>0</v>
      </c>
      <c r="F34" s="23">
        <f t="shared" si="7"/>
        <v>59.098098061398701</v>
      </c>
      <c r="I34">
        <v>2002</v>
      </c>
      <c r="J34" s="6">
        <v>850.20556071887199</v>
      </c>
      <c r="K34" s="6">
        <v>300.27445875000001</v>
      </c>
      <c r="L34" s="6">
        <v>279.09568050000001</v>
      </c>
      <c r="M34" s="6">
        <v>20.349863249999999</v>
      </c>
      <c r="N34" s="6">
        <v>31.5215651625</v>
      </c>
    </row>
    <row r="35" spans="1:14" x14ac:dyDescent="0.25">
      <c r="A35">
        <v>1</v>
      </c>
      <c r="B35">
        <v>1985</v>
      </c>
      <c r="C35" s="23">
        <f t="shared" si="5"/>
        <v>9.9972761445312504</v>
      </c>
      <c r="D35" s="23">
        <f t="shared" si="6"/>
        <v>20.817833149490234</v>
      </c>
      <c r="E35" s="23">
        <f>0</f>
        <v>0</v>
      </c>
      <c r="F35" s="23">
        <f t="shared" si="7"/>
        <v>59.098098061398701</v>
      </c>
      <c r="I35">
        <v>2003</v>
      </c>
      <c r="J35" s="6">
        <v>391.32349259015598</v>
      </c>
      <c r="K35" s="6">
        <v>147.94060462499999</v>
      </c>
      <c r="L35" s="6">
        <v>223.79150784375</v>
      </c>
      <c r="M35" s="6">
        <v>10.168024000000001</v>
      </c>
      <c r="N35" s="6">
        <v>19.800707062499999</v>
      </c>
    </row>
    <row r="36" spans="1:14" x14ac:dyDescent="0.25">
      <c r="A36">
        <v>2</v>
      </c>
      <c r="B36">
        <v>1985</v>
      </c>
      <c r="C36" s="23">
        <f t="shared" si="5"/>
        <v>9.9972761445312504</v>
      </c>
      <c r="D36" s="23">
        <f t="shared" si="6"/>
        <v>20.817833149490234</v>
      </c>
      <c r="E36" s="23">
        <f>0</f>
        <v>0</v>
      </c>
      <c r="F36" s="23">
        <f t="shared" si="7"/>
        <v>59.098098061398701</v>
      </c>
      <c r="I36">
        <v>2004</v>
      </c>
      <c r="J36" s="6">
        <v>284.47631696970001</v>
      </c>
      <c r="K36" s="6">
        <v>170.77030525000001</v>
      </c>
      <c r="L36" s="6">
        <v>279.45315009375003</v>
      </c>
      <c r="M36" s="6">
        <v>18.125608</v>
      </c>
      <c r="N36" s="6">
        <v>27.561423749999999</v>
      </c>
    </row>
    <row r="37" spans="1:14" x14ac:dyDescent="0.25">
      <c r="A37">
        <v>3</v>
      </c>
      <c r="B37">
        <v>1985</v>
      </c>
      <c r="C37" s="23">
        <f t="shared" si="5"/>
        <v>9.9972761445312504</v>
      </c>
      <c r="D37" s="23">
        <f t="shared" si="6"/>
        <v>20.817833149490234</v>
      </c>
      <c r="E37" s="23">
        <f>0</f>
        <v>0</v>
      </c>
      <c r="F37" s="23">
        <f t="shared" si="7"/>
        <v>59.098098061398701</v>
      </c>
      <c r="I37">
        <v>2005</v>
      </c>
      <c r="J37" s="6">
        <v>801.64246417970003</v>
      </c>
      <c r="K37" s="6">
        <v>238.04771644706199</v>
      </c>
      <c r="L37" s="6">
        <v>240.295651035563</v>
      </c>
      <c r="M37" s="6">
        <v>22.199638879687502</v>
      </c>
      <c r="N37" s="6">
        <v>28.957074843125</v>
      </c>
    </row>
    <row r="38" spans="1:14" x14ac:dyDescent="0.25">
      <c r="A38">
        <v>4</v>
      </c>
      <c r="B38">
        <v>1985</v>
      </c>
      <c r="C38" s="23">
        <f t="shared" si="5"/>
        <v>9.9972761445312504</v>
      </c>
      <c r="D38" s="23">
        <f t="shared" si="6"/>
        <v>20.817833149490234</v>
      </c>
      <c r="E38" s="23">
        <f>0</f>
        <v>0</v>
      </c>
      <c r="F38" s="23">
        <f t="shared" si="7"/>
        <v>59.098098061398701</v>
      </c>
      <c r="I38">
        <v>2006</v>
      </c>
      <c r="J38" s="6">
        <v>548.66512443875001</v>
      </c>
      <c r="K38" s="6">
        <v>142.09416351562501</v>
      </c>
      <c r="L38" s="6">
        <v>216.15654015210899</v>
      </c>
      <c r="M38" s="6">
        <v>19.728436035937499</v>
      </c>
      <c r="N38" s="6">
        <v>40.583762845715597</v>
      </c>
    </row>
    <row r="39" spans="1:14" x14ac:dyDescent="0.25">
      <c r="A39">
        <v>5</v>
      </c>
      <c r="B39">
        <v>1985</v>
      </c>
      <c r="C39" s="23">
        <f t="shared" si="5"/>
        <v>9.9972761445312504</v>
      </c>
      <c r="D39" s="23">
        <f t="shared" si="6"/>
        <v>20.817833149490234</v>
      </c>
      <c r="E39" s="23">
        <f>0</f>
        <v>0</v>
      </c>
      <c r="F39" s="23">
        <f t="shared" si="7"/>
        <v>59.098098061398701</v>
      </c>
      <c r="I39">
        <v>2007</v>
      </c>
      <c r="J39" s="6">
        <v>368.34634870953101</v>
      </c>
      <c r="K39" s="6">
        <v>175.01015021399999</v>
      </c>
      <c r="L39" s="6">
        <v>179.00801762043699</v>
      </c>
      <c r="M39" s="6">
        <v>10.72236090625</v>
      </c>
      <c r="N39" s="6">
        <v>44.305112842684402</v>
      </c>
    </row>
    <row r="40" spans="1:14" x14ac:dyDescent="0.25">
      <c r="A40">
        <v>6</v>
      </c>
      <c r="B40">
        <v>1985</v>
      </c>
      <c r="C40" s="23">
        <f t="shared" si="5"/>
        <v>9.9972761445312504</v>
      </c>
      <c r="D40" s="23">
        <f t="shared" si="6"/>
        <v>20.817833149490234</v>
      </c>
      <c r="E40" s="23">
        <f>0</f>
        <v>0</v>
      </c>
      <c r="F40" s="23">
        <f t="shared" si="7"/>
        <v>59.098098061398701</v>
      </c>
      <c r="I40">
        <v>2008</v>
      </c>
      <c r="J40" s="6">
        <v>542.05065144536297</v>
      </c>
      <c r="K40" s="6">
        <v>126.544442731014</v>
      </c>
      <c r="L40" s="6">
        <v>441.50488765490599</v>
      </c>
      <c r="M40" s="6">
        <v>1.45170647</v>
      </c>
      <c r="N40" s="6">
        <v>57.958431879765598</v>
      </c>
    </row>
    <row r="41" spans="1:14" x14ac:dyDescent="0.25">
      <c r="A41">
        <v>7</v>
      </c>
      <c r="B41">
        <v>1985</v>
      </c>
      <c r="C41" s="23">
        <f t="shared" si="5"/>
        <v>9.9972761445312504</v>
      </c>
      <c r="D41" s="23">
        <f t="shared" si="6"/>
        <v>20.817833149490234</v>
      </c>
      <c r="E41" s="23">
        <f>0</f>
        <v>0</v>
      </c>
      <c r="F41" s="23">
        <f t="shared" si="7"/>
        <v>59.098098061398701</v>
      </c>
      <c r="I41">
        <v>2009</v>
      </c>
      <c r="J41" s="6">
        <v>492.37485463907802</v>
      </c>
      <c r="K41" s="6">
        <v>204.31442301249999</v>
      </c>
      <c r="L41" s="6">
        <v>483.26980964875003</v>
      </c>
      <c r="M41" s="6">
        <v>2.7639134531249998</v>
      </c>
      <c r="N41" s="6">
        <v>24.0100229143594</v>
      </c>
    </row>
    <row r="42" spans="1:14" x14ac:dyDescent="0.25">
      <c r="A42">
        <v>8</v>
      </c>
      <c r="B42">
        <v>1985</v>
      </c>
      <c r="C42" s="23">
        <f t="shared" si="5"/>
        <v>9.9972761445312504</v>
      </c>
      <c r="D42" s="23">
        <f t="shared" si="6"/>
        <v>20.817833149490234</v>
      </c>
      <c r="E42" s="23">
        <f>0</f>
        <v>0</v>
      </c>
      <c r="F42" s="23">
        <f t="shared" si="7"/>
        <v>59.098098061398701</v>
      </c>
      <c r="I42">
        <v>2010</v>
      </c>
      <c r="J42" s="6">
        <v>621.9204184875</v>
      </c>
      <c r="K42" s="6">
        <v>144.744878264063</v>
      </c>
      <c r="L42" s="6">
        <v>82.406633078374995</v>
      </c>
      <c r="M42" s="6">
        <v>1.87286436625</v>
      </c>
      <c r="N42" s="6">
        <v>33.908667326493799</v>
      </c>
    </row>
    <row r="43" spans="1:14" x14ac:dyDescent="0.25">
      <c r="A43">
        <v>9</v>
      </c>
      <c r="B43">
        <v>1985</v>
      </c>
      <c r="C43" s="23">
        <f t="shared" si="5"/>
        <v>9.9972761445312504</v>
      </c>
      <c r="D43" s="23">
        <f t="shared" si="6"/>
        <v>20.817833149490234</v>
      </c>
      <c r="E43" s="23">
        <f>0</f>
        <v>0</v>
      </c>
      <c r="F43" s="23">
        <f t="shared" si="7"/>
        <v>59.098098061398701</v>
      </c>
      <c r="I43">
        <v>2011</v>
      </c>
      <c r="J43" s="6">
        <v>626.19938996640599</v>
      </c>
      <c r="K43" s="6">
        <v>156.31060837562501</v>
      </c>
      <c r="L43" s="6">
        <v>101.99662304025</v>
      </c>
      <c r="M43" s="6">
        <v>0</v>
      </c>
      <c r="N43" s="6">
        <v>12.964056009778099</v>
      </c>
    </row>
    <row r="44" spans="1:14" x14ac:dyDescent="0.25">
      <c r="A44">
        <v>10</v>
      </c>
      <c r="B44">
        <v>1985</v>
      </c>
      <c r="C44" s="23">
        <f t="shared" si="5"/>
        <v>9.9972761445312504</v>
      </c>
      <c r="D44" s="23">
        <f t="shared" si="6"/>
        <v>20.817833149490234</v>
      </c>
      <c r="E44" s="23">
        <f>0</f>
        <v>0</v>
      </c>
      <c r="F44" s="23">
        <f t="shared" si="7"/>
        <v>59.098098061398701</v>
      </c>
      <c r="I44">
        <v>2012</v>
      </c>
      <c r="J44" s="6">
        <v>507.11442430176601</v>
      </c>
      <c r="K44" s="6">
        <v>109.822637506875</v>
      </c>
      <c r="L44" s="6">
        <v>76.742399228962498</v>
      </c>
      <c r="M44" s="6">
        <v>0</v>
      </c>
      <c r="N44" s="6">
        <v>10.156281037499999</v>
      </c>
    </row>
    <row r="45" spans="1:14" x14ac:dyDescent="0.25">
      <c r="A45">
        <v>11</v>
      </c>
      <c r="B45">
        <v>1985</v>
      </c>
      <c r="C45" s="23">
        <f t="shared" si="5"/>
        <v>9.9972761445312504</v>
      </c>
      <c r="D45" s="23">
        <f t="shared" si="6"/>
        <v>20.817833149490234</v>
      </c>
      <c r="E45" s="23">
        <f>0</f>
        <v>0</v>
      </c>
      <c r="F45" s="23">
        <f t="shared" si="7"/>
        <v>59.098098061398701</v>
      </c>
      <c r="I45">
        <v>2013</v>
      </c>
      <c r="J45" s="6">
        <v>205.90744567474999</v>
      </c>
      <c r="K45" s="6">
        <v>24.894527889999999</v>
      </c>
      <c r="L45" s="6">
        <v>110.26278308272499</v>
      </c>
      <c r="M45" s="6">
        <v>0</v>
      </c>
      <c r="N45" s="6">
        <v>17.343176998984401</v>
      </c>
    </row>
    <row r="46" spans="1:14" x14ac:dyDescent="0.25">
      <c r="A46">
        <v>12</v>
      </c>
      <c r="B46">
        <v>1985</v>
      </c>
      <c r="C46" s="23">
        <f t="shared" si="5"/>
        <v>9.9972761445312504</v>
      </c>
      <c r="D46" s="23">
        <f t="shared" si="6"/>
        <v>20.817833149490234</v>
      </c>
      <c r="E46" s="23">
        <f>0</f>
        <v>0</v>
      </c>
      <c r="F46" s="23">
        <f t="shared" si="7"/>
        <v>59.098098061398701</v>
      </c>
      <c r="I46">
        <v>2014</v>
      </c>
      <c r="J46" s="6">
        <v>308.20680667499499</v>
      </c>
      <c r="K46" s="6">
        <v>23.63658030125</v>
      </c>
      <c r="L46" s="6">
        <v>129.48604775142201</v>
      </c>
      <c r="M46" s="6">
        <v>0</v>
      </c>
      <c r="N46" s="6">
        <v>26.524192049062499</v>
      </c>
    </row>
    <row r="47" spans="1:14" x14ac:dyDescent="0.25">
      <c r="A47">
        <v>1</v>
      </c>
      <c r="B47">
        <v>1986</v>
      </c>
      <c r="C47" s="23">
        <f t="shared" si="5"/>
        <v>9.9972761445312504</v>
      </c>
      <c r="D47" s="23">
        <f t="shared" si="6"/>
        <v>20.817833149490234</v>
      </c>
      <c r="E47" s="23">
        <f>0</f>
        <v>0</v>
      </c>
      <c r="F47" s="23">
        <f t="shared" si="7"/>
        <v>59.098098061398701</v>
      </c>
      <c r="I47">
        <v>2015</v>
      </c>
      <c r="J47" s="6">
        <v>317.51326692318202</v>
      </c>
      <c r="K47" s="6">
        <v>33.672565049375002</v>
      </c>
      <c r="L47" s="6">
        <v>162.50746466671899</v>
      </c>
      <c r="M47" s="6">
        <v>0</v>
      </c>
      <c r="N47" s="6">
        <v>42.469236977443401</v>
      </c>
    </row>
    <row r="48" spans="1:14" x14ac:dyDescent="0.25">
      <c r="A48">
        <v>2</v>
      </c>
      <c r="B48">
        <v>1986</v>
      </c>
      <c r="C48" s="23">
        <f t="shared" si="5"/>
        <v>9.9972761445312504</v>
      </c>
      <c r="D48" s="23">
        <f t="shared" si="6"/>
        <v>20.817833149490234</v>
      </c>
      <c r="E48" s="23">
        <f>0</f>
        <v>0</v>
      </c>
      <c r="F48" s="23">
        <f t="shared" si="7"/>
        <v>59.098098061398701</v>
      </c>
      <c r="I48">
        <v>2016</v>
      </c>
      <c r="J48" s="6">
        <v>178.45343605225</v>
      </c>
      <c r="K48" s="6">
        <v>6.6508616711249999</v>
      </c>
      <c r="L48" s="6">
        <v>211.77783207792999</v>
      </c>
      <c r="M48" s="6">
        <v>0</v>
      </c>
      <c r="N48" s="6">
        <v>62.152688763743797</v>
      </c>
    </row>
    <row r="49" spans="1:14" x14ac:dyDescent="0.25">
      <c r="A49">
        <v>3</v>
      </c>
      <c r="B49">
        <v>1986</v>
      </c>
      <c r="C49" s="23">
        <f t="shared" si="5"/>
        <v>9.9972761445312504</v>
      </c>
      <c r="D49" s="23">
        <f t="shared" si="6"/>
        <v>20.817833149490234</v>
      </c>
      <c r="E49" s="23">
        <f>0</f>
        <v>0</v>
      </c>
      <c r="F49" s="23">
        <f t="shared" si="7"/>
        <v>59.098098061398701</v>
      </c>
      <c r="I49">
        <v>2017</v>
      </c>
      <c r="J49" s="6">
        <v>179.832131106123</v>
      </c>
      <c r="K49" s="6">
        <v>15.00361459538</v>
      </c>
      <c r="L49" s="6">
        <v>316.27801835660699</v>
      </c>
      <c r="M49" s="6">
        <v>0</v>
      </c>
      <c r="N49" s="6">
        <v>3.3701719544140598</v>
      </c>
    </row>
    <row r="50" spans="1:14" x14ac:dyDescent="0.25">
      <c r="A50">
        <v>4</v>
      </c>
      <c r="B50">
        <v>1986</v>
      </c>
      <c r="C50" s="23">
        <f t="shared" si="5"/>
        <v>9.9972761445312504</v>
      </c>
      <c r="D50" s="23">
        <f t="shared" si="6"/>
        <v>20.817833149490234</v>
      </c>
      <c r="E50" s="23">
        <f>0</f>
        <v>0</v>
      </c>
      <c r="F50" s="23">
        <f t="shared" si="7"/>
        <v>59.098098061398701</v>
      </c>
      <c r="I50">
        <v>2018</v>
      </c>
      <c r="J50" s="6">
        <v>185.68186303222501</v>
      </c>
      <c r="K50" s="6">
        <v>17.455792182050001</v>
      </c>
      <c r="L50" s="6">
        <v>240.38931282657899</v>
      </c>
      <c r="M50" s="6">
        <v>0</v>
      </c>
      <c r="N50" s="6">
        <v>6.44953488227031</v>
      </c>
    </row>
    <row r="51" spans="1:14" x14ac:dyDescent="0.25">
      <c r="A51">
        <v>5</v>
      </c>
      <c r="B51">
        <v>1986</v>
      </c>
      <c r="C51" s="23">
        <f t="shared" si="5"/>
        <v>9.9972761445312504</v>
      </c>
      <c r="D51" s="23">
        <f t="shared" si="6"/>
        <v>20.817833149490234</v>
      </c>
      <c r="E51" s="23">
        <f>0</f>
        <v>0</v>
      </c>
      <c r="F51" s="23">
        <f t="shared" si="7"/>
        <v>59.098098061398701</v>
      </c>
      <c r="I51" t="s">
        <v>28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 x14ac:dyDescent="0.25">
      <c r="A52">
        <v>6</v>
      </c>
      <c r="B52">
        <v>1986</v>
      </c>
      <c r="C52" s="23">
        <f t="shared" si="5"/>
        <v>9.9972761445312504</v>
      </c>
      <c r="D52" s="23">
        <f t="shared" si="6"/>
        <v>20.817833149490234</v>
      </c>
      <c r="E52" s="23">
        <f>0</f>
        <v>0</v>
      </c>
      <c r="F52" s="23">
        <f t="shared" si="7"/>
        <v>59.098098061398701</v>
      </c>
      <c r="I52" t="s">
        <v>29</v>
      </c>
      <c r="J52" t="s">
        <v>34</v>
      </c>
      <c r="K52" t="s">
        <v>38</v>
      </c>
      <c r="L52" t="s">
        <v>42</v>
      </c>
      <c r="M52" t="s">
        <v>45</v>
      </c>
      <c r="N52" t="s">
        <v>48</v>
      </c>
    </row>
    <row r="53" spans="1:14" x14ac:dyDescent="0.25">
      <c r="A53">
        <v>7</v>
      </c>
      <c r="B53">
        <v>1986</v>
      </c>
      <c r="C53" s="23">
        <f t="shared" si="5"/>
        <v>9.9972761445312504</v>
      </c>
      <c r="D53" s="23">
        <f t="shared" si="6"/>
        <v>20.817833149490234</v>
      </c>
      <c r="E53" s="23">
        <f>0</f>
        <v>0</v>
      </c>
      <c r="F53" s="23">
        <f t="shared" si="7"/>
        <v>59.098098061398701</v>
      </c>
    </row>
    <row r="54" spans="1:14" x14ac:dyDescent="0.25">
      <c r="A54">
        <v>8</v>
      </c>
      <c r="B54">
        <v>1986</v>
      </c>
      <c r="C54" s="23">
        <f t="shared" si="5"/>
        <v>9.9972761445312504</v>
      </c>
      <c r="D54" s="23">
        <f t="shared" si="6"/>
        <v>20.817833149490234</v>
      </c>
      <c r="E54" s="23">
        <f>0</f>
        <v>0</v>
      </c>
      <c r="F54" s="23">
        <f t="shared" si="7"/>
        <v>59.098098061398701</v>
      </c>
    </row>
    <row r="55" spans="1:14" x14ac:dyDescent="0.25">
      <c r="A55">
        <v>9</v>
      </c>
      <c r="B55">
        <v>1986</v>
      </c>
      <c r="C55" s="23">
        <f t="shared" si="5"/>
        <v>9.9972761445312504</v>
      </c>
      <c r="D55" s="23">
        <f t="shared" si="6"/>
        <v>20.817833149490234</v>
      </c>
      <c r="E55" s="23">
        <f>0</f>
        <v>0</v>
      </c>
      <c r="F55" s="23">
        <f t="shared" si="7"/>
        <v>59.098098061398701</v>
      </c>
    </row>
    <row r="56" spans="1:14" x14ac:dyDescent="0.25">
      <c r="A56">
        <v>10</v>
      </c>
      <c r="B56">
        <v>1986</v>
      </c>
      <c r="C56" s="23">
        <f t="shared" si="5"/>
        <v>9.9972761445312504</v>
      </c>
      <c r="D56" s="23">
        <f t="shared" si="6"/>
        <v>20.817833149490234</v>
      </c>
      <c r="E56" s="23">
        <f>0</f>
        <v>0</v>
      </c>
      <c r="F56" s="23">
        <f t="shared" si="7"/>
        <v>59.098098061398701</v>
      </c>
    </row>
    <row r="57" spans="1:14" x14ac:dyDescent="0.25">
      <c r="A57">
        <v>11</v>
      </c>
      <c r="B57">
        <v>1986</v>
      </c>
      <c r="C57" s="23">
        <f t="shared" si="5"/>
        <v>9.9972761445312504</v>
      </c>
      <c r="D57" s="23">
        <f t="shared" si="6"/>
        <v>20.817833149490234</v>
      </c>
      <c r="E57" s="23">
        <f>0</f>
        <v>0</v>
      </c>
      <c r="F57" s="23">
        <f t="shared" si="7"/>
        <v>59.098098061398701</v>
      </c>
    </row>
    <row r="58" spans="1:14" x14ac:dyDescent="0.25">
      <c r="A58">
        <v>12</v>
      </c>
      <c r="B58">
        <v>1986</v>
      </c>
      <c r="C58" s="23">
        <f t="shared" si="5"/>
        <v>9.9972761445312504</v>
      </c>
      <c r="D58" s="23">
        <f t="shared" si="6"/>
        <v>20.817833149490234</v>
      </c>
      <c r="E58" s="23">
        <f>0</f>
        <v>0</v>
      </c>
      <c r="F58" s="23">
        <f t="shared" si="7"/>
        <v>59.098098061398701</v>
      </c>
    </row>
    <row r="59" spans="1:14" x14ac:dyDescent="0.25">
      <c r="A59">
        <v>1</v>
      </c>
      <c r="B59">
        <v>1987</v>
      </c>
      <c r="C59" s="23">
        <f t="shared" si="5"/>
        <v>9.9972761445312504</v>
      </c>
      <c r="D59" s="23">
        <f t="shared" si="6"/>
        <v>20.817833149490234</v>
      </c>
      <c r="E59" s="23">
        <f>0</f>
        <v>0</v>
      </c>
      <c r="F59" s="23">
        <f t="shared" si="7"/>
        <v>59.098098061398701</v>
      </c>
    </row>
    <row r="60" spans="1:14" x14ac:dyDescent="0.25">
      <c r="A60">
        <v>2</v>
      </c>
      <c r="B60">
        <v>1987</v>
      </c>
      <c r="C60" s="23">
        <f t="shared" si="5"/>
        <v>9.9972761445312504</v>
      </c>
      <c r="D60" s="23">
        <f t="shared" si="6"/>
        <v>20.817833149490234</v>
      </c>
      <c r="E60" s="23">
        <f>0</f>
        <v>0</v>
      </c>
      <c r="F60" s="23">
        <f t="shared" si="7"/>
        <v>59.098098061398701</v>
      </c>
    </row>
    <row r="61" spans="1:14" x14ac:dyDescent="0.25">
      <c r="A61">
        <v>3</v>
      </c>
      <c r="B61">
        <v>1987</v>
      </c>
      <c r="C61" s="23">
        <f t="shared" si="5"/>
        <v>9.9972761445312504</v>
      </c>
      <c r="D61" s="23">
        <f t="shared" si="6"/>
        <v>20.817833149490234</v>
      </c>
      <c r="E61" s="23">
        <f>0</f>
        <v>0</v>
      </c>
      <c r="F61" s="23">
        <f t="shared" si="7"/>
        <v>59.098098061398701</v>
      </c>
    </row>
    <row r="62" spans="1:14" x14ac:dyDescent="0.25">
      <c r="A62">
        <v>4</v>
      </c>
      <c r="B62">
        <v>1987</v>
      </c>
      <c r="C62" s="23">
        <f t="shared" si="5"/>
        <v>9.9972761445312504</v>
      </c>
      <c r="D62" s="23">
        <f t="shared" si="6"/>
        <v>20.817833149490234</v>
      </c>
      <c r="E62" s="23">
        <f>0</f>
        <v>0</v>
      </c>
      <c r="F62" s="23">
        <f t="shared" si="7"/>
        <v>59.098098061398701</v>
      </c>
    </row>
    <row r="63" spans="1:14" x14ac:dyDescent="0.25">
      <c r="A63">
        <v>5</v>
      </c>
      <c r="B63">
        <v>1987</v>
      </c>
      <c r="C63" s="23">
        <f t="shared" si="5"/>
        <v>9.9972761445312504</v>
      </c>
      <c r="D63" s="23">
        <f t="shared" si="6"/>
        <v>20.817833149490234</v>
      </c>
      <c r="E63" s="23">
        <f>0</f>
        <v>0</v>
      </c>
      <c r="F63" s="23">
        <f t="shared" si="7"/>
        <v>59.098098061398701</v>
      </c>
    </row>
    <row r="64" spans="1:14" x14ac:dyDescent="0.25">
      <c r="A64">
        <v>6</v>
      </c>
      <c r="B64">
        <v>1987</v>
      </c>
      <c r="C64" s="23">
        <f t="shared" si="5"/>
        <v>9.9972761445312504</v>
      </c>
      <c r="D64" s="23">
        <f t="shared" si="6"/>
        <v>20.817833149490234</v>
      </c>
      <c r="E64" s="23">
        <f>0</f>
        <v>0</v>
      </c>
      <c r="F64" s="23">
        <f t="shared" si="7"/>
        <v>59.098098061398701</v>
      </c>
    </row>
    <row r="65" spans="1:6" x14ac:dyDescent="0.25">
      <c r="A65">
        <v>7</v>
      </c>
      <c r="B65">
        <v>1987</v>
      </c>
      <c r="C65" s="23">
        <f t="shared" si="5"/>
        <v>9.9972761445312504</v>
      </c>
      <c r="D65" s="23">
        <f t="shared" si="6"/>
        <v>20.817833149490234</v>
      </c>
      <c r="E65" s="23">
        <f>0</f>
        <v>0</v>
      </c>
      <c r="F65" s="23">
        <f t="shared" si="7"/>
        <v>59.098098061398701</v>
      </c>
    </row>
    <row r="66" spans="1:6" x14ac:dyDescent="0.25">
      <c r="A66">
        <v>8</v>
      </c>
      <c r="B66">
        <v>1987</v>
      </c>
      <c r="C66" s="23">
        <f t="shared" si="5"/>
        <v>9.9972761445312504</v>
      </c>
      <c r="D66" s="23">
        <f t="shared" si="6"/>
        <v>20.817833149490234</v>
      </c>
      <c r="E66" s="23">
        <f>0</f>
        <v>0</v>
      </c>
      <c r="F66" s="23">
        <f t="shared" si="7"/>
        <v>59.098098061398701</v>
      </c>
    </row>
    <row r="67" spans="1:6" x14ac:dyDescent="0.25">
      <c r="A67">
        <v>9</v>
      </c>
      <c r="B67">
        <v>1987</v>
      </c>
      <c r="C67" s="23">
        <f t="shared" si="5"/>
        <v>9.9972761445312504</v>
      </c>
      <c r="D67" s="23">
        <f t="shared" si="6"/>
        <v>20.817833149490234</v>
      </c>
      <c r="E67" s="23">
        <f>0</f>
        <v>0</v>
      </c>
      <c r="F67" s="23">
        <f t="shared" si="7"/>
        <v>59.098098061398701</v>
      </c>
    </row>
    <row r="68" spans="1:6" x14ac:dyDescent="0.25">
      <c r="A68">
        <v>10</v>
      </c>
      <c r="B68">
        <v>1987</v>
      </c>
      <c r="C68" s="23">
        <f t="shared" si="5"/>
        <v>9.9972761445312504</v>
      </c>
      <c r="D68" s="23">
        <f t="shared" si="6"/>
        <v>20.817833149490234</v>
      </c>
      <c r="E68" s="23">
        <f>0</f>
        <v>0</v>
      </c>
      <c r="F68" s="23">
        <f t="shared" si="7"/>
        <v>59.098098061398701</v>
      </c>
    </row>
    <row r="69" spans="1:6" x14ac:dyDescent="0.25">
      <c r="A69">
        <v>11</v>
      </c>
      <c r="B69">
        <v>1987</v>
      </c>
      <c r="C69" s="23">
        <f t="shared" si="5"/>
        <v>9.9972761445312504</v>
      </c>
      <c r="D69" s="23">
        <f t="shared" si="6"/>
        <v>20.817833149490234</v>
      </c>
      <c r="E69" s="23">
        <f>0</f>
        <v>0</v>
      </c>
      <c r="F69" s="23">
        <f t="shared" si="7"/>
        <v>59.098098061398701</v>
      </c>
    </row>
    <row r="70" spans="1:6" x14ac:dyDescent="0.25">
      <c r="A70">
        <v>12</v>
      </c>
      <c r="B70">
        <v>1987</v>
      </c>
      <c r="C70" s="23">
        <f t="shared" si="5"/>
        <v>9.9972761445312504</v>
      </c>
      <c r="D70" s="23">
        <f t="shared" si="6"/>
        <v>20.817833149490234</v>
      </c>
      <c r="E70" s="23">
        <f>0</f>
        <v>0</v>
      </c>
      <c r="F70" s="23">
        <f t="shared" si="7"/>
        <v>59.098098061398701</v>
      </c>
    </row>
    <row r="71" spans="1:6" x14ac:dyDescent="0.25">
      <c r="A71">
        <v>1</v>
      </c>
      <c r="B71">
        <v>1988</v>
      </c>
      <c r="C71" s="23">
        <f t="shared" si="5"/>
        <v>9.9972761445312504</v>
      </c>
      <c r="D71" s="23">
        <f t="shared" si="6"/>
        <v>20.817833149490234</v>
      </c>
      <c r="E71" s="23">
        <f>0</f>
        <v>0</v>
      </c>
      <c r="F71" s="23">
        <f t="shared" si="7"/>
        <v>59.098098061398701</v>
      </c>
    </row>
    <row r="72" spans="1:6" x14ac:dyDescent="0.25">
      <c r="A72">
        <v>2</v>
      </c>
      <c r="B72">
        <v>1988</v>
      </c>
      <c r="C72" s="23">
        <f t="shared" si="5"/>
        <v>9.9972761445312504</v>
      </c>
      <c r="D72" s="23">
        <f t="shared" si="6"/>
        <v>20.817833149490234</v>
      </c>
      <c r="E72" s="23">
        <f>0</f>
        <v>0</v>
      </c>
      <c r="F72" s="23">
        <f t="shared" si="7"/>
        <v>59.098098061398701</v>
      </c>
    </row>
    <row r="73" spans="1:6" x14ac:dyDescent="0.25">
      <c r="A73">
        <v>3</v>
      </c>
      <c r="B73">
        <v>1988</v>
      </c>
      <c r="C73" s="23">
        <f t="shared" si="5"/>
        <v>9.9972761445312504</v>
      </c>
      <c r="D73" s="23">
        <f t="shared" si="6"/>
        <v>20.817833149490234</v>
      </c>
      <c r="E73" s="23">
        <f>0</f>
        <v>0</v>
      </c>
      <c r="F73" s="23">
        <f t="shared" si="7"/>
        <v>59.098098061398701</v>
      </c>
    </row>
    <row r="74" spans="1:6" x14ac:dyDescent="0.25">
      <c r="A74">
        <v>4</v>
      </c>
      <c r="B74">
        <v>1988</v>
      </c>
      <c r="C74" s="23">
        <f t="shared" si="5"/>
        <v>9.9972761445312504</v>
      </c>
      <c r="D74" s="23">
        <f t="shared" si="6"/>
        <v>20.817833149490234</v>
      </c>
      <c r="E74" s="23">
        <f>0</f>
        <v>0</v>
      </c>
      <c r="F74" s="23">
        <f t="shared" si="7"/>
        <v>59.098098061398701</v>
      </c>
    </row>
    <row r="75" spans="1:6" x14ac:dyDescent="0.25">
      <c r="A75">
        <v>5</v>
      </c>
      <c r="B75">
        <v>1988</v>
      </c>
      <c r="C75" s="23">
        <f t="shared" ref="C75:C138" si="13">VLOOKUP(B75,$I$15:$N$52,3,"FALSE")/12+VLOOKUP(B75,$I$15:$N$52,5,"FALSE")/12+VLOOKUP(B75,$I$15:$N$52,6,"FALSE")/12</f>
        <v>9.9972761445312504</v>
      </c>
      <c r="D75" s="23">
        <f t="shared" ref="D75:D138" si="14">VLOOKUP(B75,$I$15:$N$52,4,"FALSE")/12</f>
        <v>20.817833149490234</v>
      </c>
      <c r="E75" s="23">
        <f>0</f>
        <v>0</v>
      </c>
      <c r="F75" s="23">
        <f t="shared" ref="F75:F138" si="15">VLOOKUP(B75,$I$15:$N$52,2,"FALSE")/12</f>
        <v>59.098098061398701</v>
      </c>
    </row>
    <row r="76" spans="1:6" x14ac:dyDescent="0.25">
      <c r="A76">
        <v>6</v>
      </c>
      <c r="B76">
        <v>1988</v>
      </c>
      <c r="C76" s="23">
        <f t="shared" si="13"/>
        <v>9.9972761445312504</v>
      </c>
      <c r="D76" s="23">
        <f t="shared" si="14"/>
        <v>20.817833149490234</v>
      </c>
      <c r="E76" s="23">
        <f>0</f>
        <v>0</v>
      </c>
      <c r="F76" s="23">
        <f t="shared" si="15"/>
        <v>59.098098061398701</v>
      </c>
    </row>
    <row r="77" spans="1:6" x14ac:dyDescent="0.25">
      <c r="A77">
        <v>7</v>
      </c>
      <c r="B77">
        <v>1988</v>
      </c>
      <c r="C77" s="23">
        <f t="shared" si="13"/>
        <v>9.9972761445312504</v>
      </c>
      <c r="D77" s="23">
        <f t="shared" si="14"/>
        <v>20.817833149490234</v>
      </c>
      <c r="E77" s="23">
        <f>0</f>
        <v>0</v>
      </c>
      <c r="F77" s="23">
        <f t="shared" si="15"/>
        <v>59.098098061398701</v>
      </c>
    </row>
    <row r="78" spans="1:6" x14ac:dyDescent="0.25">
      <c r="A78">
        <v>8</v>
      </c>
      <c r="B78">
        <v>1988</v>
      </c>
      <c r="C78" s="23">
        <f t="shared" si="13"/>
        <v>9.9972761445312504</v>
      </c>
      <c r="D78" s="23">
        <f t="shared" si="14"/>
        <v>20.817833149490234</v>
      </c>
      <c r="E78" s="23">
        <f>0</f>
        <v>0</v>
      </c>
      <c r="F78" s="23">
        <f t="shared" si="15"/>
        <v>59.098098061398701</v>
      </c>
    </row>
    <row r="79" spans="1:6" x14ac:dyDescent="0.25">
      <c r="A79">
        <v>9</v>
      </c>
      <c r="B79">
        <v>1988</v>
      </c>
      <c r="C79" s="23">
        <f t="shared" si="13"/>
        <v>9.9972761445312504</v>
      </c>
      <c r="D79" s="23">
        <f t="shared" si="14"/>
        <v>20.817833149490234</v>
      </c>
      <c r="E79" s="23">
        <f>0</f>
        <v>0</v>
      </c>
      <c r="F79" s="23">
        <f t="shared" si="15"/>
        <v>59.098098061398701</v>
      </c>
    </row>
    <row r="80" spans="1:6" x14ac:dyDescent="0.25">
      <c r="A80">
        <v>10</v>
      </c>
      <c r="B80">
        <v>1988</v>
      </c>
      <c r="C80" s="23">
        <f t="shared" si="13"/>
        <v>9.9972761445312504</v>
      </c>
      <c r="D80" s="23">
        <f t="shared" si="14"/>
        <v>20.817833149490234</v>
      </c>
      <c r="E80" s="23">
        <f>0</f>
        <v>0</v>
      </c>
      <c r="F80" s="23">
        <f t="shared" si="15"/>
        <v>59.098098061398701</v>
      </c>
    </row>
    <row r="81" spans="1:6" x14ac:dyDescent="0.25">
      <c r="A81">
        <v>11</v>
      </c>
      <c r="B81">
        <v>1988</v>
      </c>
      <c r="C81" s="23">
        <f t="shared" si="13"/>
        <v>9.9972761445312504</v>
      </c>
      <c r="D81" s="23">
        <f t="shared" si="14"/>
        <v>20.817833149490234</v>
      </c>
      <c r="E81" s="23">
        <f>0</f>
        <v>0</v>
      </c>
      <c r="F81" s="23">
        <f t="shared" si="15"/>
        <v>59.098098061398701</v>
      </c>
    </row>
    <row r="82" spans="1:6" x14ac:dyDescent="0.25">
      <c r="A82">
        <v>12</v>
      </c>
      <c r="B82">
        <v>1988</v>
      </c>
      <c r="C82" s="23">
        <f t="shared" si="13"/>
        <v>9.9972761445312504</v>
      </c>
      <c r="D82" s="23">
        <f t="shared" si="14"/>
        <v>20.817833149490234</v>
      </c>
      <c r="E82" s="23">
        <f>0</f>
        <v>0</v>
      </c>
      <c r="F82" s="23">
        <f t="shared" si="15"/>
        <v>59.098098061398701</v>
      </c>
    </row>
    <row r="83" spans="1:6" x14ac:dyDescent="0.25">
      <c r="A83">
        <v>1</v>
      </c>
      <c r="B83">
        <v>1989</v>
      </c>
      <c r="C83" s="23">
        <f t="shared" si="13"/>
        <v>9.9972761445312504</v>
      </c>
      <c r="D83" s="23">
        <f t="shared" si="14"/>
        <v>20.817833149490234</v>
      </c>
      <c r="E83" s="23">
        <f>0</f>
        <v>0</v>
      </c>
      <c r="F83" s="23">
        <f t="shared" si="15"/>
        <v>59.098098061398701</v>
      </c>
    </row>
    <row r="84" spans="1:6" x14ac:dyDescent="0.25">
      <c r="A84">
        <v>2</v>
      </c>
      <c r="B84">
        <v>1989</v>
      </c>
      <c r="C84" s="23">
        <f t="shared" si="13"/>
        <v>9.9972761445312504</v>
      </c>
      <c r="D84" s="23">
        <f t="shared" si="14"/>
        <v>20.817833149490234</v>
      </c>
      <c r="E84" s="23">
        <f>0</f>
        <v>0</v>
      </c>
      <c r="F84" s="23">
        <f t="shared" si="15"/>
        <v>59.098098061398701</v>
      </c>
    </row>
    <row r="85" spans="1:6" x14ac:dyDescent="0.25">
      <c r="A85">
        <v>3</v>
      </c>
      <c r="B85">
        <v>1989</v>
      </c>
      <c r="C85" s="23">
        <f t="shared" si="13"/>
        <v>9.9972761445312504</v>
      </c>
      <c r="D85" s="23">
        <f t="shared" si="14"/>
        <v>20.817833149490234</v>
      </c>
      <c r="E85" s="23">
        <f>0</f>
        <v>0</v>
      </c>
      <c r="F85" s="23">
        <f t="shared" si="15"/>
        <v>59.098098061398701</v>
      </c>
    </row>
    <row r="86" spans="1:6" x14ac:dyDescent="0.25">
      <c r="A86">
        <v>4</v>
      </c>
      <c r="B86">
        <v>1989</v>
      </c>
      <c r="C86" s="23">
        <f t="shared" si="13"/>
        <v>9.9972761445312504</v>
      </c>
      <c r="D86" s="23">
        <f t="shared" si="14"/>
        <v>20.817833149490234</v>
      </c>
      <c r="E86" s="23">
        <f>0</f>
        <v>0</v>
      </c>
      <c r="F86" s="23">
        <f t="shared" si="15"/>
        <v>59.098098061398701</v>
      </c>
    </row>
    <row r="87" spans="1:6" x14ac:dyDescent="0.25">
      <c r="A87">
        <v>5</v>
      </c>
      <c r="B87">
        <v>1989</v>
      </c>
      <c r="C87" s="23">
        <f t="shared" si="13"/>
        <v>9.9972761445312504</v>
      </c>
      <c r="D87" s="23">
        <f t="shared" si="14"/>
        <v>20.817833149490234</v>
      </c>
      <c r="E87" s="23">
        <f>0</f>
        <v>0</v>
      </c>
      <c r="F87" s="23">
        <f t="shared" si="15"/>
        <v>59.098098061398701</v>
      </c>
    </row>
    <row r="88" spans="1:6" x14ac:dyDescent="0.25">
      <c r="A88">
        <v>6</v>
      </c>
      <c r="B88">
        <v>1989</v>
      </c>
      <c r="C88" s="23">
        <f t="shared" si="13"/>
        <v>9.9972761445312504</v>
      </c>
      <c r="D88" s="23">
        <f t="shared" si="14"/>
        <v>20.817833149490234</v>
      </c>
      <c r="E88" s="23">
        <f>0</f>
        <v>0</v>
      </c>
      <c r="F88" s="23">
        <f t="shared" si="15"/>
        <v>59.098098061398701</v>
      </c>
    </row>
    <row r="89" spans="1:6" x14ac:dyDescent="0.25">
      <c r="A89">
        <v>7</v>
      </c>
      <c r="B89">
        <v>1989</v>
      </c>
      <c r="C89" s="23">
        <f t="shared" si="13"/>
        <v>9.9972761445312504</v>
      </c>
      <c r="D89" s="23">
        <f t="shared" si="14"/>
        <v>20.817833149490234</v>
      </c>
      <c r="E89" s="23">
        <f>0</f>
        <v>0</v>
      </c>
      <c r="F89" s="23">
        <f t="shared" si="15"/>
        <v>59.098098061398701</v>
      </c>
    </row>
    <row r="90" spans="1:6" x14ac:dyDescent="0.25">
      <c r="A90">
        <v>8</v>
      </c>
      <c r="B90">
        <v>1989</v>
      </c>
      <c r="C90" s="23">
        <f t="shared" si="13"/>
        <v>9.9972761445312504</v>
      </c>
      <c r="D90" s="23">
        <f t="shared" si="14"/>
        <v>20.817833149490234</v>
      </c>
      <c r="E90" s="23">
        <f>0</f>
        <v>0</v>
      </c>
      <c r="F90" s="23">
        <f t="shared" si="15"/>
        <v>59.098098061398701</v>
      </c>
    </row>
    <row r="91" spans="1:6" x14ac:dyDescent="0.25">
      <c r="A91">
        <v>9</v>
      </c>
      <c r="B91">
        <v>1989</v>
      </c>
      <c r="C91" s="23">
        <f t="shared" si="13"/>
        <v>9.9972761445312504</v>
      </c>
      <c r="D91" s="23">
        <f t="shared" si="14"/>
        <v>20.817833149490234</v>
      </c>
      <c r="E91" s="23">
        <f>0</f>
        <v>0</v>
      </c>
      <c r="F91" s="23">
        <f t="shared" si="15"/>
        <v>59.098098061398701</v>
      </c>
    </row>
    <row r="92" spans="1:6" x14ac:dyDescent="0.25">
      <c r="A92">
        <v>10</v>
      </c>
      <c r="B92">
        <v>1989</v>
      </c>
      <c r="C92" s="23">
        <f t="shared" si="13"/>
        <v>9.9972761445312504</v>
      </c>
      <c r="D92" s="23">
        <f t="shared" si="14"/>
        <v>20.817833149490234</v>
      </c>
      <c r="E92" s="23">
        <f>0</f>
        <v>0</v>
      </c>
      <c r="F92" s="23">
        <f t="shared" si="15"/>
        <v>59.098098061398701</v>
      </c>
    </row>
    <row r="93" spans="1:6" x14ac:dyDescent="0.25">
      <c r="A93">
        <v>11</v>
      </c>
      <c r="B93">
        <v>1989</v>
      </c>
      <c r="C93" s="23">
        <f t="shared" si="13"/>
        <v>9.9972761445312504</v>
      </c>
      <c r="D93" s="23">
        <f t="shared" si="14"/>
        <v>20.817833149490234</v>
      </c>
      <c r="E93" s="23">
        <f>0</f>
        <v>0</v>
      </c>
      <c r="F93" s="23">
        <f t="shared" si="15"/>
        <v>59.098098061398701</v>
      </c>
    </row>
    <row r="94" spans="1:6" x14ac:dyDescent="0.25">
      <c r="A94">
        <v>12</v>
      </c>
      <c r="B94">
        <v>1989</v>
      </c>
      <c r="C94" s="23">
        <f t="shared" si="13"/>
        <v>9.9972761445312504</v>
      </c>
      <c r="D94" s="23">
        <f t="shared" si="14"/>
        <v>20.817833149490234</v>
      </c>
      <c r="E94" s="23">
        <f>0</f>
        <v>0</v>
      </c>
      <c r="F94" s="23">
        <f t="shared" si="15"/>
        <v>59.098098061398701</v>
      </c>
    </row>
    <row r="95" spans="1:6" x14ac:dyDescent="0.25">
      <c r="A95">
        <v>1</v>
      </c>
      <c r="B95">
        <v>1990</v>
      </c>
      <c r="C95" s="23">
        <f t="shared" si="13"/>
        <v>9.9972761445312504</v>
      </c>
      <c r="D95" s="23">
        <f t="shared" si="14"/>
        <v>20.817833149490234</v>
      </c>
      <c r="E95" s="23">
        <f>0</f>
        <v>0</v>
      </c>
      <c r="F95" s="23">
        <f t="shared" si="15"/>
        <v>59.098098061398701</v>
      </c>
    </row>
    <row r="96" spans="1:6" x14ac:dyDescent="0.25">
      <c r="A96">
        <v>2</v>
      </c>
      <c r="B96">
        <v>1990</v>
      </c>
      <c r="C96" s="23">
        <f t="shared" si="13"/>
        <v>9.9972761445312504</v>
      </c>
      <c r="D96" s="23">
        <f t="shared" si="14"/>
        <v>20.817833149490234</v>
      </c>
      <c r="E96" s="23">
        <f>0</f>
        <v>0</v>
      </c>
      <c r="F96" s="23">
        <f t="shared" si="15"/>
        <v>59.098098061398701</v>
      </c>
    </row>
    <row r="97" spans="1:6" x14ac:dyDescent="0.25">
      <c r="A97">
        <v>3</v>
      </c>
      <c r="B97">
        <v>1990</v>
      </c>
      <c r="C97" s="23">
        <f t="shared" si="13"/>
        <v>9.9972761445312504</v>
      </c>
      <c r="D97" s="23">
        <f t="shared" si="14"/>
        <v>20.817833149490234</v>
      </c>
      <c r="E97" s="23">
        <f>0</f>
        <v>0</v>
      </c>
      <c r="F97" s="23">
        <f t="shared" si="15"/>
        <v>59.098098061398701</v>
      </c>
    </row>
    <row r="98" spans="1:6" x14ac:dyDescent="0.25">
      <c r="A98">
        <v>4</v>
      </c>
      <c r="B98">
        <v>1990</v>
      </c>
      <c r="C98" s="23">
        <f t="shared" si="13"/>
        <v>9.9972761445312504</v>
      </c>
      <c r="D98" s="23">
        <f t="shared" si="14"/>
        <v>20.817833149490234</v>
      </c>
      <c r="E98" s="23">
        <f>0</f>
        <v>0</v>
      </c>
      <c r="F98" s="23">
        <f t="shared" si="15"/>
        <v>59.098098061398701</v>
      </c>
    </row>
    <row r="99" spans="1:6" x14ac:dyDescent="0.25">
      <c r="A99">
        <v>5</v>
      </c>
      <c r="B99">
        <v>1990</v>
      </c>
      <c r="C99" s="23">
        <f t="shared" si="13"/>
        <v>9.9972761445312504</v>
      </c>
      <c r="D99" s="23">
        <f t="shared" si="14"/>
        <v>20.817833149490234</v>
      </c>
      <c r="E99" s="23">
        <f>0</f>
        <v>0</v>
      </c>
      <c r="F99" s="23">
        <f t="shared" si="15"/>
        <v>59.098098061398701</v>
      </c>
    </row>
    <row r="100" spans="1:6" x14ac:dyDescent="0.25">
      <c r="A100">
        <v>6</v>
      </c>
      <c r="B100">
        <v>1990</v>
      </c>
      <c r="C100" s="23">
        <f t="shared" si="13"/>
        <v>9.9972761445312504</v>
      </c>
      <c r="D100" s="23">
        <f t="shared" si="14"/>
        <v>20.817833149490234</v>
      </c>
      <c r="E100" s="23">
        <f>0</f>
        <v>0</v>
      </c>
      <c r="F100" s="23">
        <f t="shared" si="15"/>
        <v>59.098098061398701</v>
      </c>
    </row>
    <row r="101" spans="1:6" x14ac:dyDescent="0.25">
      <c r="A101">
        <v>7</v>
      </c>
      <c r="B101">
        <v>1990</v>
      </c>
      <c r="C101" s="23">
        <f t="shared" si="13"/>
        <v>9.9972761445312504</v>
      </c>
      <c r="D101" s="23">
        <f t="shared" si="14"/>
        <v>20.817833149490234</v>
      </c>
      <c r="E101" s="23">
        <f>0</f>
        <v>0</v>
      </c>
      <c r="F101" s="23">
        <f t="shared" si="15"/>
        <v>59.098098061398701</v>
      </c>
    </row>
    <row r="102" spans="1:6" x14ac:dyDescent="0.25">
      <c r="A102">
        <v>8</v>
      </c>
      <c r="B102">
        <v>1990</v>
      </c>
      <c r="C102" s="23">
        <f t="shared" si="13"/>
        <v>9.9972761445312504</v>
      </c>
      <c r="D102" s="23">
        <f t="shared" si="14"/>
        <v>20.817833149490234</v>
      </c>
      <c r="E102" s="23">
        <f>0</f>
        <v>0</v>
      </c>
      <c r="F102" s="23">
        <f t="shared" si="15"/>
        <v>59.098098061398701</v>
      </c>
    </row>
    <row r="103" spans="1:6" x14ac:dyDescent="0.25">
      <c r="A103">
        <v>9</v>
      </c>
      <c r="B103">
        <v>1990</v>
      </c>
      <c r="C103" s="23">
        <f t="shared" si="13"/>
        <v>9.9972761445312504</v>
      </c>
      <c r="D103" s="23">
        <f t="shared" si="14"/>
        <v>20.817833149490234</v>
      </c>
      <c r="E103" s="23">
        <f>0</f>
        <v>0</v>
      </c>
      <c r="F103" s="23">
        <f t="shared" si="15"/>
        <v>59.098098061398701</v>
      </c>
    </row>
    <row r="104" spans="1:6" x14ac:dyDescent="0.25">
      <c r="A104">
        <v>10</v>
      </c>
      <c r="B104">
        <v>1990</v>
      </c>
      <c r="C104" s="23">
        <f t="shared" si="13"/>
        <v>9.9972761445312504</v>
      </c>
      <c r="D104" s="23">
        <f t="shared" si="14"/>
        <v>20.817833149490234</v>
      </c>
      <c r="E104" s="23">
        <f>0</f>
        <v>0</v>
      </c>
      <c r="F104" s="23">
        <f t="shared" si="15"/>
        <v>59.098098061398701</v>
      </c>
    </row>
    <row r="105" spans="1:6" x14ac:dyDescent="0.25">
      <c r="A105">
        <v>11</v>
      </c>
      <c r="B105">
        <v>1990</v>
      </c>
      <c r="C105" s="23">
        <f t="shared" si="13"/>
        <v>9.9972761445312504</v>
      </c>
      <c r="D105" s="23">
        <f t="shared" si="14"/>
        <v>20.817833149490234</v>
      </c>
      <c r="E105" s="23">
        <f>0</f>
        <v>0</v>
      </c>
      <c r="F105" s="23">
        <f t="shared" si="15"/>
        <v>59.098098061398701</v>
      </c>
    </row>
    <row r="106" spans="1:6" x14ac:dyDescent="0.25">
      <c r="A106">
        <v>12</v>
      </c>
      <c r="B106">
        <v>1990</v>
      </c>
      <c r="C106" s="23">
        <f t="shared" si="13"/>
        <v>9.9972761445312504</v>
      </c>
      <c r="D106" s="23">
        <f t="shared" si="14"/>
        <v>20.817833149490234</v>
      </c>
      <c r="E106" s="23">
        <f>0</f>
        <v>0</v>
      </c>
      <c r="F106" s="23">
        <f t="shared" si="15"/>
        <v>59.098098061398701</v>
      </c>
    </row>
    <row r="107" spans="1:6" x14ac:dyDescent="0.25">
      <c r="A107">
        <v>1</v>
      </c>
      <c r="B107">
        <v>1991</v>
      </c>
      <c r="C107" s="23">
        <f t="shared" si="13"/>
        <v>9.9972761445312504</v>
      </c>
      <c r="D107" s="23">
        <f t="shared" si="14"/>
        <v>20.817833149490234</v>
      </c>
      <c r="E107" s="23">
        <f>0</f>
        <v>0</v>
      </c>
      <c r="F107" s="23">
        <f t="shared" si="15"/>
        <v>59.098098061398701</v>
      </c>
    </row>
    <row r="108" spans="1:6" x14ac:dyDescent="0.25">
      <c r="A108">
        <v>2</v>
      </c>
      <c r="B108">
        <v>1991</v>
      </c>
      <c r="C108" s="23">
        <f t="shared" si="13"/>
        <v>9.9972761445312504</v>
      </c>
      <c r="D108" s="23">
        <f t="shared" si="14"/>
        <v>20.817833149490234</v>
      </c>
      <c r="E108" s="23">
        <f>0</f>
        <v>0</v>
      </c>
      <c r="F108" s="23">
        <f t="shared" si="15"/>
        <v>59.098098061398701</v>
      </c>
    </row>
    <row r="109" spans="1:6" x14ac:dyDescent="0.25">
      <c r="A109">
        <v>3</v>
      </c>
      <c r="B109">
        <v>1991</v>
      </c>
      <c r="C109" s="23">
        <f t="shared" si="13"/>
        <v>9.9972761445312504</v>
      </c>
      <c r="D109" s="23">
        <f t="shared" si="14"/>
        <v>20.817833149490234</v>
      </c>
      <c r="E109" s="23">
        <f>0</f>
        <v>0</v>
      </c>
      <c r="F109" s="23">
        <f t="shared" si="15"/>
        <v>59.098098061398701</v>
      </c>
    </row>
    <row r="110" spans="1:6" x14ac:dyDescent="0.25">
      <c r="A110">
        <v>4</v>
      </c>
      <c r="B110">
        <v>1991</v>
      </c>
      <c r="C110" s="23">
        <f t="shared" si="13"/>
        <v>9.9972761445312504</v>
      </c>
      <c r="D110" s="23">
        <f t="shared" si="14"/>
        <v>20.817833149490234</v>
      </c>
      <c r="E110" s="23">
        <f>0</f>
        <v>0</v>
      </c>
      <c r="F110" s="23">
        <f t="shared" si="15"/>
        <v>59.098098061398701</v>
      </c>
    </row>
    <row r="111" spans="1:6" x14ac:dyDescent="0.25">
      <c r="A111">
        <v>5</v>
      </c>
      <c r="B111">
        <v>1991</v>
      </c>
      <c r="C111" s="23">
        <f t="shared" si="13"/>
        <v>9.9972761445312504</v>
      </c>
      <c r="D111" s="23">
        <f t="shared" si="14"/>
        <v>20.817833149490234</v>
      </c>
      <c r="E111" s="23">
        <f>0</f>
        <v>0</v>
      </c>
      <c r="F111" s="23">
        <f t="shared" si="15"/>
        <v>59.098098061398701</v>
      </c>
    </row>
    <row r="112" spans="1:6" x14ac:dyDescent="0.25">
      <c r="A112">
        <v>6</v>
      </c>
      <c r="B112">
        <v>1991</v>
      </c>
      <c r="C112" s="23">
        <f t="shared" si="13"/>
        <v>9.9972761445312504</v>
      </c>
      <c r="D112" s="23">
        <f t="shared" si="14"/>
        <v>20.817833149490234</v>
      </c>
      <c r="E112" s="23">
        <f>0</f>
        <v>0</v>
      </c>
      <c r="F112" s="23">
        <f t="shared" si="15"/>
        <v>59.098098061398701</v>
      </c>
    </row>
    <row r="113" spans="1:6" x14ac:dyDescent="0.25">
      <c r="A113">
        <v>7</v>
      </c>
      <c r="B113">
        <v>1991</v>
      </c>
      <c r="C113" s="23">
        <f t="shared" si="13"/>
        <v>9.9972761445312504</v>
      </c>
      <c r="D113" s="23">
        <f t="shared" si="14"/>
        <v>20.817833149490234</v>
      </c>
      <c r="E113" s="23">
        <f>0</f>
        <v>0</v>
      </c>
      <c r="F113" s="23">
        <f t="shared" si="15"/>
        <v>59.098098061398701</v>
      </c>
    </row>
    <row r="114" spans="1:6" x14ac:dyDescent="0.25">
      <c r="A114">
        <v>8</v>
      </c>
      <c r="B114">
        <v>1991</v>
      </c>
      <c r="C114" s="23">
        <f t="shared" si="13"/>
        <v>9.9972761445312504</v>
      </c>
      <c r="D114" s="23">
        <f t="shared" si="14"/>
        <v>20.817833149490234</v>
      </c>
      <c r="E114" s="23">
        <f>0</f>
        <v>0</v>
      </c>
      <c r="F114" s="23">
        <f t="shared" si="15"/>
        <v>59.098098061398701</v>
      </c>
    </row>
    <row r="115" spans="1:6" x14ac:dyDescent="0.25">
      <c r="A115">
        <v>9</v>
      </c>
      <c r="B115">
        <v>1991</v>
      </c>
      <c r="C115" s="23">
        <f t="shared" si="13"/>
        <v>9.9972761445312504</v>
      </c>
      <c r="D115" s="23">
        <f t="shared" si="14"/>
        <v>20.817833149490234</v>
      </c>
      <c r="E115" s="23">
        <f>0</f>
        <v>0</v>
      </c>
      <c r="F115" s="23">
        <f t="shared" si="15"/>
        <v>59.098098061398701</v>
      </c>
    </row>
    <row r="116" spans="1:6" x14ac:dyDescent="0.25">
      <c r="A116">
        <v>10</v>
      </c>
      <c r="B116">
        <v>1991</v>
      </c>
      <c r="C116" s="23">
        <f t="shared" si="13"/>
        <v>9.9972761445312504</v>
      </c>
      <c r="D116" s="23">
        <f t="shared" si="14"/>
        <v>20.817833149490234</v>
      </c>
      <c r="E116" s="23">
        <f>0</f>
        <v>0</v>
      </c>
      <c r="F116" s="23">
        <f t="shared" si="15"/>
        <v>59.098098061398701</v>
      </c>
    </row>
    <row r="117" spans="1:6" x14ac:dyDescent="0.25">
      <c r="A117">
        <v>11</v>
      </c>
      <c r="B117">
        <v>1991</v>
      </c>
      <c r="C117" s="23">
        <f t="shared" si="13"/>
        <v>9.9972761445312504</v>
      </c>
      <c r="D117" s="23">
        <f t="shared" si="14"/>
        <v>20.817833149490234</v>
      </c>
      <c r="E117" s="23">
        <f>0</f>
        <v>0</v>
      </c>
      <c r="F117" s="23">
        <f t="shared" si="15"/>
        <v>59.098098061398701</v>
      </c>
    </row>
    <row r="118" spans="1:6" x14ac:dyDescent="0.25">
      <c r="A118">
        <v>12</v>
      </c>
      <c r="B118">
        <v>1991</v>
      </c>
      <c r="C118" s="23">
        <f t="shared" si="13"/>
        <v>9.9972761445312504</v>
      </c>
      <c r="D118" s="23">
        <f t="shared" si="14"/>
        <v>20.817833149490234</v>
      </c>
      <c r="E118" s="23">
        <f>0</f>
        <v>0</v>
      </c>
      <c r="F118" s="23">
        <f t="shared" si="15"/>
        <v>59.098098061398701</v>
      </c>
    </row>
    <row r="119" spans="1:6" x14ac:dyDescent="0.25">
      <c r="A119">
        <v>1</v>
      </c>
      <c r="B119">
        <v>1992</v>
      </c>
      <c r="C119" s="23">
        <f t="shared" si="13"/>
        <v>9.9972761445312504</v>
      </c>
      <c r="D119" s="23">
        <f t="shared" si="14"/>
        <v>20.817833149490234</v>
      </c>
      <c r="E119" s="23">
        <f>0</f>
        <v>0</v>
      </c>
      <c r="F119" s="23">
        <f t="shared" si="15"/>
        <v>59.098098061398701</v>
      </c>
    </row>
    <row r="120" spans="1:6" x14ac:dyDescent="0.25">
      <c r="A120">
        <v>2</v>
      </c>
      <c r="B120">
        <v>1992</v>
      </c>
      <c r="C120" s="23">
        <f t="shared" si="13"/>
        <v>9.9972761445312504</v>
      </c>
      <c r="D120" s="23">
        <f t="shared" si="14"/>
        <v>20.817833149490234</v>
      </c>
      <c r="E120" s="23">
        <f>0</f>
        <v>0</v>
      </c>
      <c r="F120" s="23">
        <f t="shared" si="15"/>
        <v>59.098098061398701</v>
      </c>
    </row>
    <row r="121" spans="1:6" x14ac:dyDescent="0.25">
      <c r="A121">
        <v>3</v>
      </c>
      <c r="B121">
        <v>1992</v>
      </c>
      <c r="C121" s="23">
        <f t="shared" si="13"/>
        <v>9.9972761445312504</v>
      </c>
      <c r="D121" s="23">
        <f t="shared" si="14"/>
        <v>20.817833149490234</v>
      </c>
      <c r="E121" s="23">
        <f>0</f>
        <v>0</v>
      </c>
      <c r="F121" s="23">
        <f t="shared" si="15"/>
        <v>59.098098061398701</v>
      </c>
    </row>
    <row r="122" spans="1:6" x14ac:dyDescent="0.25">
      <c r="A122">
        <v>4</v>
      </c>
      <c r="B122">
        <v>1992</v>
      </c>
      <c r="C122" s="23">
        <f t="shared" si="13"/>
        <v>9.9972761445312504</v>
      </c>
      <c r="D122" s="23">
        <f t="shared" si="14"/>
        <v>20.817833149490234</v>
      </c>
      <c r="E122" s="23">
        <f>0</f>
        <v>0</v>
      </c>
      <c r="F122" s="23">
        <f t="shared" si="15"/>
        <v>59.098098061398701</v>
      </c>
    </row>
    <row r="123" spans="1:6" x14ac:dyDescent="0.25">
      <c r="A123">
        <v>5</v>
      </c>
      <c r="B123">
        <v>1992</v>
      </c>
      <c r="C123" s="23">
        <f t="shared" si="13"/>
        <v>9.9972761445312504</v>
      </c>
      <c r="D123" s="23">
        <f t="shared" si="14"/>
        <v>20.817833149490234</v>
      </c>
      <c r="E123" s="23">
        <f>0</f>
        <v>0</v>
      </c>
      <c r="F123" s="23">
        <f t="shared" si="15"/>
        <v>59.098098061398701</v>
      </c>
    </row>
    <row r="124" spans="1:6" x14ac:dyDescent="0.25">
      <c r="A124">
        <v>6</v>
      </c>
      <c r="B124">
        <v>1992</v>
      </c>
      <c r="C124" s="23">
        <f t="shared" si="13"/>
        <v>9.9972761445312504</v>
      </c>
      <c r="D124" s="23">
        <f t="shared" si="14"/>
        <v>20.817833149490234</v>
      </c>
      <c r="E124" s="23">
        <f>0</f>
        <v>0</v>
      </c>
      <c r="F124" s="23">
        <f t="shared" si="15"/>
        <v>59.098098061398701</v>
      </c>
    </row>
    <row r="125" spans="1:6" x14ac:dyDescent="0.25">
      <c r="A125">
        <v>7</v>
      </c>
      <c r="B125">
        <v>1992</v>
      </c>
      <c r="C125" s="23">
        <f t="shared" si="13"/>
        <v>9.9972761445312504</v>
      </c>
      <c r="D125" s="23">
        <f t="shared" si="14"/>
        <v>20.817833149490234</v>
      </c>
      <c r="E125" s="23">
        <f>0</f>
        <v>0</v>
      </c>
      <c r="F125" s="23">
        <f t="shared" si="15"/>
        <v>59.098098061398701</v>
      </c>
    </row>
    <row r="126" spans="1:6" x14ac:dyDescent="0.25">
      <c r="A126">
        <v>8</v>
      </c>
      <c r="B126">
        <v>1992</v>
      </c>
      <c r="C126" s="23">
        <f t="shared" si="13"/>
        <v>9.9972761445312504</v>
      </c>
      <c r="D126" s="23">
        <f t="shared" si="14"/>
        <v>20.817833149490234</v>
      </c>
      <c r="E126" s="23">
        <f>0</f>
        <v>0</v>
      </c>
      <c r="F126" s="23">
        <f t="shared" si="15"/>
        <v>59.098098061398701</v>
      </c>
    </row>
    <row r="127" spans="1:6" x14ac:dyDescent="0.25">
      <c r="A127">
        <v>9</v>
      </c>
      <c r="B127">
        <v>1992</v>
      </c>
      <c r="C127" s="23">
        <f t="shared" si="13"/>
        <v>9.9972761445312504</v>
      </c>
      <c r="D127" s="23">
        <f t="shared" si="14"/>
        <v>20.817833149490234</v>
      </c>
      <c r="E127" s="23">
        <f>0</f>
        <v>0</v>
      </c>
      <c r="F127" s="23">
        <f t="shared" si="15"/>
        <v>59.098098061398701</v>
      </c>
    </row>
    <row r="128" spans="1:6" x14ac:dyDescent="0.25">
      <c r="A128">
        <v>10</v>
      </c>
      <c r="B128">
        <v>1992</v>
      </c>
      <c r="C128" s="23">
        <f t="shared" si="13"/>
        <v>9.9972761445312504</v>
      </c>
      <c r="D128" s="23">
        <f t="shared" si="14"/>
        <v>20.817833149490234</v>
      </c>
      <c r="E128" s="23">
        <f>0</f>
        <v>0</v>
      </c>
      <c r="F128" s="23">
        <f t="shared" si="15"/>
        <v>59.098098061398701</v>
      </c>
    </row>
    <row r="129" spans="1:6" x14ac:dyDescent="0.25">
      <c r="A129">
        <v>11</v>
      </c>
      <c r="B129">
        <v>1992</v>
      </c>
      <c r="C129" s="23">
        <f t="shared" si="13"/>
        <v>9.9972761445312504</v>
      </c>
      <c r="D129" s="23">
        <f t="shared" si="14"/>
        <v>20.817833149490234</v>
      </c>
      <c r="E129" s="23">
        <f>0</f>
        <v>0</v>
      </c>
      <c r="F129" s="23">
        <f t="shared" si="15"/>
        <v>59.098098061398701</v>
      </c>
    </row>
    <row r="130" spans="1:6" x14ac:dyDescent="0.25">
      <c r="A130">
        <v>12</v>
      </c>
      <c r="B130">
        <v>1992</v>
      </c>
      <c r="C130" s="23">
        <f t="shared" si="13"/>
        <v>9.9972761445312504</v>
      </c>
      <c r="D130" s="23">
        <f t="shared" si="14"/>
        <v>20.817833149490234</v>
      </c>
      <c r="E130" s="23">
        <f>0</f>
        <v>0</v>
      </c>
      <c r="F130" s="23">
        <f t="shared" si="15"/>
        <v>59.098098061398701</v>
      </c>
    </row>
    <row r="131" spans="1:6" x14ac:dyDescent="0.25">
      <c r="A131">
        <v>1</v>
      </c>
      <c r="B131">
        <v>1993</v>
      </c>
      <c r="C131" s="23">
        <f t="shared" si="13"/>
        <v>9.9972761445312504</v>
      </c>
      <c r="D131" s="23">
        <f t="shared" si="14"/>
        <v>20.817833149490234</v>
      </c>
      <c r="E131" s="23">
        <f>0</f>
        <v>0</v>
      </c>
      <c r="F131" s="23">
        <f t="shared" si="15"/>
        <v>59.098098061398701</v>
      </c>
    </row>
    <row r="132" spans="1:6" x14ac:dyDescent="0.25">
      <c r="A132">
        <v>2</v>
      </c>
      <c r="B132">
        <v>1993</v>
      </c>
      <c r="C132" s="23">
        <f t="shared" si="13"/>
        <v>9.9972761445312504</v>
      </c>
      <c r="D132" s="23">
        <f t="shared" si="14"/>
        <v>20.817833149490234</v>
      </c>
      <c r="E132" s="23">
        <f>0</f>
        <v>0</v>
      </c>
      <c r="F132" s="23">
        <f t="shared" si="15"/>
        <v>59.098098061398701</v>
      </c>
    </row>
    <row r="133" spans="1:6" x14ac:dyDescent="0.25">
      <c r="A133">
        <v>3</v>
      </c>
      <c r="B133">
        <v>1993</v>
      </c>
      <c r="C133" s="23">
        <f t="shared" si="13"/>
        <v>9.9972761445312504</v>
      </c>
      <c r="D133" s="23">
        <f t="shared" si="14"/>
        <v>20.817833149490234</v>
      </c>
      <c r="E133" s="23">
        <f>0</f>
        <v>0</v>
      </c>
      <c r="F133" s="23">
        <f t="shared" si="15"/>
        <v>59.098098061398701</v>
      </c>
    </row>
    <row r="134" spans="1:6" x14ac:dyDescent="0.25">
      <c r="A134">
        <v>4</v>
      </c>
      <c r="B134">
        <v>1993</v>
      </c>
      <c r="C134" s="23">
        <f t="shared" si="13"/>
        <v>9.9972761445312504</v>
      </c>
      <c r="D134" s="23">
        <f t="shared" si="14"/>
        <v>20.817833149490234</v>
      </c>
      <c r="E134" s="23">
        <f>0</f>
        <v>0</v>
      </c>
      <c r="F134" s="23">
        <f t="shared" si="15"/>
        <v>59.098098061398701</v>
      </c>
    </row>
    <row r="135" spans="1:6" x14ac:dyDescent="0.25">
      <c r="A135">
        <v>5</v>
      </c>
      <c r="B135">
        <v>1993</v>
      </c>
      <c r="C135" s="23">
        <f t="shared" si="13"/>
        <v>9.9972761445312504</v>
      </c>
      <c r="D135" s="23">
        <f t="shared" si="14"/>
        <v>20.817833149490234</v>
      </c>
      <c r="E135" s="23">
        <f>0</f>
        <v>0</v>
      </c>
      <c r="F135" s="23">
        <f t="shared" si="15"/>
        <v>59.098098061398701</v>
      </c>
    </row>
    <row r="136" spans="1:6" x14ac:dyDescent="0.25">
      <c r="A136">
        <v>6</v>
      </c>
      <c r="B136">
        <v>1993</v>
      </c>
      <c r="C136" s="23">
        <f t="shared" si="13"/>
        <v>9.9972761445312504</v>
      </c>
      <c r="D136" s="23">
        <f t="shared" si="14"/>
        <v>20.817833149490234</v>
      </c>
      <c r="E136" s="23">
        <f>0</f>
        <v>0</v>
      </c>
      <c r="F136" s="23">
        <f t="shared" si="15"/>
        <v>59.098098061398701</v>
      </c>
    </row>
    <row r="137" spans="1:6" x14ac:dyDescent="0.25">
      <c r="A137">
        <v>7</v>
      </c>
      <c r="B137">
        <v>1993</v>
      </c>
      <c r="C137" s="23">
        <f t="shared" si="13"/>
        <v>9.9972761445312504</v>
      </c>
      <c r="D137" s="23">
        <f t="shared" si="14"/>
        <v>20.817833149490234</v>
      </c>
      <c r="E137" s="23">
        <f>0</f>
        <v>0</v>
      </c>
      <c r="F137" s="23">
        <f t="shared" si="15"/>
        <v>59.098098061398701</v>
      </c>
    </row>
    <row r="138" spans="1:6" x14ac:dyDescent="0.25">
      <c r="A138">
        <v>8</v>
      </c>
      <c r="B138">
        <v>1993</v>
      </c>
      <c r="C138" s="23">
        <f t="shared" si="13"/>
        <v>9.9972761445312504</v>
      </c>
      <c r="D138" s="23">
        <f t="shared" si="14"/>
        <v>20.817833149490234</v>
      </c>
      <c r="E138" s="23">
        <f>0</f>
        <v>0</v>
      </c>
      <c r="F138" s="23">
        <f t="shared" si="15"/>
        <v>59.098098061398701</v>
      </c>
    </row>
    <row r="139" spans="1:6" x14ac:dyDescent="0.25">
      <c r="A139">
        <v>9</v>
      </c>
      <c r="B139">
        <v>1993</v>
      </c>
      <c r="C139" s="23">
        <f t="shared" ref="C139:C202" si="16">VLOOKUP(B139,$I$15:$N$52,3,"FALSE")/12+VLOOKUP(B139,$I$15:$N$52,5,"FALSE")/12+VLOOKUP(B139,$I$15:$N$52,6,"FALSE")/12</f>
        <v>9.9972761445312504</v>
      </c>
      <c r="D139" s="23">
        <f t="shared" ref="D139:D202" si="17">VLOOKUP(B139,$I$15:$N$52,4,"FALSE")/12</f>
        <v>20.817833149490234</v>
      </c>
      <c r="E139" s="23">
        <f>0</f>
        <v>0</v>
      </c>
      <c r="F139" s="23">
        <f t="shared" ref="F139:F202" si="18">VLOOKUP(B139,$I$15:$N$52,2,"FALSE")/12</f>
        <v>59.098098061398701</v>
      </c>
    </row>
    <row r="140" spans="1:6" x14ac:dyDescent="0.25">
      <c r="A140">
        <v>10</v>
      </c>
      <c r="B140">
        <v>1993</v>
      </c>
      <c r="C140" s="23">
        <f t="shared" si="16"/>
        <v>9.9972761445312504</v>
      </c>
      <c r="D140" s="23">
        <f t="shared" si="17"/>
        <v>20.817833149490234</v>
      </c>
      <c r="E140" s="23">
        <f>0</f>
        <v>0</v>
      </c>
      <c r="F140" s="23">
        <f t="shared" si="18"/>
        <v>59.098098061398701</v>
      </c>
    </row>
    <row r="141" spans="1:6" x14ac:dyDescent="0.25">
      <c r="A141">
        <v>11</v>
      </c>
      <c r="B141">
        <v>1993</v>
      </c>
      <c r="C141" s="23">
        <f t="shared" si="16"/>
        <v>9.9972761445312504</v>
      </c>
      <c r="D141" s="23">
        <f t="shared" si="17"/>
        <v>20.817833149490234</v>
      </c>
      <c r="E141" s="23">
        <f>0</f>
        <v>0</v>
      </c>
      <c r="F141" s="23">
        <f t="shared" si="18"/>
        <v>59.098098061398701</v>
      </c>
    </row>
    <row r="142" spans="1:6" x14ac:dyDescent="0.25">
      <c r="A142">
        <v>12</v>
      </c>
      <c r="B142">
        <v>1993</v>
      </c>
      <c r="C142" s="23">
        <f t="shared" si="16"/>
        <v>9.9972761445312504</v>
      </c>
      <c r="D142" s="23">
        <f t="shared" si="17"/>
        <v>20.817833149490234</v>
      </c>
      <c r="E142" s="23">
        <f>0</f>
        <v>0</v>
      </c>
      <c r="F142" s="23">
        <f t="shared" si="18"/>
        <v>59.098098061398701</v>
      </c>
    </row>
    <row r="143" spans="1:6" x14ac:dyDescent="0.25">
      <c r="A143">
        <v>1</v>
      </c>
      <c r="B143">
        <v>1994</v>
      </c>
      <c r="C143" s="23">
        <f t="shared" si="16"/>
        <v>8.8538483437500002</v>
      </c>
      <c r="D143" s="23">
        <f t="shared" si="17"/>
        <v>12.781408791666665</v>
      </c>
      <c r="E143" s="23">
        <f>0</f>
        <v>0</v>
      </c>
      <c r="F143" s="23">
        <f t="shared" si="18"/>
        <v>49.264836118749997</v>
      </c>
    </row>
    <row r="144" spans="1:6" x14ac:dyDescent="0.25">
      <c r="A144">
        <v>2</v>
      </c>
      <c r="B144">
        <v>1994</v>
      </c>
      <c r="C144" s="23">
        <f t="shared" si="16"/>
        <v>8.8538483437500002</v>
      </c>
      <c r="D144" s="23">
        <f t="shared" si="17"/>
        <v>12.781408791666665</v>
      </c>
      <c r="E144" s="23">
        <f>0</f>
        <v>0</v>
      </c>
      <c r="F144" s="23">
        <f t="shared" si="18"/>
        <v>49.264836118749997</v>
      </c>
    </row>
    <row r="145" spans="1:6" x14ac:dyDescent="0.25">
      <c r="A145">
        <v>3</v>
      </c>
      <c r="B145">
        <v>1994</v>
      </c>
      <c r="C145" s="23">
        <f t="shared" si="16"/>
        <v>8.8538483437500002</v>
      </c>
      <c r="D145" s="23">
        <f t="shared" si="17"/>
        <v>12.781408791666665</v>
      </c>
      <c r="E145" s="23">
        <f>0</f>
        <v>0</v>
      </c>
      <c r="F145" s="23">
        <f t="shared" si="18"/>
        <v>49.264836118749997</v>
      </c>
    </row>
    <row r="146" spans="1:6" x14ac:dyDescent="0.25">
      <c r="A146">
        <v>4</v>
      </c>
      <c r="B146">
        <v>1994</v>
      </c>
      <c r="C146" s="23">
        <f t="shared" si="16"/>
        <v>8.8538483437500002</v>
      </c>
      <c r="D146" s="23">
        <f t="shared" si="17"/>
        <v>12.781408791666665</v>
      </c>
      <c r="E146" s="23">
        <f>0</f>
        <v>0</v>
      </c>
      <c r="F146" s="23">
        <f t="shared" si="18"/>
        <v>49.264836118749997</v>
      </c>
    </row>
    <row r="147" spans="1:6" x14ac:dyDescent="0.25">
      <c r="A147">
        <v>5</v>
      </c>
      <c r="B147">
        <v>1994</v>
      </c>
      <c r="C147" s="23">
        <f t="shared" si="16"/>
        <v>8.8538483437500002</v>
      </c>
      <c r="D147" s="23">
        <f t="shared" si="17"/>
        <v>12.781408791666665</v>
      </c>
      <c r="E147" s="23">
        <f>0</f>
        <v>0</v>
      </c>
      <c r="F147" s="23">
        <f t="shared" si="18"/>
        <v>49.264836118749997</v>
      </c>
    </row>
    <row r="148" spans="1:6" x14ac:dyDescent="0.25">
      <c r="A148">
        <v>6</v>
      </c>
      <c r="B148">
        <v>1994</v>
      </c>
      <c r="C148" s="23">
        <f t="shared" si="16"/>
        <v>8.8538483437500002</v>
      </c>
      <c r="D148" s="23">
        <f t="shared" si="17"/>
        <v>12.781408791666665</v>
      </c>
      <c r="E148" s="23">
        <f>0</f>
        <v>0</v>
      </c>
      <c r="F148" s="23">
        <f t="shared" si="18"/>
        <v>49.264836118749997</v>
      </c>
    </row>
    <row r="149" spans="1:6" x14ac:dyDescent="0.25">
      <c r="A149">
        <v>7</v>
      </c>
      <c r="B149">
        <v>1994</v>
      </c>
      <c r="C149" s="23">
        <f t="shared" si="16"/>
        <v>8.8538483437500002</v>
      </c>
      <c r="D149" s="23">
        <f t="shared" si="17"/>
        <v>12.781408791666665</v>
      </c>
      <c r="E149" s="23">
        <f>0</f>
        <v>0</v>
      </c>
      <c r="F149" s="23">
        <f t="shared" si="18"/>
        <v>49.264836118749997</v>
      </c>
    </row>
    <row r="150" spans="1:6" x14ac:dyDescent="0.25">
      <c r="A150">
        <v>8</v>
      </c>
      <c r="B150">
        <v>1994</v>
      </c>
      <c r="C150" s="23">
        <f t="shared" si="16"/>
        <v>8.8538483437500002</v>
      </c>
      <c r="D150" s="23">
        <f t="shared" si="17"/>
        <v>12.781408791666665</v>
      </c>
      <c r="E150" s="23">
        <f>0</f>
        <v>0</v>
      </c>
      <c r="F150" s="23">
        <f t="shared" si="18"/>
        <v>49.264836118749997</v>
      </c>
    </row>
    <row r="151" spans="1:6" x14ac:dyDescent="0.25">
      <c r="A151">
        <v>9</v>
      </c>
      <c r="B151">
        <v>1994</v>
      </c>
      <c r="C151" s="23">
        <f t="shared" si="16"/>
        <v>8.8538483437500002</v>
      </c>
      <c r="D151" s="23">
        <f t="shared" si="17"/>
        <v>12.781408791666665</v>
      </c>
      <c r="E151" s="23">
        <f>0</f>
        <v>0</v>
      </c>
      <c r="F151" s="23">
        <f t="shared" si="18"/>
        <v>49.264836118749997</v>
      </c>
    </row>
    <row r="152" spans="1:6" x14ac:dyDescent="0.25">
      <c r="A152">
        <v>10</v>
      </c>
      <c r="B152">
        <v>1994</v>
      </c>
      <c r="C152" s="23">
        <f t="shared" si="16"/>
        <v>8.8538483437500002</v>
      </c>
      <c r="D152" s="23">
        <f t="shared" si="17"/>
        <v>12.781408791666665</v>
      </c>
      <c r="E152" s="23">
        <f>0</f>
        <v>0</v>
      </c>
      <c r="F152" s="23">
        <f t="shared" si="18"/>
        <v>49.264836118749997</v>
      </c>
    </row>
    <row r="153" spans="1:6" x14ac:dyDescent="0.25">
      <c r="A153">
        <v>11</v>
      </c>
      <c r="B153">
        <v>1994</v>
      </c>
      <c r="C153" s="23">
        <f t="shared" si="16"/>
        <v>8.8538483437500002</v>
      </c>
      <c r="D153" s="23">
        <f t="shared" si="17"/>
        <v>12.781408791666665</v>
      </c>
      <c r="E153" s="23">
        <f>0</f>
        <v>0</v>
      </c>
      <c r="F153" s="23">
        <f t="shared" si="18"/>
        <v>49.264836118749997</v>
      </c>
    </row>
    <row r="154" spans="1:6" x14ac:dyDescent="0.25">
      <c r="A154">
        <v>12</v>
      </c>
      <c r="B154">
        <v>1994</v>
      </c>
      <c r="C154" s="23">
        <f t="shared" si="16"/>
        <v>8.8538483437500002</v>
      </c>
      <c r="D154" s="23">
        <f t="shared" si="17"/>
        <v>12.781408791666665</v>
      </c>
      <c r="E154" s="23">
        <f>0</f>
        <v>0</v>
      </c>
      <c r="F154" s="23">
        <f t="shared" si="18"/>
        <v>49.264836118749997</v>
      </c>
    </row>
    <row r="155" spans="1:6" x14ac:dyDescent="0.25">
      <c r="A155">
        <v>1</v>
      </c>
      <c r="B155">
        <v>1995</v>
      </c>
      <c r="C155" s="23">
        <f t="shared" si="16"/>
        <v>8.1223308562500005</v>
      </c>
      <c r="D155" s="23">
        <f t="shared" si="17"/>
        <v>16.393837630729166</v>
      </c>
      <c r="E155" s="23">
        <f>0</f>
        <v>0</v>
      </c>
      <c r="F155" s="23">
        <f t="shared" si="18"/>
        <v>57.009437317124998</v>
      </c>
    </row>
    <row r="156" spans="1:6" x14ac:dyDescent="0.25">
      <c r="A156">
        <v>2</v>
      </c>
      <c r="B156">
        <v>1995</v>
      </c>
      <c r="C156" s="23">
        <f t="shared" si="16"/>
        <v>8.1223308562500005</v>
      </c>
      <c r="D156" s="23">
        <f t="shared" si="17"/>
        <v>16.393837630729166</v>
      </c>
      <c r="E156" s="23">
        <f>0</f>
        <v>0</v>
      </c>
      <c r="F156" s="23">
        <f t="shared" si="18"/>
        <v>57.009437317124998</v>
      </c>
    </row>
    <row r="157" spans="1:6" x14ac:dyDescent="0.25">
      <c r="A157">
        <v>3</v>
      </c>
      <c r="B157">
        <v>1995</v>
      </c>
      <c r="C157" s="23">
        <f t="shared" si="16"/>
        <v>8.1223308562500005</v>
      </c>
      <c r="D157" s="23">
        <f t="shared" si="17"/>
        <v>16.393837630729166</v>
      </c>
      <c r="E157" s="23">
        <f>0</f>
        <v>0</v>
      </c>
      <c r="F157" s="23">
        <f t="shared" si="18"/>
        <v>57.009437317124998</v>
      </c>
    </row>
    <row r="158" spans="1:6" x14ac:dyDescent="0.25">
      <c r="A158">
        <v>4</v>
      </c>
      <c r="B158">
        <v>1995</v>
      </c>
      <c r="C158" s="23">
        <f t="shared" si="16"/>
        <v>8.1223308562500005</v>
      </c>
      <c r="D158" s="23">
        <f t="shared" si="17"/>
        <v>16.393837630729166</v>
      </c>
      <c r="E158" s="23">
        <f>0</f>
        <v>0</v>
      </c>
      <c r="F158" s="23">
        <f t="shared" si="18"/>
        <v>57.009437317124998</v>
      </c>
    </row>
    <row r="159" spans="1:6" x14ac:dyDescent="0.25">
      <c r="A159">
        <v>5</v>
      </c>
      <c r="B159">
        <v>1995</v>
      </c>
      <c r="C159" s="23">
        <f t="shared" si="16"/>
        <v>8.1223308562500005</v>
      </c>
      <c r="D159" s="23">
        <f t="shared" si="17"/>
        <v>16.393837630729166</v>
      </c>
      <c r="E159" s="23">
        <f>0</f>
        <v>0</v>
      </c>
      <c r="F159" s="23">
        <f t="shared" si="18"/>
        <v>57.009437317124998</v>
      </c>
    </row>
    <row r="160" spans="1:6" x14ac:dyDescent="0.25">
      <c r="A160">
        <v>6</v>
      </c>
      <c r="B160">
        <v>1995</v>
      </c>
      <c r="C160" s="23">
        <f t="shared" si="16"/>
        <v>8.1223308562500005</v>
      </c>
      <c r="D160" s="23">
        <f t="shared" si="17"/>
        <v>16.393837630729166</v>
      </c>
      <c r="E160" s="23">
        <f>0</f>
        <v>0</v>
      </c>
      <c r="F160" s="23">
        <f t="shared" si="18"/>
        <v>57.009437317124998</v>
      </c>
    </row>
    <row r="161" spans="1:6" x14ac:dyDescent="0.25">
      <c r="A161">
        <v>7</v>
      </c>
      <c r="B161">
        <v>1995</v>
      </c>
      <c r="C161" s="23">
        <f t="shared" si="16"/>
        <v>8.1223308562500005</v>
      </c>
      <c r="D161" s="23">
        <f t="shared" si="17"/>
        <v>16.393837630729166</v>
      </c>
      <c r="E161" s="23">
        <f>0</f>
        <v>0</v>
      </c>
      <c r="F161" s="23">
        <f t="shared" si="18"/>
        <v>57.009437317124998</v>
      </c>
    </row>
    <row r="162" spans="1:6" x14ac:dyDescent="0.25">
      <c r="A162">
        <v>8</v>
      </c>
      <c r="B162">
        <v>1995</v>
      </c>
      <c r="C162" s="23">
        <f t="shared" si="16"/>
        <v>8.1223308562500005</v>
      </c>
      <c r="D162" s="23">
        <f t="shared" si="17"/>
        <v>16.393837630729166</v>
      </c>
      <c r="E162" s="23">
        <f>0</f>
        <v>0</v>
      </c>
      <c r="F162" s="23">
        <f t="shared" si="18"/>
        <v>57.009437317124998</v>
      </c>
    </row>
    <row r="163" spans="1:6" x14ac:dyDescent="0.25">
      <c r="A163">
        <v>9</v>
      </c>
      <c r="B163">
        <v>1995</v>
      </c>
      <c r="C163" s="23">
        <f t="shared" si="16"/>
        <v>8.1223308562500005</v>
      </c>
      <c r="D163" s="23">
        <f t="shared" si="17"/>
        <v>16.393837630729166</v>
      </c>
      <c r="E163" s="23">
        <f>0</f>
        <v>0</v>
      </c>
      <c r="F163" s="23">
        <f t="shared" si="18"/>
        <v>57.009437317124998</v>
      </c>
    </row>
    <row r="164" spans="1:6" x14ac:dyDescent="0.25">
      <c r="A164">
        <v>10</v>
      </c>
      <c r="B164">
        <v>1995</v>
      </c>
      <c r="C164" s="23">
        <f t="shared" si="16"/>
        <v>8.1223308562500005</v>
      </c>
      <c r="D164" s="23">
        <f t="shared" si="17"/>
        <v>16.393837630729166</v>
      </c>
      <c r="E164" s="23">
        <f>0</f>
        <v>0</v>
      </c>
      <c r="F164" s="23">
        <f t="shared" si="18"/>
        <v>57.009437317124998</v>
      </c>
    </row>
    <row r="165" spans="1:6" x14ac:dyDescent="0.25">
      <c r="A165">
        <v>11</v>
      </c>
      <c r="B165">
        <v>1995</v>
      </c>
      <c r="C165" s="23">
        <f t="shared" si="16"/>
        <v>8.1223308562500005</v>
      </c>
      <c r="D165" s="23">
        <f t="shared" si="17"/>
        <v>16.393837630729166</v>
      </c>
      <c r="E165" s="23">
        <f>0</f>
        <v>0</v>
      </c>
      <c r="F165" s="23">
        <f t="shared" si="18"/>
        <v>57.009437317124998</v>
      </c>
    </row>
    <row r="166" spans="1:6" x14ac:dyDescent="0.25">
      <c r="A166">
        <v>12</v>
      </c>
      <c r="B166">
        <v>1995</v>
      </c>
      <c r="C166" s="23">
        <f t="shared" si="16"/>
        <v>8.1223308562500005</v>
      </c>
      <c r="D166" s="23">
        <f t="shared" si="17"/>
        <v>16.393837630729166</v>
      </c>
      <c r="E166" s="23">
        <f>0</f>
        <v>0</v>
      </c>
      <c r="F166" s="23">
        <f t="shared" si="18"/>
        <v>57.009437317124998</v>
      </c>
    </row>
    <row r="167" spans="1:6" x14ac:dyDescent="0.25">
      <c r="A167">
        <v>1</v>
      </c>
      <c r="B167">
        <v>1996</v>
      </c>
      <c r="C167" s="23">
        <f t="shared" si="16"/>
        <v>7.6422509187499994</v>
      </c>
      <c r="D167" s="23">
        <f t="shared" si="17"/>
        <v>22.459912433333333</v>
      </c>
      <c r="E167" s="23">
        <f>0</f>
        <v>0</v>
      </c>
      <c r="F167" s="23">
        <f t="shared" si="18"/>
        <v>61.706044379166663</v>
      </c>
    </row>
    <row r="168" spans="1:6" x14ac:dyDescent="0.25">
      <c r="A168">
        <v>2</v>
      </c>
      <c r="B168">
        <v>1996</v>
      </c>
      <c r="C168" s="23">
        <f t="shared" si="16"/>
        <v>7.6422509187499994</v>
      </c>
      <c r="D168" s="23">
        <f t="shared" si="17"/>
        <v>22.459912433333333</v>
      </c>
      <c r="E168" s="23">
        <f>0</f>
        <v>0</v>
      </c>
      <c r="F168" s="23">
        <f t="shared" si="18"/>
        <v>61.706044379166663</v>
      </c>
    </row>
    <row r="169" spans="1:6" x14ac:dyDescent="0.25">
      <c r="A169">
        <v>3</v>
      </c>
      <c r="B169">
        <v>1996</v>
      </c>
      <c r="C169" s="23">
        <f t="shared" si="16"/>
        <v>7.6422509187499994</v>
      </c>
      <c r="D169" s="23">
        <f t="shared" si="17"/>
        <v>22.459912433333333</v>
      </c>
      <c r="E169" s="23">
        <f>0</f>
        <v>0</v>
      </c>
      <c r="F169" s="23">
        <f t="shared" si="18"/>
        <v>61.706044379166663</v>
      </c>
    </row>
    <row r="170" spans="1:6" x14ac:dyDescent="0.25">
      <c r="A170">
        <v>4</v>
      </c>
      <c r="B170">
        <v>1996</v>
      </c>
      <c r="C170" s="23">
        <f t="shared" si="16"/>
        <v>7.6422509187499994</v>
      </c>
      <c r="D170" s="23">
        <f t="shared" si="17"/>
        <v>22.459912433333333</v>
      </c>
      <c r="E170" s="23">
        <f>0</f>
        <v>0</v>
      </c>
      <c r="F170" s="23">
        <f t="shared" si="18"/>
        <v>61.706044379166663</v>
      </c>
    </row>
    <row r="171" spans="1:6" x14ac:dyDescent="0.25">
      <c r="A171">
        <v>5</v>
      </c>
      <c r="B171">
        <v>1996</v>
      </c>
      <c r="C171" s="23">
        <f t="shared" si="16"/>
        <v>7.6422509187499994</v>
      </c>
      <c r="D171" s="23">
        <f t="shared" si="17"/>
        <v>22.459912433333333</v>
      </c>
      <c r="E171" s="23">
        <f>0</f>
        <v>0</v>
      </c>
      <c r="F171" s="23">
        <f t="shared" si="18"/>
        <v>61.706044379166663</v>
      </c>
    </row>
    <row r="172" spans="1:6" x14ac:dyDescent="0.25">
      <c r="A172">
        <v>6</v>
      </c>
      <c r="B172">
        <v>1996</v>
      </c>
      <c r="C172" s="23">
        <f t="shared" si="16"/>
        <v>7.6422509187499994</v>
      </c>
      <c r="D172" s="23">
        <f t="shared" si="17"/>
        <v>22.459912433333333</v>
      </c>
      <c r="E172" s="23">
        <f>0</f>
        <v>0</v>
      </c>
      <c r="F172" s="23">
        <f t="shared" si="18"/>
        <v>61.706044379166663</v>
      </c>
    </row>
    <row r="173" spans="1:6" x14ac:dyDescent="0.25">
      <c r="A173">
        <v>7</v>
      </c>
      <c r="B173">
        <v>1996</v>
      </c>
      <c r="C173" s="23">
        <f t="shared" si="16"/>
        <v>7.6422509187499994</v>
      </c>
      <c r="D173" s="23">
        <f t="shared" si="17"/>
        <v>22.459912433333333</v>
      </c>
      <c r="E173" s="23">
        <f>0</f>
        <v>0</v>
      </c>
      <c r="F173" s="23">
        <f t="shared" si="18"/>
        <v>61.706044379166663</v>
      </c>
    </row>
    <row r="174" spans="1:6" x14ac:dyDescent="0.25">
      <c r="A174">
        <v>8</v>
      </c>
      <c r="B174">
        <v>1996</v>
      </c>
      <c r="C174" s="23">
        <f t="shared" si="16"/>
        <v>7.6422509187499994</v>
      </c>
      <c r="D174" s="23">
        <f t="shared" si="17"/>
        <v>22.459912433333333</v>
      </c>
      <c r="E174" s="23">
        <f>0</f>
        <v>0</v>
      </c>
      <c r="F174" s="23">
        <f t="shared" si="18"/>
        <v>61.706044379166663</v>
      </c>
    </row>
    <row r="175" spans="1:6" x14ac:dyDescent="0.25">
      <c r="A175">
        <v>9</v>
      </c>
      <c r="B175">
        <v>1996</v>
      </c>
      <c r="C175" s="23">
        <f t="shared" si="16"/>
        <v>7.6422509187499994</v>
      </c>
      <c r="D175" s="23">
        <f t="shared" si="17"/>
        <v>22.459912433333333</v>
      </c>
      <c r="E175" s="23">
        <f>0</f>
        <v>0</v>
      </c>
      <c r="F175" s="23">
        <f t="shared" si="18"/>
        <v>61.706044379166663</v>
      </c>
    </row>
    <row r="176" spans="1:6" x14ac:dyDescent="0.25">
      <c r="A176">
        <v>10</v>
      </c>
      <c r="B176">
        <v>1996</v>
      </c>
      <c r="C176" s="23">
        <f t="shared" si="16"/>
        <v>7.6422509187499994</v>
      </c>
      <c r="D176" s="23">
        <f t="shared" si="17"/>
        <v>22.459912433333333</v>
      </c>
      <c r="E176" s="23">
        <f>0</f>
        <v>0</v>
      </c>
      <c r="F176" s="23">
        <f t="shared" si="18"/>
        <v>61.706044379166663</v>
      </c>
    </row>
    <row r="177" spans="1:6" x14ac:dyDescent="0.25">
      <c r="A177">
        <v>11</v>
      </c>
      <c r="B177">
        <v>1996</v>
      </c>
      <c r="C177" s="23">
        <f t="shared" si="16"/>
        <v>7.6422509187499994</v>
      </c>
      <c r="D177" s="23">
        <f t="shared" si="17"/>
        <v>22.459912433333333</v>
      </c>
      <c r="E177" s="23">
        <f>0</f>
        <v>0</v>
      </c>
      <c r="F177" s="23">
        <f t="shared" si="18"/>
        <v>61.706044379166663</v>
      </c>
    </row>
    <row r="178" spans="1:6" x14ac:dyDescent="0.25">
      <c r="A178">
        <v>12</v>
      </c>
      <c r="B178">
        <v>1996</v>
      </c>
      <c r="C178" s="23">
        <f t="shared" si="16"/>
        <v>7.6422509187499994</v>
      </c>
      <c r="D178" s="23">
        <f t="shared" si="17"/>
        <v>22.459912433333333</v>
      </c>
      <c r="E178" s="23">
        <f>0</f>
        <v>0</v>
      </c>
      <c r="F178" s="23">
        <f t="shared" si="18"/>
        <v>61.706044379166663</v>
      </c>
    </row>
    <row r="179" spans="1:6" x14ac:dyDescent="0.25">
      <c r="A179">
        <v>1</v>
      </c>
      <c r="B179">
        <v>1997</v>
      </c>
      <c r="C179" s="23">
        <f t="shared" si="16"/>
        <v>13.7289910328125</v>
      </c>
      <c r="D179" s="23">
        <f t="shared" si="17"/>
        <v>23.289518195833335</v>
      </c>
      <c r="E179" s="23">
        <f>0</f>
        <v>0</v>
      </c>
      <c r="F179" s="23">
        <f t="shared" si="18"/>
        <v>72.805270051078168</v>
      </c>
    </row>
    <row r="180" spans="1:6" x14ac:dyDescent="0.25">
      <c r="A180">
        <v>2</v>
      </c>
      <c r="B180">
        <v>1997</v>
      </c>
      <c r="C180" s="23">
        <f t="shared" si="16"/>
        <v>13.7289910328125</v>
      </c>
      <c r="D180" s="23">
        <f t="shared" si="17"/>
        <v>23.289518195833335</v>
      </c>
      <c r="E180" s="23">
        <f>0</f>
        <v>0</v>
      </c>
      <c r="F180" s="23">
        <f t="shared" si="18"/>
        <v>72.805270051078168</v>
      </c>
    </row>
    <row r="181" spans="1:6" x14ac:dyDescent="0.25">
      <c r="A181">
        <v>3</v>
      </c>
      <c r="B181">
        <v>1997</v>
      </c>
      <c r="C181" s="23">
        <f t="shared" si="16"/>
        <v>13.7289910328125</v>
      </c>
      <c r="D181" s="23">
        <f t="shared" si="17"/>
        <v>23.289518195833335</v>
      </c>
      <c r="E181" s="23">
        <f>0</f>
        <v>0</v>
      </c>
      <c r="F181" s="23">
        <f t="shared" si="18"/>
        <v>72.805270051078168</v>
      </c>
    </row>
    <row r="182" spans="1:6" x14ac:dyDescent="0.25">
      <c r="A182">
        <v>4</v>
      </c>
      <c r="B182">
        <v>1997</v>
      </c>
      <c r="C182" s="23">
        <f t="shared" si="16"/>
        <v>13.7289910328125</v>
      </c>
      <c r="D182" s="23">
        <f t="shared" si="17"/>
        <v>23.289518195833335</v>
      </c>
      <c r="E182" s="23">
        <f>0</f>
        <v>0</v>
      </c>
      <c r="F182" s="23">
        <f t="shared" si="18"/>
        <v>72.805270051078168</v>
      </c>
    </row>
    <row r="183" spans="1:6" x14ac:dyDescent="0.25">
      <c r="A183">
        <v>5</v>
      </c>
      <c r="B183">
        <v>1997</v>
      </c>
      <c r="C183" s="23">
        <f t="shared" si="16"/>
        <v>13.7289910328125</v>
      </c>
      <c r="D183" s="23">
        <f t="shared" si="17"/>
        <v>23.289518195833335</v>
      </c>
      <c r="E183" s="23">
        <f>0</f>
        <v>0</v>
      </c>
      <c r="F183" s="23">
        <f t="shared" si="18"/>
        <v>72.805270051078168</v>
      </c>
    </row>
    <row r="184" spans="1:6" x14ac:dyDescent="0.25">
      <c r="A184">
        <v>6</v>
      </c>
      <c r="B184">
        <v>1997</v>
      </c>
      <c r="C184" s="23">
        <f t="shared" si="16"/>
        <v>13.7289910328125</v>
      </c>
      <c r="D184" s="23">
        <f t="shared" si="17"/>
        <v>23.289518195833335</v>
      </c>
      <c r="E184" s="23">
        <f>0</f>
        <v>0</v>
      </c>
      <c r="F184" s="23">
        <f t="shared" si="18"/>
        <v>72.805270051078168</v>
      </c>
    </row>
    <row r="185" spans="1:6" x14ac:dyDescent="0.25">
      <c r="A185">
        <v>7</v>
      </c>
      <c r="B185">
        <v>1997</v>
      </c>
      <c r="C185" s="23">
        <f t="shared" si="16"/>
        <v>13.7289910328125</v>
      </c>
      <c r="D185" s="23">
        <f t="shared" si="17"/>
        <v>23.289518195833335</v>
      </c>
      <c r="E185" s="23">
        <f>0</f>
        <v>0</v>
      </c>
      <c r="F185" s="23">
        <f t="shared" si="18"/>
        <v>72.805270051078168</v>
      </c>
    </row>
    <row r="186" spans="1:6" x14ac:dyDescent="0.25">
      <c r="A186">
        <v>8</v>
      </c>
      <c r="B186">
        <v>1997</v>
      </c>
      <c r="C186" s="23">
        <f t="shared" si="16"/>
        <v>13.7289910328125</v>
      </c>
      <c r="D186" s="23">
        <f t="shared" si="17"/>
        <v>23.289518195833335</v>
      </c>
      <c r="E186" s="23">
        <f>0</f>
        <v>0</v>
      </c>
      <c r="F186" s="23">
        <f t="shared" si="18"/>
        <v>72.805270051078168</v>
      </c>
    </row>
    <row r="187" spans="1:6" x14ac:dyDescent="0.25">
      <c r="A187">
        <v>9</v>
      </c>
      <c r="B187">
        <v>1997</v>
      </c>
      <c r="C187" s="23">
        <f t="shared" si="16"/>
        <v>13.7289910328125</v>
      </c>
      <c r="D187" s="23">
        <f t="shared" si="17"/>
        <v>23.289518195833335</v>
      </c>
      <c r="E187" s="23">
        <f>0</f>
        <v>0</v>
      </c>
      <c r="F187" s="23">
        <f t="shared" si="18"/>
        <v>72.805270051078168</v>
      </c>
    </row>
    <row r="188" spans="1:6" x14ac:dyDescent="0.25">
      <c r="A188">
        <v>10</v>
      </c>
      <c r="B188">
        <v>1997</v>
      </c>
      <c r="C188" s="23">
        <f t="shared" si="16"/>
        <v>13.7289910328125</v>
      </c>
      <c r="D188" s="23">
        <f t="shared" si="17"/>
        <v>23.289518195833335</v>
      </c>
      <c r="E188" s="23">
        <f>0</f>
        <v>0</v>
      </c>
      <c r="F188" s="23">
        <f t="shared" si="18"/>
        <v>72.805270051078168</v>
      </c>
    </row>
    <row r="189" spans="1:6" x14ac:dyDescent="0.25">
      <c r="A189">
        <v>11</v>
      </c>
      <c r="B189">
        <v>1997</v>
      </c>
      <c r="C189" s="23">
        <f t="shared" si="16"/>
        <v>13.7289910328125</v>
      </c>
      <c r="D189" s="23">
        <f t="shared" si="17"/>
        <v>23.289518195833335</v>
      </c>
      <c r="E189" s="23">
        <f>0</f>
        <v>0</v>
      </c>
      <c r="F189" s="23">
        <f t="shared" si="18"/>
        <v>72.805270051078168</v>
      </c>
    </row>
    <row r="190" spans="1:6" x14ac:dyDescent="0.25">
      <c r="A190">
        <v>12</v>
      </c>
      <c r="B190">
        <v>1997</v>
      </c>
      <c r="C190" s="23">
        <f t="shared" si="16"/>
        <v>13.7289910328125</v>
      </c>
      <c r="D190" s="23">
        <f t="shared" si="17"/>
        <v>23.289518195833335</v>
      </c>
      <c r="E190" s="23">
        <f>0</f>
        <v>0</v>
      </c>
      <c r="F190" s="23">
        <f t="shared" si="18"/>
        <v>72.805270051078168</v>
      </c>
    </row>
    <row r="191" spans="1:6" x14ac:dyDescent="0.25">
      <c r="A191">
        <v>1</v>
      </c>
      <c r="B191">
        <v>1998</v>
      </c>
      <c r="C191" s="23">
        <f t="shared" si="16"/>
        <v>13.300372901562501</v>
      </c>
      <c r="D191" s="23">
        <f t="shared" si="17"/>
        <v>24.690442109374999</v>
      </c>
      <c r="E191" s="23">
        <f>0</f>
        <v>0</v>
      </c>
      <c r="F191" s="23">
        <f t="shared" si="18"/>
        <v>46.214198664583336</v>
      </c>
    </row>
    <row r="192" spans="1:6" x14ac:dyDescent="0.25">
      <c r="A192">
        <v>2</v>
      </c>
      <c r="B192">
        <v>1998</v>
      </c>
      <c r="C192" s="23">
        <f t="shared" si="16"/>
        <v>13.300372901562501</v>
      </c>
      <c r="D192" s="23">
        <f t="shared" si="17"/>
        <v>24.690442109374999</v>
      </c>
      <c r="E192" s="23">
        <f>0</f>
        <v>0</v>
      </c>
      <c r="F192" s="23">
        <f t="shared" si="18"/>
        <v>46.214198664583336</v>
      </c>
    </row>
    <row r="193" spans="1:6" x14ac:dyDescent="0.25">
      <c r="A193">
        <v>3</v>
      </c>
      <c r="B193">
        <v>1998</v>
      </c>
      <c r="C193" s="23">
        <f t="shared" si="16"/>
        <v>13.300372901562501</v>
      </c>
      <c r="D193" s="23">
        <f t="shared" si="17"/>
        <v>24.690442109374999</v>
      </c>
      <c r="E193" s="23">
        <f>0</f>
        <v>0</v>
      </c>
      <c r="F193" s="23">
        <f t="shared" si="18"/>
        <v>46.214198664583336</v>
      </c>
    </row>
    <row r="194" spans="1:6" x14ac:dyDescent="0.25">
      <c r="A194">
        <v>4</v>
      </c>
      <c r="B194">
        <v>1998</v>
      </c>
      <c r="C194" s="23">
        <f t="shared" si="16"/>
        <v>13.300372901562501</v>
      </c>
      <c r="D194" s="23">
        <f t="shared" si="17"/>
        <v>24.690442109374999</v>
      </c>
      <c r="E194" s="23">
        <f>0</f>
        <v>0</v>
      </c>
      <c r="F194" s="23">
        <f t="shared" si="18"/>
        <v>46.214198664583336</v>
      </c>
    </row>
    <row r="195" spans="1:6" x14ac:dyDescent="0.25">
      <c r="A195">
        <v>5</v>
      </c>
      <c r="B195">
        <v>1998</v>
      </c>
      <c r="C195" s="23">
        <f t="shared" si="16"/>
        <v>13.300372901562501</v>
      </c>
      <c r="D195" s="23">
        <f t="shared" si="17"/>
        <v>24.690442109374999</v>
      </c>
      <c r="E195" s="23">
        <f>0</f>
        <v>0</v>
      </c>
      <c r="F195" s="23">
        <f t="shared" si="18"/>
        <v>46.214198664583336</v>
      </c>
    </row>
    <row r="196" spans="1:6" x14ac:dyDescent="0.25">
      <c r="A196">
        <v>6</v>
      </c>
      <c r="B196">
        <v>1998</v>
      </c>
      <c r="C196" s="23">
        <f t="shared" si="16"/>
        <v>13.300372901562501</v>
      </c>
      <c r="D196" s="23">
        <f t="shared" si="17"/>
        <v>24.690442109374999</v>
      </c>
      <c r="E196" s="23">
        <f>0</f>
        <v>0</v>
      </c>
      <c r="F196" s="23">
        <f t="shared" si="18"/>
        <v>46.214198664583336</v>
      </c>
    </row>
    <row r="197" spans="1:6" x14ac:dyDescent="0.25">
      <c r="A197">
        <v>7</v>
      </c>
      <c r="B197">
        <v>1998</v>
      </c>
      <c r="C197" s="23">
        <f t="shared" si="16"/>
        <v>13.300372901562501</v>
      </c>
      <c r="D197" s="23">
        <f t="shared" si="17"/>
        <v>24.690442109374999</v>
      </c>
      <c r="E197" s="23">
        <f>0</f>
        <v>0</v>
      </c>
      <c r="F197" s="23">
        <f t="shared" si="18"/>
        <v>46.214198664583336</v>
      </c>
    </row>
    <row r="198" spans="1:6" x14ac:dyDescent="0.25">
      <c r="A198">
        <v>8</v>
      </c>
      <c r="B198">
        <v>1998</v>
      </c>
      <c r="C198" s="23">
        <f t="shared" si="16"/>
        <v>13.300372901562501</v>
      </c>
      <c r="D198" s="23">
        <f t="shared" si="17"/>
        <v>24.690442109374999</v>
      </c>
      <c r="E198" s="23">
        <f>0</f>
        <v>0</v>
      </c>
      <c r="F198" s="23">
        <f t="shared" si="18"/>
        <v>46.214198664583336</v>
      </c>
    </row>
    <row r="199" spans="1:6" x14ac:dyDescent="0.25">
      <c r="A199">
        <v>9</v>
      </c>
      <c r="B199">
        <v>1998</v>
      </c>
      <c r="C199" s="23">
        <f t="shared" si="16"/>
        <v>13.300372901562501</v>
      </c>
      <c r="D199" s="23">
        <f t="shared" si="17"/>
        <v>24.690442109374999</v>
      </c>
      <c r="E199" s="23">
        <f>0</f>
        <v>0</v>
      </c>
      <c r="F199" s="23">
        <f t="shared" si="18"/>
        <v>46.214198664583336</v>
      </c>
    </row>
    <row r="200" spans="1:6" x14ac:dyDescent="0.25">
      <c r="A200">
        <v>10</v>
      </c>
      <c r="B200">
        <v>1998</v>
      </c>
      <c r="C200" s="23">
        <f t="shared" si="16"/>
        <v>13.300372901562501</v>
      </c>
      <c r="D200" s="23">
        <f t="shared" si="17"/>
        <v>24.690442109374999</v>
      </c>
      <c r="E200" s="23">
        <f>0</f>
        <v>0</v>
      </c>
      <c r="F200" s="23">
        <f t="shared" si="18"/>
        <v>46.214198664583336</v>
      </c>
    </row>
    <row r="201" spans="1:6" x14ac:dyDescent="0.25">
      <c r="A201">
        <v>11</v>
      </c>
      <c r="B201">
        <v>1998</v>
      </c>
      <c r="C201" s="23">
        <f t="shared" si="16"/>
        <v>13.300372901562501</v>
      </c>
      <c r="D201" s="23">
        <f t="shared" si="17"/>
        <v>24.690442109374999</v>
      </c>
      <c r="E201" s="23">
        <f>0</f>
        <v>0</v>
      </c>
      <c r="F201" s="23">
        <f t="shared" si="18"/>
        <v>46.214198664583336</v>
      </c>
    </row>
    <row r="202" spans="1:6" x14ac:dyDescent="0.25">
      <c r="A202">
        <v>12</v>
      </c>
      <c r="B202">
        <v>1998</v>
      </c>
      <c r="C202" s="23">
        <f t="shared" si="16"/>
        <v>13.300372901562501</v>
      </c>
      <c r="D202" s="23">
        <f t="shared" si="17"/>
        <v>24.690442109374999</v>
      </c>
      <c r="E202" s="23">
        <f>0</f>
        <v>0</v>
      </c>
      <c r="F202" s="23">
        <f t="shared" si="18"/>
        <v>46.214198664583336</v>
      </c>
    </row>
    <row r="203" spans="1:6" x14ac:dyDescent="0.25">
      <c r="A203">
        <v>1</v>
      </c>
      <c r="B203">
        <v>1999</v>
      </c>
      <c r="C203" s="23">
        <f t="shared" ref="C203:C266" si="19">VLOOKUP(B203,$I$15:$N$52,3,"FALSE")/12+VLOOKUP(B203,$I$15:$N$52,5,"FALSE")/12+VLOOKUP(B203,$I$15:$N$52,6,"FALSE")/12</f>
        <v>15.489695716302082</v>
      </c>
      <c r="D203" s="23">
        <f t="shared" ref="D203:D266" si="20">VLOOKUP(B203,$I$15:$N$52,4,"FALSE")/12</f>
        <v>23.354680125000002</v>
      </c>
      <c r="E203" s="23">
        <f>0</f>
        <v>0</v>
      </c>
      <c r="F203" s="23">
        <f t="shared" ref="F203:F266" si="21">VLOOKUP(B203,$I$15:$N$52,2,"FALSE")/12</f>
        <v>52.47411869375</v>
      </c>
    </row>
    <row r="204" spans="1:6" x14ac:dyDescent="0.25">
      <c r="A204">
        <v>2</v>
      </c>
      <c r="B204">
        <v>1999</v>
      </c>
      <c r="C204" s="23">
        <f t="shared" si="19"/>
        <v>15.489695716302082</v>
      </c>
      <c r="D204" s="23">
        <f t="shared" si="20"/>
        <v>23.354680125000002</v>
      </c>
      <c r="E204" s="23">
        <f>0</f>
        <v>0</v>
      </c>
      <c r="F204" s="23">
        <f t="shared" si="21"/>
        <v>52.47411869375</v>
      </c>
    </row>
    <row r="205" spans="1:6" x14ac:dyDescent="0.25">
      <c r="A205">
        <v>3</v>
      </c>
      <c r="B205">
        <v>1999</v>
      </c>
      <c r="C205" s="23">
        <f t="shared" si="19"/>
        <v>15.489695716302082</v>
      </c>
      <c r="D205" s="23">
        <f t="shared" si="20"/>
        <v>23.354680125000002</v>
      </c>
      <c r="E205" s="23">
        <f>0</f>
        <v>0</v>
      </c>
      <c r="F205" s="23">
        <f t="shared" si="21"/>
        <v>52.47411869375</v>
      </c>
    </row>
    <row r="206" spans="1:6" x14ac:dyDescent="0.25">
      <c r="A206">
        <v>4</v>
      </c>
      <c r="B206">
        <v>1999</v>
      </c>
      <c r="C206" s="23">
        <f t="shared" si="19"/>
        <v>15.489695716302082</v>
      </c>
      <c r="D206" s="23">
        <f t="shared" si="20"/>
        <v>23.354680125000002</v>
      </c>
      <c r="E206" s="23">
        <f>0</f>
        <v>0</v>
      </c>
      <c r="F206" s="23">
        <f t="shared" si="21"/>
        <v>52.47411869375</v>
      </c>
    </row>
    <row r="207" spans="1:6" x14ac:dyDescent="0.25">
      <c r="A207">
        <v>5</v>
      </c>
      <c r="B207">
        <v>1999</v>
      </c>
      <c r="C207" s="23">
        <f t="shared" si="19"/>
        <v>15.489695716302082</v>
      </c>
      <c r="D207" s="23">
        <f t="shared" si="20"/>
        <v>23.354680125000002</v>
      </c>
      <c r="E207" s="23">
        <f>0</f>
        <v>0</v>
      </c>
      <c r="F207" s="23">
        <f t="shared" si="21"/>
        <v>52.47411869375</v>
      </c>
    </row>
    <row r="208" spans="1:6" x14ac:dyDescent="0.25">
      <c r="A208">
        <v>6</v>
      </c>
      <c r="B208">
        <v>1999</v>
      </c>
      <c r="C208" s="23">
        <f t="shared" si="19"/>
        <v>15.489695716302082</v>
      </c>
      <c r="D208" s="23">
        <f t="shared" si="20"/>
        <v>23.354680125000002</v>
      </c>
      <c r="E208" s="23">
        <f>0</f>
        <v>0</v>
      </c>
      <c r="F208" s="23">
        <f t="shared" si="21"/>
        <v>52.47411869375</v>
      </c>
    </row>
    <row r="209" spans="1:6" x14ac:dyDescent="0.25">
      <c r="A209">
        <v>7</v>
      </c>
      <c r="B209">
        <v>1999</v>
      </c>
      <c r="C209" s="23">
        <f t="shared" si="19"/>
        <v>15.489695716302082</v>
      </c>
      <c r="D209" s="23">
        <f t="shared" si="20"/>
        <v>23.354680125000002</v>
      </c>
      <c r="E209" s="23">
        <f>0</f>
        <v>0</v>
      </c>
      <c r="F209" s="23">
        <f t="shared" si="21"/>
        <v>52.47411869375</v>
      </c>
    </row>
    <row r="210" spans="1:6" x14ac:dyDescent="0.25">
      <c r="A210">
        <v>8</v>
      </c>
      <c r="B210">
        <v>1999</v>
      </c>
      <c r="C210" s="23">
        <f t="shared" si="19"/>
        <v>15.489695716302082</v>
      </c>
      <c r="D210" s="23">
        <f t="shared" si="20"/>
        <v>23.354680125000002</v>
      </c>
      <c r="E210" s="23">
        <f>0</f>
        <v>0</v>
      </c>
      <c r="F210" s="23">
        <f t="shared" si="21"/>
        <v>52.47411869375</v>
      </c>
    </row>
    <row r="211" spans="1:6" x14ac:dyDescent="0.25">
      <c r="A211">
        <v>9</v>
      </c>
      <c r="B211">
        <v>1999</v>
      </c>
      <c r="C211" s="23">
        <f t="shared" si="19"/>
        <v>15.489695716302082</v>
      </c>
      <c r="D211" s="23">
        <f t="shared" si="20"/>
        <v>23.354680125000002</v>
      </c>
      <c r="E211" s="23">
        <f>0</f>
        <v>0</v>
      </c>
      <c r="F211" s="23">
        <f t="shared" si="21"/>
        <v>52.47411869375</v>
      </c>
    </row>
    <row r="212" spans="1:6" x14ac:dyDescent="0.25">
      <c r="A212">
        <v>10</v>
      </c>
      <c r="B212">
        <v>1999</v>
      </c>
      <c r="C212" s="23">
        <f t="shared" si="19"/>
        <v>15.489695716302082</v>
      </c>
      <c r="D212" s="23">
        <f t="shared" si="20"/>
        <v>23.354680125000002</v>
      </c>
      <c r="E212" s="23">
        <f>0</f>
        <v>0</v>
      </c>
      <c r="F212" s="23">
        <f t="shared" si="21"/>
        <v>52.47411869375</v>
      </c>
    </row>
    <row r="213" spans="1:6" x14ac:dyDescent="0.25">
      <c r="A213">
        <v>11</v>
      </c>
      <c r="B213">
        <v>1999</v>
      </c>
      <c r="C213" s="23">
        <f t="shared" si="19"/>
        <v>15.489695716302082</v>
      </c>
      <c r="D213" s="23">
        <f t="shared" si="20"/>
        <v>23.354680125000002</v>
      </c>
      <c r="E213" s="23">
        <f>0</f>
        <v>0</v>
      </c>
      <c r="F213" s="23">
        <f t="shared" si="21"/>
        <v>52.47411869375</v>
      </c>
    </row>
    <row r="214" spans="1:6" x14ac:dyDescent="0.25">
      <c r="A214">
        <v>12</v>
      </c>
      <c r="B214">
        <v>1999</v>
      </c>
      <c r="C214" s="23">
        <f t="shared" si="19"/>
        <v>15.489695716302082</v>
      </c>
      <c r="D214" s="23">
        <f t="shared" si="20"/>
        <v>23.354680125000002</v>
      </c>
      <c r="E214" s="23">
        <f>0</f>
        <v>0</v>
      </c>
      <c r="F214" s="23">
        <f t="shared" si="21"/>
        <v>52.47411869375</v>
      </c>
    </row>
    <row r="215" spans="1:6" x14ac:dyDescent="0.25">
      <c r="A215">
        <v>1</v>
      </c>
      <c r="B215">
        <v>2000</v>
      </c>
      <c r="C215" s="23">
        <f t="shared" si="19"/>
        <v>10.625242576927084</v>
      </c>
      <c r="D215" s="23">
        <f t="shared" si="20"/>
        <v>27.478532250000001</v>
      </c>
      <c r="E215" s="23">
        <f>0</f>
        <v>0</v>
      </c>
      <c r="F215" s="23">
        <f t="shared" si="21"/>
        <v>49.086360357812502</v>
      </c>
    </row>
    <row r="216" spans="1:6" x14ac:dyDescent="0.25">
      <c r="A216">
        <v>2</v>
      </c>
      <c r="B216">
        <v>2000</v>
      </c>
      <c r="C216" s="23">
        <f t="shared" si="19"/>
        <v>10.625242576927084</v>
      </c>
      <c r="D216" s="23">
        <f t="shared" si="20"/>
        <v>27.478532250000001</v>
      </c>
      <c r="E216" s="23">
        <f>0</f>
        <v>0</v>
      </c>
      <c r="F216" s="23">
        <f t="shared" si="21"/>
        <v>49.086360357812502</v>
      </c>
    </row>
    <row r="217" spans="1:6" x14ac:dyDescent="0.25">
      <c r="A217">
        <v>3</v>
      </c>
      <c r="B217">
        <v>2000</v>
      </c>
      <c r="C217" s="23">
        <f t="shared" si="19"/>
        <v>10.625242576927084</v>
      </c>
      <c r="D217" s="23">
        <f t="shared" si="20"/>
        <v>27.478532250000001</v>
      </c>
      <c r="E217" s="23">
        <f>0</f>
        <v>0</v>
      </c>
      <c r="F217" s="23">
        <f t="shared" si="21"/>
        <v>49.086360357812502</v>
      </c>
    </row>
    <row r="218" spans="1:6" x14ac:dyDescent="0.25">
      <c r="A218">
        <v>4</v>
      </c>
      <c r="B218">
        <v>2000</v>
      </c>
      <c r="C218" s="23">
        <f t="shared" si="19"/>
        <v>10.625242576927084</v>
      </c>
      <c r="D218" s="23">
        <f t="shared" si="20"/>
        <v>27.478532250000001</v>
      </c>
      <c r="E218" s="23">
        <f>0</f>
        <v>0</v>
      </c>
      <c r="F218" s="23">
        <f t="shared" si="21"/>
        <v>49.086360357812502</v>
      </c>
    </row>
    <row r="219" spans="1:6" x14ac:dyDescent="0.25">
      <c r="A219">
        <v>5</v>
      </c>
      <c r="B219">
        <v>2000</v>
      </c>
      <c r="C219" s="23">
        <f t="shared" si="19"/>
        <v>10.625242576927084</v>
      </c>
      <c r="D219" s="23">
        <f t="shared" si="20"/>
        <v>27.478532250000001</v>
      </c>
      <c r="E219" s="23">
        <f>0</f>
        <v>0</v>
      </c>
      <c r="F219" s="23">
        <f t="shared" si="21"/>
        <v>49.086360357812502</v>
      </c>
    </row>
    <row r="220" spans="1:6" x14ac:dyDescent="0.25">
      <c r="A220">
        <v>6</v>
      </c>
      <c r="B220">
        <v>2000</v>
      </c>
      <c r="C220" s="23">
        <f t="shared" si="19"/>
        <v>10.625242576927084</v>
      </c>
      <c r="D220" s="23">
        <f t="shared" si="20"/>
        <v>27.478532250000001</v>
      </c>
      <c r="E220" s="23">
        <f>0</f>
        <v>0</v>
      </c>
      <c r="F220" s="23">
        <f t="shared" si="21"/>
        <v>49.086360357812502</v>
      </c>
    </row>
    <row r="221" spans="1:6" x14ac:dyDescent="0.25">
      <c r="A221">
        <v>7</v>
      </c>
      <c r="B221">
        <v>2000</v>
      </c>
      <c r="C221" s="23">
        <f t="shared" si="19"/>
        <v>10.625242576927084</v>
      </c>
      <c r="D221" s="23">
        <f t="shared" si="20"/>
        <v>27.478532250000001</v>
      </c>
      <c r="E221" s="23">
        <f>0</f>
        <v>0</v>
      </c>
      <c r="F221" s="23">
        <f t="shared" si="21"/>
        <v>49.086360357812502</v>
      </c>
    </row>
    <row r="222" spans="1:6" x14ac:dyDescent="0.25">
      <c r="A222">
        <v>8</v>
      </c>
      <c r="B222">
        <v>2000</v>
      </c>
      <c r="C222" s="23">
        <f t="shared" si="19"/>
        <v>10.625242576927084</v>
      </c>
      <c r="D222" s="23">
        <f t="shared" si="20"/>
        <v>27.478532250000001</v>
      </c>
      <c r="E222" s="23">
        <f>0</f>
        <v>0</v>
      </c>
      <c r="F222" s="23">
        <f t="shared" si="21"/>
        <v>49.086360357812502</v>
      </c>
    </row>
    <row r="223" spans="1:6" x14ac:dyDescent="0.25">
      <c r="A223">
        <v>9</v>
      </c>
      <c r="B223">
        <v>2000</v>
      </c>
      <c r="C223" s="23">
        <f t="shared" si="19"/>
        <v>10.625242576927084</v>
      </c>
      <c r="D223" s="23">
        <f t="shared" si="20"/>
        <v>27.478532250000001</v>
      </c>
      <c r="E223" s="23">
        <f>0</f>
        <v>0</v>
      </c>
      <c r="F223" s="23">
        <f t="shared" si="21"/>
        <v>49.086360357812502</v>
      </c>
    </row>
    <row r="224" spans="1:6" x14ac:dyDescent="0.25">
      <c r="A224">
        <v>10</v>
      </c>
      <c r="B224">
        <v>2000</v>
      </c>
      <c r="C224" s="23">
        <f t="shared" si="19"/>
        <v>10.625242576927084</v>
      </c>
      <c r="D224" s="23">
        <f t="shared" si="20"/>
        <v>27.478532250000001</v>
      </c>
      <c r="E224" s="23">
        <f>0</f>
        <v>0</v>
      </c>
      <c r="F224" s="23">
        <f t="shared" si="21"/>
        <v>49.086360357812502</v>
      </c>
    </row>
    <row r="225" spans="1:6" x14ac:dyDescent="0.25">
      <c r="A225">
        <v>11</v>
      </c>
      <c r="B225">
        <v>2000</v>
      </c>
      <c r="C225" s="23">
        <f t="shared" si="19"/>
        <v>10.625242576927084</v>
      </c>
      <c r="D225" s="23">
        <f t="shared" si="20"/>
        <v>27.478532250000001</v>
      </c>
      <c r="E225" s="23">
        <f>0</f>
        <v>0</v>
      </c>
      <c r="F225" s="23">
        <f t="shared" si="21"/>
        <v>49.086360357812502</v>
      </c>
    </row>
    <row r="226" spans="1:6" x14ac:dyDescent="0.25">
      <c r="A226">
        <v>12</v>
      </c>
      <c r="B226">
        <v>2000</v>
      </c>
      <c r="C226" s="23">
        <f t="shared" si="19"/>
        <v>10.625242576927084</v>
      </c>
      <c r="D226" s="23">
        <f t="shared" si="20"/>
        <v>27.478532250000001</v>
      </c>
      <c r="E226" s="23">
        <f>0</f>
        <v>0</v>
      </c>
      <c r="F226" s="23">
        <f t="shared" si="21"/>
        <v>49.086360357812502</v>
      </c>
    </row>
    <row r="227" spans="1:6" x14ac:dyDescent="0.25">
      <c r="A227">
        <v>1</v>
      </c>
      <c r="B227">
        <v>2001</v>
      </c>
      <c r="C227" s="23">
        <f t="shared" si="19"/>
        <v>14.294005976041666</v>
      </c>
      <c r="D227" s="23">
        <f t="shared" si="20"/>
        <v>22.851286953125001</v>
      </c>
      <c r="E227" s="23">
        <f>0</f>
        <v>0</v>
      </c>
      <c r="F227" s="23">
        <f t="shared" si="21"/>
        <v>72.472153577083333</v>
      </c>
    </row>
    <row r="228" spans="1:6" x14ac:dyDescent="0.25">
      <c r="A228">
        <v>2</v>
      </c>
      <c r="B228">
        <v>2001</v>
      </c>
      <c r="C228" s="23">
        <f t="shared" si="19"/>
        <v>14.294005976041666</v>
      </c>
      <c r="D228" s="23">
        <f t="shared" si="20"/>
        <v>22.851286953125001</v>
      </c>
      <c r="E228" s="23">
        <f>0</f>
        <v>0</v>
      </c>
      <c r="F228" s="23">
        <f t="shared" si="21"/>
        <v>72.472153577083333</v>
      </c>
    </row>
    <row r="229" spans="1:6" x14ac:dyDescent="0.25">
      <c r="A229">
        <v>3</v>
      </c>
      <c r="B229">
        <v>2001</v>
      </c>
      <c r="C229" s="23">
        <f t="shared" si="19"/>
        <v>14.294005976041666</v>
      </c>
      <c r="D229" s="23">
        <f t="shared" si="20"/>
        <v>22.851286953125001</v>
      </c>
      <c r="E229" s="23">
        <f>0</f>
        <v>0</v>
      </c>
      <c r="F229" s="23">
        <f t="shared" si="21"/>
        <v>72.472153577083333</v>
      </c>
    </row>
    <row r="230" spans="1:6" x14ac:dyDescent="0.25">
      <c r="A230">
        <v>4</v>
      </c>
      <c r="B230">
        <v>2001</v>
      </c>
      <c r="C230" s="23">
        <f t="shared" si="19"/>
        <v>14.294005976041666</v>
      </c>
      <c r="D230" s="23">
        <f t="shared" si="20"/>
        <v>22.851286953125001</v>
      </c>
      <c r="E230" s="23">
        <f>0</f>
        <v>0</v>
      </c>
      <c r="F230" s="23">
        <f t="shared" si="21"/>
        <v>72.472153577083333</v>
      </c>
    </row>
    <row r="231" spans="1:6" x14ac:dyDescent="0.25">
      <c r="A231">
        <v>5</v>
      </c>
      <c r="B231">
        <v>2001</v>
      </c>
      <c r="C231" s="23">
        <f t="shared" si="19"/>
        <v>14.294005976041666</v>
      </c>
      <c r="D231" s="23">
        <f t="shared" si="20"/>
        <v>22.851286953125001</v>
      </c>
      <c r="E231" s="23">
        <f>0</f>
        <v>0</v>
      </c>
      <c r="F231" s="23">
        <f t="shared" si="21"/>
        <v>72.472153577083333</v>
      </c>
    </row>
    <row r="232" spans="1:6" x14ac:dyDescent="0.25">
      <c r="A232">
        <v>6</v>
      </c>
      <c r="B232">
        <v>2001</v>
      </c>
      <c r="C232" s="23">
        <f t="shared" si="19"/>
        <v>14.294005976041666</v>
      </c>
      <c r="D232" s="23">
        <f t="shared" si="20"/>
        <v>22.851286953125001</v>
      </c>
      <c r="E232" s="23">
        <f>0</f>
        <v>0</v>
      </c>
      <c r="F232" s="23">
        <f t="shared" si="21"/>
        <v>72.472153577083333</v>
      </c>
    </row>
    <row r="233" spans="1:6" x14ac:dyDescent="0.25">
      <c r="A233">
        <v>7</v>
      </c>
      <c r="B233">
        <v>2001</v>
      </c>
      <c r="C233" s="23">
        <f t="shared" si="19"/>
        <v>14.294005976041666</v>
      </c>
      <c r="D233" s="23">
        <f t="shared" si="20"/>
        <v>22.851286953125001</v>
      </c>
      <c r="E233" s="23">
        <f>0</f>
        <v>0</v>
      </c>
      <c r="F233" s="23">
        <f t="shared" si="21"/>
        <v>72.472153577083333</v>
      </c>
    </row>
    <row r="234" spans="1:6" x14ac:dyDescent="0.25">
      <c r="A234">
        <v>8</v>
      </c>
      <c r="B234">
        <v>2001</v>
      </c>
      <c r="C234" s="23">
        <f t="shared" si="19"/>
        <v>14.294005976041666</v>
      </c>
      <c r="D234" s="23">
        <f t="shared" si="20"/>
        <v>22.851286953125001</v>
      </c>
      <c r="E234" s="23">
        <f>0</f>
        <v>0</v>
      </c>
      <c r="F234" s="23">
        <f t="shared" si="21"/>
        <v>72.472153577083333</v>
      </c>
    </row>
    <row r="235" spans="1:6" x14ac:dyDescent="0.25">
      <c r="A235">
        <v>9</v>
      </c>
      <c r="B235">
        <v>2001</v>
      </c>
      <c r="C235" s="23">
        <f t="shared" si="19"/>
        <v>14.294005976041666</v>
      </c>
      <c r="D235" s="23">
        <f t="shared" si="20"/>
        <v>22.851286953125001</v>
      </c>
      <c r="E235" s="23">
        <f>0</f>
        <v>0</v>
      </c>
      <c r="F235" s="23">
        <f t="shared" si="21"/>
        <v>72.472153577083333</v>
      </c>
    </row>
    <row r="236" spans="1:6" x14ac:dyDescent="0.25">
      <c r="A236">
        <v>10</v>
      </c>
      <c r="B236">
        <v>2001</v>
      </c>
      <c r="C236" s="23">
        <f t="shared" si="19"/>
        <v>14.294005976041666</v>
      </c>
      <c r="D236" s="23">
        <f t="shared" si="20"/>
        <v>22.851286953125001</v>
      </c>
      <c r="E236" s="23">
        <f>0</f>
        <v>0</v>
      </c>
      <c r="F236" s="23">
        <f t="shared" si="21"/>
        <v>72.472153577083333</v>
      </c>
    </row>
    <row r="237" spans="1:6" x14ac:dyDescent="0.25">
      <c r="A237">
        <v>11</v>
      </c>
      <c r="B237">
        <v>2001</v>
      </c>
      <c r="C237" s="23">
        <f t="shared" si="19"/>
        <v>14.294005976041666</v>
      </c>
      <c r="D237" s="23">
        <f t="shared" si="20"/>
        <v>22.851286953125001</v>
      </c>
      <c r="E237" s="23">
        <f>0</f>
        <v>0</v>
      </c>
      <c r="F237" s="23">
        <f t="shared" si="21"/>
        <v>72.472153577083333</v>
      </c>
    </row>
    <row r="238" spans="1:6" x14ac:dyDescent="0.25">
      <c r="A238">
        <v>12</v>
      </c>
      <c r="B238">
        <v>2001</v>
      </c>
      <c r="C238" s="23">
        <f t="shared" si="19"/>
        <v>14.294005976041666</v>
      </c>
      <c r="D238" s="23">
        <f t="shared" si="20"/>
        <v>22.851286953125001</v>
      </c>
      <c r="E238" s="23">
        <f>0</f>
        <v>0</v>
      </c>
      <c r="F238" s="23">
        <f t="shared" si="21"/>
        <v>72.472153577083333</v>
      </c>
    </row>
    <row r="239" spans="1:6" x14ac:dyDescent="0.25">
      <c r="A239">
        <v>1</v>
      </c>
      <c r="B239">
        <v>2002</v>
      </c>
      <c r="C239" s="23">
        <f t="shared" si="19"/>
        <v>29.345490596874999</v>
      </c>
      <c r="D239" s="23">
        <f t="shared" si="20"/>
        <v>23.257973375000002</v>
      </c>
      <c r="E239" s="23">
        <f>0</f>
        <v>0</v>
      </c>
      <c r="F239" s="23">
        <f t="shared" si="21"/>
        <v>70.850463393239338</v>
      </c>
    </row>
    <row r="240" spans="1:6" x14ac:dyDescent="0.25">
      <c r="A240">
        <v>2</v>
      </c>
      <c r="B240">
        <v>2002</v>
      </c>
      <c r="C240" s="23">
        <f t="shared" si="19"/>
        <v>29.345490596874999</v>
      </c>
      <c r="D240" s="23">
        <f t="shared" si="20"/>
        <v>23.257973375000002</v>
      </c>
      <c r="E240" s="23">
        <f>0</f>
        <v>0</v>
      </c>
      <c r="F240" s="23">
        <f t="shared" si="21"/>
        <v>70.850463393239338</v>
      </c>
    </row>
    <row r="241" spans="1:6" x14ac:dyDescent="0.25">
      <c r="A241">
        <v>3</v>
      </c>
      <c r="B241">
        <v>2002</v>
      </c>
      <c r="C241" s="23">
        <f t="shared" si="19"/>
        <v>29.345490596874999</v>
      </c>
      <c r="D241" s="23">
        <f t="shared" si="20"/>
        <v>23.257973375000002</v>
      </c>
      <c r="E241" s="23">
        <f>0</f>
        <v>0</v>
      </c>
      <c r="F241" s="23">
        <f t="shared" si="21"/>
        <v>70.850463393239338</v>
      </c>
    </row>
    <row r="242" spans="1:6" x14ac:dyDescent="0.25">
      <c r="A242">
        <v>4</v>
      </c>
      <c r="B242">
        <v>2002</v>
      </c>
      <c r="C242" s="23">
        <f t="shared" si="19"/>
        <v>29.345490596874999</v>
      </c>
      <c r="D242" s="23">
        <f t="shared" si="20"/>
        <v>23.257973375000002</v>
      </c>
      <c r="E242" s="23">
        <f>0</f>
        <v>0</v>
      </c>
      <c r="F242" s="23">
        <f t="shared" si="21"/>
        <v>70.850463393239338</v>
      </c>
    </row>
    <row r="243" spans="1:6" x14ac:dyDescent="0.25">
      <c r="A243">
        <v>5</v>
      </c>
      <c r="B243">
        <v>2002</v>
      </c>
      <c r="C243" s="23">
        <f t="shared" si="19"/>
        <v>29.345490596874999</v>
      </c>
      <c r="D243" s="23">
        <f t="shared" si="20"/>
        <v>23.257973375000002</v>
      </c>
      <c r="E243" s="23">
        <f>0</f>
        <v>0</v>
      </c>
      <c r="F243" s="23">
        <f t="shared" si="21"/>
        <v>70.850463393239338</v>
      </c>
    </row>
    <row r="244" spans="1:6" x14ac:dyDescent="0.25">
      <c r="A244">
        <v>6</v>
      </c>
      <c r="B244">
        <v>2002</v>
      </c>
      <c r="C244" s="23">
        <f t="shared" si="19"/>
        <v>29.345490596874999</v>
      </c>
      <c r="D244" s="23">
        <f t="shared" si="20"/>
        <v>23.257973375000002</v>
      </c>
      <c r="E244" s="23">
        <f>0</f>
        <v>0</v>
      </c>
      <c r="F244" s="23">
        <f t="shared" si="21"/>
        <v>70.850463393239338</v>
      </c>
    </row>
    <row r="245" spans="1:6" x14ac:dyDescent="0.25">
      <c r="A245">
        <v>7</v>
      </c>
      <c r="B245">
        <v>2002</v>
      </c>
      <c r="C245" s="23">
        <f t="shared" si="19"/>
        <v>29.345490596874999</v>
      </c>
      <c r="D245" s="23">
        <f t="shared" si="20"/>
        <v>23.257973375000002</v>
      </c>
      <c r="E245" s="23">
        <f>0</f>
        <v>0</v>
      </c>
      <c r="F245" s="23">
        <f t="shared" si="21"/>
        <v>70.850463393239338</v>
      </c>
    </row>
    <row r="246" spans="1:6" x14ac:dyDescent="0.25">
      <c r="A246">
        <v>8</v>
      </c>
      <c r="B246">
        <v>2002</v>
      </c>
      <c r="C246" s="23">
        <f t="shared" si="19"/>
        <v>29.345490596874999</v>
      </c>
      <c r="D246" s="23">
        <f t="shared" si="20"/>
        <v>23.257973375000002</v>
      </c>
      <c r="E246" s="23">
        <f>0</f>
        <v>0</v>
      </c>
      <c r="F246" s="23">
        <f t="shared" si="21"/>
        <v>70.850463393239338</v>
      </c>
    </row>
    <row r="247" spans="1:6" x14ac:dyDescent="0.25">
      <c r="A247">
        <v>9</v>
      </c>
      <c r="B247">
        <v>2002</v>
      </c>
      <c r="C247" s="23">
        <f t="shared" si="19"/>
        <v>29.345490596874999</v>
      </c>
      <c r="D247" s="23">
        <f t="shared" si="20"/>
        <v>23.257973375000002</v>
      </c>
      <c r="E247" s="23">
        <f>0</f>
        <v>0</v>
      </c>
      <c r="F247" s="23">
        <f t="shared" si="21"/>
        <v>70.850463393239338</v>
      </c>
    </row>
    <row r="248" spans="1:6" x14ac:dyDescent="0.25">
      <c r="A248">
        <v>10</v>
      </c>
      <c r="B248">
        <v>2002</v>
      </c>
      <c r="C248" s="23">
        <f t="shared" si="19"/>
        <v>29.345490596874999</v>
      </c>
      <c r="D248" s="23">
        <f t="shared" si="20"/>
        <v>23.257973375000002</v>
      </c>
      <c r="E248" s="23">
        <f>0</f>
        <v>0</v>
      </c>
      <c r="F248" s="23">
        <f t="shared" si="21"/>
        <v>70.850463393239338</v>
      </c>
    </row>
    <row r="249" spans="1:6" x14ac:dyDescent="0.25">
      <c r="A249">
        <v>11</v>
      </c>
      <c r="B249">
        <v>2002</v>
      </c>
      <c r="C249" s="23">
        <f t="shared" si="19"/>
        <v>29.345490596874999</v>
      </c>
      <c r="D249" s="23">
        <f t="shared" si="20"/>
        <v>23.257973375000002</v>
      </c>
      <c r="E249" s="23">
        <f>0</f>
        <v>0</v>
      </c>
      <c r="F249" s="23">
        <f t="shared" si="21"/>
        <v>70.850463393239338</v>
      </c>
    </row>
    <row r="250" spans="1:6" x14ac:dyDescent="0.25">
      <c r="A250">
        <v>12</v>
      </c>
      <c r="B250">
        <v>2002</v>
      </c>
      <c r="C250" s="23">
        <f t="shared" si="19"/>
        <v>29.345490596874999</v>
      </c>
      <c r="D250" s="23">
        <f t="shared" si="20"/>
        <v>23.257973375000002</v>
      </c>
      <c r="E250" s="23">
        <f>0</f>
        <v>0</v>
      </c>
      <c r="F250" s="23">
        <f t="shared" si="21"/>
        <v>70.850463393239338</v>
      </c>
    </row>
    <row r="251" spans="1:6" x14ac:dyDescent="0.25">
      <c r="A251">
        <v>1</v>
      </c>
      <c r="B251">
        <v>2003</v>
      </c>
      <c r="C251" s="23">
        <f t="shared" si="19"/>
        <v>14.825777973958331</v>
      </c>
      <c r="D251" s="23">
        <f t="shared" si="20"/>
        <v>18.649292320312501</v>
      </c>
      <c r="E251" s="23">
        <f>0</f>
        <v>0</v>
      </c>
      <c r="F251" s="23">
        <f t="shared" si="21"/>
        <v>32.610291049179665</v>
      </c>
    </row>
    <row r="252" spans="1:6" x14ac:dyDescent="0.25">
      <c r="A252">
        <v>2</v>
      </c>
      <c r="B252">
        <v>2003</v>
      </c>
      <c r="C252" s="23">
        <f t="shared" si="19"/>
        <v>14.825777973958331</v>
      </c>
      <c r="D252" s="23">
        <f t="shared" si="20"/>
        <v>18.649292320312501</v>
      </c>
      <c r="E252" s="23">
        <f>0</f>
        <v>0</v>
      </c>
      <c r="F252" s="23">
        <f t="shared" si="21"/>
        <v>32.610291049179665</v>
      </c>
    </row>
    <row r="253" spans="1:6" x14ac:dyDescent="0.25">
      <c r="A253">
        <v>3</v>
      </c>
      <c r="B253">
        <v>2003</v>
      </c>
      <c r="C253" s="23">
        <f t="shared" si="19"/>
        <v>14.825777973958331</v>
      </c>
      <c r="D253" s="23">
        <f t="shared" si="20"/>
        <v>18.649292320312501</v>
      </c>
      <c r="E253" s="23">
        <f>0</f>
        <v>0</v>
      </c>
      <c r="F253" s="23">
        <f t="shared" si="21"/>
        <v>32.610291049179665</v>
      </c>
    </row>
    <row r="254" spans="1:6" x14ac:dyDescent="0.25">
      <c r="A254">
        <v>4</v>
      </c>
      <c r="B254">
        <v>2003</v>
      </c>
      <c r="C254" s="23">
        <f t="shared" si="19"/>
        <v>14.825777973958331</v>
      </c>
      <c r="D254" s="23">
        <f t="shared" si="20"/>
        <v>18.649292320312501</v>
      </c>
      <c r="E254" s="23">
        <f>0</f>
        <v>0</v>
      </c>
      <c r="F254" s="23">
        <f t="shared" si="21"/>
        <v>32.610291049179665</v>
      </c>
    </row>
    <row r="255" spans="1:6" x14ac:dyDescent="0.25">
      <c r="A255">
        <v>5</v>
      </c>
      <c r="B255">
        <v>2003</v>
      </c>
      <c r="C255" s="23">
        <f t="shared" si="19"/>
        <v>14.825777973958331</v>
      </c>
      <c r="D255" s="23">
        <f t="shared" si="20"/>
        <v>18.649292320312501</v>
      </c>
      <c r="E255" s="23">
        <f>0</f>
        <v>0</v>
      </c>
      <c r="F255" s="23">
        <f t="shared" si="21"/>
        <v>32.610291049179665</v>
      </c>
    </row>
    <row r="256" spans="1:6" x14ac:dyDescent="0.25">
      <c r="A256">
        <v>6</v>
      </c>
      <c r="B256">
        <v>2003</v>
      </c>
      <c r="C256" s="23">
        <f t="shared" si="19"/>
        <v>14.825777973958331</v>
      </c>
      <c r="D256" s="23">
        <f t="shared" si="20"/>
        <v>18.649292320312501</v>
      </c>
      <c r="E256" s="23">
        <f>0</f>
        <v>0</v>
      </c>
      <c r="F256" s="23">
        <f t="shared" si="21"/>
        <v>32.610291049179665</v>
      </c>
    </row>
    <row r="257" spans="1:6" x14ac:dyDescent="0.25">
      <c r="A257">
        <v>7</v>
      </c>
      <c r="B257">
        <v>2003</v>
      </c>
      <c r="C257" s="23">
        <f t="shared" si="19"/>
        <v>14.825777973958331</v>
      </c>
      <c r="D257" s="23">
        <f t="shared" si="20"/>
        <v>18.649292320312501</v>
      </c>
      <c r="E257" s="23">
        <f>0</f>
        <v>0</v>
      </c>
      <c r="F257" s="23">
        <f t="shared" si="21"/>
        <v>32.610291049179665</v>
      </c>
    </row>
    <row r="258" spans="1:6" x14ac:dyDescent="0.25">
      <c r="A258">
        <v>8</v>
      </c>
      <c r="B258">
        <v>2003</v>
      </c>
      <c r="C258" s="23">
        <f t="shared" si="19"/>
        <v>14.825777973958331</v>
      </c>
      <c r="D258" s="23">
        <f t="shared" si="20"/>
        <v>18.649292320312501</v>
      </c>
      <c r="E258" s="23">
        <f>0</f>
        <v>0</v>
      </c>
      <c r="F258" s="23">
        <f t="shared" si="21"/>
        <v>32.610291049179665</v>
      </c>
    </row>
    <row r="259" spans="1:6" x14ac:dyDescent="0.25">
      <c r="A259">
        <v>9</v>
      </c>
      <c r="B259">
        <v>2003</v>
      </c>
      <c r="C259" s="23">
        <f t="shared" si="19"/>
        <v>14.825777973958331</v>
      </c>
      <c r="D259" s="23">
        <f t="shared" si="20"/>
        <v>18.649292320312501</v>
      </c>
      <c r="E259" s="23">
        <f>0</f>
        <v>0</v>
      </c>
      <c r="F259" s="23">
        <f t="shared" si="21"/>
        <v>32.610291049179665</v>
      </c>
    </row>
    <row r="260" spans="1:6" x14ac:dyDescent="0.25">
      <c r="A260">
        <v>10</v>
      </c>
      <c r="B260">
        <v>2003</v>
      </c>
      <c r="C260" s="23">
        <f t="shared" si="19"/>
        <v>14.825777973958331</v>
      </c>
      <c r="D260" s="23">
        <f t="shared" si="20"/>
        <v>18.649292320312501</v>
      </c>
      <c r="E260" s="23">
        <f>0</f>
        <v>0</v>
      </c>
      <c r="F260" s="23">
        <f t="shared" si="21"/>
        <v>32.610291049179665</v>
      </c>
    </row>
    <row r="261" spans="1:6" x14ac:dyDescent="0.25">
      <c r="A261">
        <v>11</v>
      </c>
      <c r="B261">
        <v>2003</v>
      </c>
      <c r="C261" s="23">
        <f t="shared" si="19"/>
        <v>14.825777973958331</v>
      </c>
      <c r="D261" s="23">
        <f t="shared" si="20"/>
        <v>18.649292320312501</v>
      </c>
      <c r="E261" s="23">
        <f>0</f>
        <v>0</v>
      </c>
      <c r="F261" s="23">
        <f t="shared" si="21"/>
        <v>32.610291049179665</v>
      </c>
    </row>
    <row r="262" spans="1:6" x14ac:dyDescent="0.25">
      <c r="A262">
        <v>12</v>
      </c>
      <c r="B262">
        <v>2003</v>
      </c>
      <c r="C262" s="23">
        <f t="shared" si="19"/>
        <v>14.825777973958331</v>
      </c>
      <c r="D262" s="23">
        <f t="shared" si="20"/>
        <v>18.649292320312501</v>
      </c>
      <c r="E262" s="23">
        <f>0</f>
        <v>0</v>
      </c>
      <c r="F262" s="23">
        <f t="shared" si="21"/>
        <v>32.610291049179665</v>
      </c>
    </row>
    <row r="263" spans="1:6" x14ac:dyDescent="0.25">
      <c r="A263">
        <v>1</v>
      </c>
      <c r="B263">
        <v>2004</v>
      </c>
      <c r="C263" s="23">
        <f t="shared" si="19"/>
        <v>18.038111416666666</v>
      </c>
      <c r="D263" s="23">
        <f t="shared" si="20"/>
        <v>23.287762507812502</v>
      </c>
      <c r="E263" s="23">
        <f>0</f>
        <v>0</v>
      </c>
      <c r="F263" s="23">
        <f t="shared" si="21"/>
        <v>23.706359747475002</v>
      </c>
    </row>
    <row r="264" spans="1:6" x14ac:dyDescent="0.25">
      <c r="A264">
        <v>2</v>
      </c>
      <c r="B264">
        <v>2004</v>
      </c>
      <c r="C264" s="23">
        <f t="shared" si="19"/>
        <v>18.038111416666666</v>
      </c>
      <c r="D264" s="23">
        <f t="shared" si="20"/>
        <v>23.287762507812502</v>
      </c>
      <c r="E264" s="23">
        <f>0</f>
        <v>0</v>
      </c>
      <c r="F264" s="23">
        <f t="shared" si="21"/>
        <v>23.706359747475002</v>
      </c>
    </row>
    <row r="265" spans="1:6" x14ac:dyDescent="0.25">
      <c r="A265">
        <v>3</v>
      </c>
      <c r="B265">
        <v>2004</v>
      </c>
      <c r="C265" s="23">
        <f t="shared" si="19"/>
        <v>18.038111416666666</v>
      </c>
      <c r="D265" s="23">
        <f t="shared" si="20"/>
        <v>23.287762507812502</v>
      </c>
      <c r="E265" s="23">
        <f>0</f>
        <v>0</v>
      </c>
      <c r="F265" s="23">
        <f t="shared" si="21"/>
        <v>23.706359747475002</v>
      </c>
    </row>
    <row r="266" spans="1:6" x14ac:dyDescent="0.25">
      <c r="A266">
        <v>4</v>
      </c>
      <c r="B266">
        <v>2004</v>
      </c>
      <c r="C266" s="23">
        <f t="shared" si="19"/>
        <v>18.038111416666666</v>
      </c>
      <c r="D266" s="23">
        <f t="shared" si="20"/>
        <v>23.287762507812502</v>
      </c>
      <c r="E266" s="23">
        <f>0</f>
        <v>0</v>
      </c>
      <c r="F266" s="23">
        <f t="shared" si="21"/>
        <v>23.706359747475002</v>
      </c>
    </row>
    <row r="267" spans="1:6" x14ac:dyDescent="0.25">
      <c r="A267">
        <v>5</v>
      </c>
      <c r="B267">
        <v>2004</v>
      </c>
      <c r="C267" s="23">
        <f t="shared" ref="C267:C330" si="22">VLOOKUP(B267,$I$15:$N$52,3,"FALSE")/12+VLOOKUP(B267,$I$15:$N$52,5,"FALSE")/12+VLOOKUP(B267,$I$15:$N$52,6,"FALSE")/12</f>
        <v>18.038111416666666</v>
      </c>
      <c r="D267" s="23">
        <f t="shared" ref="D267:D330" si="23">VLOOKUP(B267,$I$15:$N$52,4,"FALSE")/12</f>
        <v>23.287762507812502</v>
      </c>
      <c r="E267" s="23">
        <f>0</f>
        <v>0</v>
      </c>
      <c r="F267" s="23">
        <f t="shared" ref="F267:F330" si="24">VLOOKUP(B267,$I$15:$N$52,2,"FALSE")/12</f>
        <v>23.706359747475002</v>
      </c>
    </row>
    <row r="268" spans="1:6" x14ac:dyDescent="0.25">
      <c r="A268">
        <v>6</v>
      </c>
      <c r="B268">
        <v>2004</v>
      </c>
      <c r="C268" s="23">
        <f t="shared" si="22"/>
        <v>18.038111416666666</v>
      </c>
      <c r="D268" s="23">
        <f t="shared" si="23"/>
        <v>23.287762507812502</v>
      </c>
      <c r="E268" s="23">
        <f>0</f>
        <v>0</v>
      </c>
      <c r="F268" s="23">
        <f t="shared" si="24"/>
        <v>23.706359747475002</v>
      </c>
    </row>
    <row r="269" spans="1:6" x14ac:dyDescent="0.25">
      <c r="A269">
        <v>7</v>
      </c>
      <c r="B269">
        <v>2004</v>
      </c>
      <c r="C269" s="23">
        <f t="shared" si="22"/>
        <v>18.038111416666666</v>
      </c>
      <c r="D269" s="23">
        <f t="shared" si="23"/>
        <v>23.287762507812502</v>
      </c>
      <c r="E269" s="23">
        <f>0</f>
        <v>0</v>
      </c>
      <c r="F269" s="23">
        <f t="shared" si="24"/>
        <v>23.706359747475002</v>
      </c>
    </row>
    <row r="270" spans="1:6" x14ac:dyDescent="0.25">
      <c r="A270">
        <v>8</v>
      </c>
      <c r="B270">
        <v>2004</v>
      </c>
      <c r="C270" s="23">
        <f t="shared" si="22"/>
        <v>18.038111416666666</v>
      </c>
      <c r="D270" s="23">
        <f t="shared" si="23"/>
        <v>23.287762507812502</v>
      </c>
      <c r="E270" s="23">
        <f>0</f>
        <v>0</v>
      </c>
      <c r="F270" s="23">
        <f t="shared" si="24"/>
        <v>23.706359747475002</v>
      </c>
    </row>
    <row r="271" spans="1:6" x14ac:dyDescent="0.25">
      <c r="A271">
        <v>9</v>
      </c>
      <c r="B271">
        <v>2004</v>
      </c>
      <c r="C271" s="23">
        <f t="shared" si="22"/>
        <v>18.038111416666666</v>
      </c>
      <c r="D271" s="23">
        <f t="shared" si="23"/>
        <v>23.287762507812502</v>
      </c>
      <c r="E271" s="23">
        <f>0</f>
        <v>0</v>
      </c>
      <c r="F271" s="23">
        <f t="shared" si="24"/>
        <v>23.706359747475002</v>
      </c>
    </row>
    <row r="272" spans="1:6" x14ac:dyDescent="0.25">
      <c r="A272">
        <v>10</v>
      </c>
      <c r="B272">
        <v>2004</v>
      </c>
      <c r="C272" s="23">
        <f t="shared" si="22"/>
        <v>18.038111416666666</v>
      </c>
      <c r="D272" s="23">
        <f t="shared" si="23"/>
        <v>23.287762507812502</v>
      </c>
      <c r="E272" s="23">
        <f>0</f>
        <v>0</v>
      </c>
      <c r="F272" s="23">
        <f t="shared" si="24"/>
        <v>23.706359747475002</v>
      </c>
    </row>
    <row r="273" spans="1:6" x14ac:dyDescent="0.25">
      <c r="A273">
        <v>11</v>
      </c>
      <c r="B273">
        <v>2004</v>
      </c>
      <c r="C273" s="23">
        <f t="shared" si="22"/>
        <v>18.038111416666666</v>
      </c>
      <c r="D273" s="23">
        <f t="shared" si="23"/>
        <v>23.287762507812502</v>
      </c>
      <c r="E273" s="23">
        <f>0</f>
        <v>0</v>
      </c>
      <c r="F273" s="23">
        <f t="shared" si="24"/>
        <v>23.706359747475002</v>
      </c>
    </row>
    <row r="274" spans="1:6" x14ac:dyDescent="0.25">
      <c r="A274">
        <v>12</v>
      </c>
      <c r="B274">
        <v>2004</v>
      </c>
      <c r="C274" s="23">
        <f t="shared" si="22"/>
        <v>18.038111416666666</v>
      </c>
      <c r="D274" s="23">
        <f t="shared" si="23"/>
        <v>23.287762507812502</v>
      </c>
      <c r="E274" s="23">
        <f>0</f>
        <v>0</v>
      </c>
      <c r="F274" s="23">
        <f t="shared" si="24"/>
        <v>23.706359747475002</v>
      </c>
    </row>
    <row r="275" spans="1:6" x14ac:dyDescent="0.25">
      <c r="A275">
        <v>1</v>
      </c>
      <c r="B275">
        <v>2005</v>
      </c>
      <c r="C275" s="23">
        <f t="shared" si="22"/>
        <v>24.100369180822874</v>
      </c>
      <c r="D275" s="23">
        <f t="shared" si="23"/>
        <v>20.024637586296915</v>
      </c>
      <c r="E275" s="23">
        <f>0</f>
        <v>0</v>
      </c>
      <c r="F275" s="23">
        <f t="shared" si="24"/>
        <v>66.803538681641669</v>
      </c>
    </row>
    <row r="276" spans="1:6" x14ac:dyDescent="0.25">
      <c r="A276">
        <v>2</v>
      </c>
      <c r="B276">
        <v>2005</v>
      </c>
      <c r="C276" s="23">
        <f t="shared" si="22"/>
        <v>24.100369180822874</v>
      </c>
      <c r="D276" s="23">
        <f t="shared" si="23"/>
        <v>20.024637586296915</v>
      </c>
      <c r="E276" s="23">
        <f>0</f>
        <v>0</v>
      </c>
      <c r="F276" s="23">
        <f t="shared" si="24"/>
        <v>66.803538681641669</v>
      </c>
    </row>
    <row r="277" spans="1:6" x14ac:dyDescent="0.25">
      <c r="A277">
        <v>3</v>
      </c>
      <c r="B277">
        <v>2005</v>
      </c>
      <c r="C277" s="23">
        <f t="shared" si="22"/>
        <v>24.100369180822874</v>
      </c>
      <c r="D277" s="23">
        <f t="shared" si="23"/>
        <v>20.024637586296915</v>
      </c>
      <c r="E277" s="23">
        <f>0</f>
        <v>0</v>
      </c>
      <c r="F277" s="23">
        <f t="shared" si="24"/>
        <v>66.803538681641669</v>
      </c>
    </row>
    <row r="278" spans="1:6" x14ac:dyDescent="0.25">
      <c r="A278">
        <v>4</v>
      </c>
      <c r="B278">
        <v>2005</v>
      </c>
      <c r="C278" s="23">
        <f t="shared" si="22"/>
        <v>24.100369180822874</v>
      </c>
      <c r="D278" s="23">
        <f t="shared" si="23"/>
        <v>20.024637586296915</v>
      </c>
      <c r="E278" s="23">
        <f>0</f>
        <v>0</v>
      </c>
      <c r="F278" s="23">
        <f t="shared" si="24"/>
        <v>66.803538681641669</v>
      </c>
    </row>
    <row r="279" spans="1:6" x14ac:dyDescent="0.25">
      <c r="A279">
        <v>5</v>
      </c>
      <c r="B279">
        <v>2005</v>
      </c>
      <c r="C279" s="23">
        <f t="shared" si="22"/>
        <v>24.100369180822874</v>
      </c>
      <c r="D279" s="23">
        <f t="shared" si="23"/>
        <v>20.024637586296915</v>
      </c>
      <c r="E279" s="23">
        <f>0</f>
        <v>0</v>
      </c>
      <c r="F279" s="23">
        <f t="shared" si="24"/>
        <v>66.803538681641669</v>
      </c>
    </row>
    <row r="280" spans="1:6" x14ac:dyDescent="0.25">
      <c r="A280">
        <v>6</v>
      </c>
      <c r="B280">
        <v>2005</v>
      </c>
      <c r="C280" s="23">
        <f t="shared" si="22"/>
        <v>24.100369180822874</v>
      </c>
      <c r="D280" s="23">
        <f t="shared" si="23"/>
        <v>20.024637586296915</v>
      </c>
      <c r="E280" s="23">
        <f>0</f>
        <v>0</v>
      </c>
      <c r="F280" s="23">
        <f t="shared" si="24"/>
        <v>66.803538681641669</v>
      </c>
    </row>
    <row r="281" spans="1:6" x14ac:dyDescent="0.25">
      <c r="A281">
        <v>7</v>
      </c>
      <c r="B281">
        <v>2005</v>
      </c>
      <c r="C281" s="23">
        <f t="shared" si="22"/>
        <v>24.100369180822874</v>
      </c>
      <c r="D281" s="23">
        <f t="shared" si="23"/>
        <v>20.024637586296915</v>
      </c>
      <c r="E281" s="23">
        <f>0</f>
        <v>0</v>
      </c>
      <c r="F281" s="23">
        <f t="shared" si="24"/>
        <v>66.803538681641669</v>
      </c>
    </row>
    <row r="282" spans="1:6" x14ac:dyDescent="0.25">
      <c r="A282">
        <v>8</v>
      </c>
      <c r="B282">
        <v>2005</v>
      </c>
      <c r="C282" s="23">
        <f t="shared" si="22"/>
        <v>24.100369180822874</v>
      </c>
      <c r="D282" s="23">
        <f t="shared" si="23"/>
        <v>20.024637586296915</v>
      </c>
      <c r="E282" s="23">
        <f>0</f>
        <v>0</v>
      </c>
      <c r="F282" s="23">
        <f t="shared" si="24"/>
        <v>66.803538681641669</v>
      </c>
    </row>
    <row r="283" spans="1:6" x14ac:dyDescent="0.25">
      <c r="A283">
        <v>9</v>
      </c>
      <c r="B283">
        <v>2005</v>
      </c>
      <c r="C283" s="23">
        <f t="shared" si="22"/>
        <v>24.100369180822874</v>
      </c>
      <c r="D283" s="23">
        <f t="shared" si="23"/>
        <v>20.024637586296915</v>
      </c>
      <c r="E283" s="23">
        <f>0</f>
        <v>0</v>
      </c>
      <c r="F283" s="23">
        <f t="shared" si="24"/>
        <v>66.803538681641669</v>
      </c>
    </row>
    <row r="284" spans="1:6" x14ac:dyDescent="0.25">
      <c r="A284">
        <v>10</v>
      </c>
      <c r="B284">
        <v>2005</v>
      </c>
      <c r="C284" s="23">
        <f t="shared" si="22"/>
        <v>24.100369180822874</v>
      </c>
      <c r="D284" s="23">
        <f t="shared" si="23"/>
        <v>20.024637586296915</v>
      </c>
      <c r="E284" s="23">
        <f>0</f>
        <v>0</v>
      </c>
      <c r="F284" s="23">
        <f t="shared" si="24"/>
        <v>66.803538681641669</v>
      </c>
    </row>
    <row r="285" spans="1:6" x14ac:dyDescent="0.25">
      <c r="A285">
        <v>11</v>
      </c>
      <c r="B285">
        <v>2005</v>
      </c>
      <c r="C285" s="23">
        <f t="shared" si="22"/>
        <v>24.100369180822874</v>
      </c>
      <c r="D285" s="23">
        <f t="shared" si="23"/>
        <v>20.024637586296915</v>
      </c>
      <c r="E285" s="23">
        <f>0</f>
        <v>0</v>
      </c>
      <c r="F285" s="23">
        <f t="shared" si="24"/>
        <v>66.803538681641669</v>
      </c>
    </row>
    <row r="286" spans="1:6" x14ac:dyDescent="0.25">
      <c r="A286">
        <v>12</v>
      </c>
      <c r="B286">
        <v>2005</v>
      </c>
      <c r="C286" s="23">
        <f t="shared" si="22"/>
        <v>24.100369180822874</v>
      </c>
      <c r="D286" s="23">
        <f t="shared" si="23"/>
        <v>20.024637586296915</v>
      </c>
      <c r="E286" s="23">
        <f>0</f>
        <v>0</v>
      </c>
      <c r="F286" s="23">
        <f t="shared" si="24"/>
        <v>66.803538681641669</v>
      </c>
    </row>
    <row r="287" spans="1:6" x14ac:dyDescent="0.25">
      <c r="A287">
        <v>1</v>
      </c>
      <c r="B287">
        <v>2006</v>
      </c>
      <c r="C287" s="23">
        <f t="shared" si="22"/>
        <v>16.867196866439841</v>
      </c>
      <c r="D287" s="23">
        <f t="shared" si="23"/>
        <v>18.01304501267575</v>
      </c>
      <c r="E287" s="23">
        <f>0</f>
        <v>0</v>
      </c>
      <c r="F287" s="23">
        <f t="shared" si="24"/>
        <v>45.72209370322917</v>
      </c>
    </row>
    <row r="288" spans="1:6" x14ac:dyDescent="0.25">
      <c r="A288">
        <v>2</v>
      </c>
      <c r="B288">
        <v>2006</v>
      </c>
      <c r="C288" s="23">
        <f t="shared" si="22"/>
        <v>16.867196866439841</v>
      </c>
      <c r="D288" s="23">
        <f t="shared" si="23"/>
        <v>18.01304501267575</v>
      </c>
      <c r="E288" s="23">
        <f>0</f>
        <v>0</v>
      </c>
      <c r="F288" s="23">
        <f t="shared" si="24"/>
        <v>45.72209370322917</v>
      </c>
    </row>
    <row r="289" spans="1:6" x14ac:dyDescent="0.25">
      <c r="A289">
        <v>3</v>
      </c>
      <c r="B289">
        <v>2006</v>
      </c>
      <c r="C289" s="23">
        <f t="shared" si="22"/>
        <v>16.867196866439841</v>
      </c>
      <c r="D289" s="23">
        <f t="shared" si="23"/>
        <v>18.01304501267575</v>
      </c>
      <c r="E289" s="23">
        <f>0</f>
        <v>0</v>
      </c>
      <c r="F289" s="23">
        <f t="shared" si="24"/>
        <v>45.72209370322917</v>
      </c>
    </row>
    <row r="290" spans="1:6" x14ac:dyDescent="0.25">
      <c r="A290">
        <v>4</v>
      </c>
      <c r="B290">
        <v>2006</v>
      </c>
      <c r="C290" s="23">
        <f t="shared" si="22"/>
        <v>16.867196866439841</v>
      </c>
      <c r="D290" s="23">
        <f t="shared" si="23"/>
        <v>18.01304501267575</v>
      </c>
      <c r="E290" s="23">
        <f>0</f>
        <v>0</v>
      </c>
      <c r="F290" s="23">
        <f t="shared" si="24"/>
        <v>45.72209370322917</v>
      </c>
    </row>
    <row r="291" spans="1:6" x14ac:dyDescent="0.25">
      <c r="A291">
        <v>5</v>
      </c>
      <c r="B291">
        <v>2006</v>
      </c>
      <c r="C291" s="23">
        <f t="shared" si="22"/>
        <v>16.867196866439841</v>
      </c>
      <c r="D291" s="23">
        <f t="shared" si="23"/>
        <v>18.01304501267575</v>
      </c>
      <c r="E291" s="23">
        <f>0</f>
        <v>0</v>
      </c>
      <c r="F291" s="23">
        <f t="shared" si="24"/>
        <v>45.72209370322917</v>
      </c>
    </row>
    <row r="292" spans="1:6" x14ac:dyDescent="0.25">
      <c r="A292">
        <v>6</v>
      </c>
      <c r="B292">
        <v>2006</v>
      </c>
      <c r="C292" s="23">
        <f t="shared" si="22"/>
        <v>16.867196866439841</v>
      </c>
      <c r="D292" s="23">
        <f t="shared" si="23"/>
        <v>18.01304501267575</v>
      </c>
      <c r="E292" s="23">
        <f>0</f>
        <v>0</v>
      </c>
      <c r="F292" s="23">
        <f t="shared" si="24"/>
        <v>45.72209370322917</v>
      </c>
    </row>
    <row r="293" spans="1:6" x14ac:dyDescent="0.25">
      <c r="A293">
        <v>7</v>
      </c>
      <c r="B293">
        <v>2006</v>
      </c>
      <c r="C293" s="23">
        <f t="shared" si="22"/>
        <v>16.867196866439841</v>
      </c>
      <c r="D293" s="23">
        <f t="shared" si="23"/>
        <v>18.01304501267575</v>
      </c>
      <c r="E293" s="23">
        <f>0</f>
        <v>0</v>
      </c>
      <c r="F293" s="23">
        <f t="shared" si="24"/>
        <v>45.72209370322917</v>
      </c>
    </row>
    <row r="294" spans="1:6" x14ac:dyDescent="0.25">
      <c r="A294">
        <v>8</v>
      </c>
      <c r="B294">
        <v>2006</v>
      </c>
      <c r="C294" s="23">
        <f t="shared" si="22"/>
        <v>16.867196866439841</v>
      </c>
      <c r="D294" s="23">
        <f t="shared" si="23"/>
        <v>18.01304501267575</v>
      </c>
      <c r="E294" s="23">
        <f>0</f>
        <v>0</v>
      </c>
      <c r="F294" s="23">
        <f t="shared" si="24"/>
        <v>45.72209370322917</v>
      </c>
    </row>
    <row r="295" spans="1:6" x14ac:dyDescent="0.25">
      <c r="A295">
        <v>9</v>
      </c>
      <c r="B295">
        <v>2006</v>
      </c>
      <c r="C295" s="23">
        <f t="shared" si="22"/>
        <v>16.867196866439841</v>
      </c>
      <c r="D295" s="23">
        <f t="shared" si="23"/>
        <v>18.01304501267575</v>
      </c>
      <c r="E295" s="23">
        <f>0</f>
        <v>0</v>
      </c>
      <c r="F295" s="23">
        <f t="shared" si="24"/>
        <v>45.72209370322917</v>
      </c>
    </row>
    <row r="296" spans="1:6" x14ac:dyDescent="0.25">
      <c r="A296">
        <v>10</v>
      </c>
      <c r="B296">
        <v>2006</v>
      </c>
      <c r="C296" s="23">
        <f t="shared" si="22"/>
        <v>16.867196866439841</v>
      </c>
      <c r="D296" s="23">
        <f t="shared" si="23"/>
        <v>18.01304501267575</v>
      </c>
      <c r="E296" s="23">
        <f>0</f>
        <v>0</v>
      </c>
      <c r="F296" s="23">
        <f t="shared" si="24"/>
        <v>45.72209370322917</v>
      </c>
    </row>
    <row r="297" spans="1:6" x14ac:dyDescent="0.25">
      <c r="A297">
        <v>11</v>
      </c>
      <c r="B297">
        <v>2006</v>
      </c>
      <c r="C297" s="23">
        <f t="shared" si="22"/>
        <v>16.867196866439841</v>
      </c>
      <c r="D297" s="23">
        <f t="shared" si="23"/>
        <v>18.01304501267575</v>
      </c>
      <c r="E297" s="23">
        <f>0</f>
        <v>0</v>
      </c>
      <c r="F297" s="23">
        <f t="shared" si="24"/>
        <v>45.72209370322917</v>
      </c>
    </row>
    <row r="298" spans="1:6" x14ac:dyDescent="0.25">
      <c r="A298">
        <v>12</v>
      </c>
      <c r="B298">
        <v>2006</v>
      </c>
      <c r="C298" s="23">
        <f t="shared" si="22"/>
        <v>16.867196866439841</v>
      </c>
      <c r="D298" s="23">
        <f t="shared" si="23"/>
        <v>18.01304501267575</v>
      </c>
      <c r="E298" s="23">
        <f>0</f>
        <v>0</v>
      </c>
      <c r="F298" s="23">
        <f t="shared" si="24"/>
        <v>45.72209370322917</v>
      </c>
    </row>
    <row r="299" spans="1:6" x14ac:dyDescent="0.25">
      <c r="A299">
        <v>1</v>
      </c>
      <c r="B299">
        <v>2007</v>
      </c>
      <c r="C299" s="23">
        <f t="shared" si="22"/>
        <v>19.1698019969112</v>
      </c>
      <c r="D299" s="23">
        <f t="shared" si="23"/>
        <v>14.917334801703083</v>
      </c>
      <c r="E299" s="23">
        <f>0</f>
        <v>0</v>
      </c>
      <c r="F299" s="23">
        <f t="shared" si="24"/>
        <v>30.695529059127583</v>
      </c>
    </row>
    <row r="300" spans="1:6" x14ac:dyDescent="0.25">
      <c r="A300">
        <v>2</v>
      </c>
      <c r="B300">
        <v>2007</v>
      </c>
      <c r="C300" s="23">
        <f t="shared" si="22"/>
        <v>19.1698019969112</v>
      </c>
      <c r="D300" s="23">
        <f t="shared" si="23"/>
        <v>14.917334801703083</v>
      </c>
      <c r="E300" s="23">
        <f>0</f>
        <v>0</v>
      </c>
      <c r="F300" s="23">
        <f t="shared" si="24"/>
        <v>30.695529059127583</v>
      </c>
    </row>
    <row r="301" spans="1:6" x14ac:dyDescent="0.25">
      <c r="A301">
        <v>3</v>
      </c>
      <c r="B301">
        <v>2007</v>
      </c>
      <c r="C301" s="23">
        <f t="shared" si="22"/>
        <v>19.1698019969112</v>
      </c>
      <c r="D301" s="23">
        <f t="shared" si="23"/>
        <v>14.917334801703083</v>
      </c>
      <c r="E301" s="23">
        <f>0</f>
        <v>0</v>
      </c>
      <c r="F301" s="23">
        <f t="shared" si="24"/>
        <v>30.695529059127583</v>
      </c>
    </row>
    <row r="302" spans="1:6" x14ac:dyDescent="0.25">
      <c r="A302">
        <v>4</v>
      </c>
      <c r="B302">
        <v>2007</v>
      </c>
      <c r="C302" s="23">
        <f t="shared" si="22"/>
        <v>19.1698019969112</v>
      </c>
      <c r="D302" s="23">
        <f t="shared" si="23"/>
        <v>14.917334801703083</v>
      </c>
      <c r="E302" s="23">
        <f>0</f>
        <v>0</v>
      </c>
      <c r="F302" s="23">
        <f t="shared" si="24"/>
        <v>30.695529059127583</v>
      </c>
    </row>
    <row r="303" spans="1:6" x14ac:dyDescent="0.25">
      <c r="A303">
        <v>5</v>
      </c>
      <c r="B303">
        <v>2007</v>
      </c>
      <c r="C303" s="23">
        <f t="shared" si="22"/>
        <v>19.1698019969112</v>
      </c>
      <c r="D303" s="23">
        <f t="shared" si="23"/>
        <v>14.917334801703083</v>
      </c>
      <c r="E303" s="23">
        <f>0</f>
        <v>0</v>
      </c>
      <c r="F303" s="23">
        <f t="shared" si="24"/>
        <v>30.695529059127583</v>
      </c>
    </row>
    <row r="304" spans="1:6" x14ac:dyDescent="0.25">
      <c r="A304">
        <v>6</v>
      </c>
      <c r="B304">
        <v>2007</v>
      </c>
      <c r="C304" s="23">
        <f t="shared" si="22"/>
        <v>19.1698019969112</v>
      </c>
      <c r="D304" s="23">
        <f t="shared" si="23"/>
        <v>14.917334801703083</v>
      </c>
      <c r="E304" s="23">
        <f>0</f>
        <v>0</v>
      </c>
      <c r="F304" s="23">
        <f t="shared" si="24"/>
        <v>30.695529059127583</v>
      </c>
    </row>
    <row r="305" spans="1:6" x14ac:dyDescent="0.25">
      <c r="A305">
        <v>7</v>
      </c>
      <c r="B305">
        <v>2007</v>
      </c>
      <c r="C305" s="23">
        <f t="shared" si="22"/>
        <v>19.1698019969112</v>
      </c>
      <c r="D305" s="23">
        <f t="shared" si="23"/>
        <v>14.917334801703083</v>
      </c>
      <c r="E305" s="23">
        <f>0</f>
        <v>0</v>
      </c>
      <c r="F305" s="23">
        <f t="shared" si="24"/>
        <v>30.695529059127583</v>
      </c>
    </row>
    <row r="306" spans="1:6" x14ac:dyDescent="0.25">
      <c r="A306">
        <v>8</v>
      </c>
      <c r="B306">
        <v>2007</v>
      </c>
      <c r="C306" s="23">
        <f t="shared" si="22"/>
        <v>19.1698019969112</v>
      </c>
      <c r="D306" s="23">
        <f t="shared" si="23"/>
        <v>14.917334801703083</v>
      </c>
      <c r="E306" s="23">
        <f>0</f>
        <v>0</v>
      </c>
      <c r="F306" s="23">
        <f t="shared" si="24"/>
        <v>30.695529059127583</v>
      </c>
    </row>
    <row r="307" spans="1:6" x14ac:dyDescent="0.25">
      <c r="A307">
        <v>9</v>
      </c>
      <c r="B307">
        <v>2007</v>
      </c>
      <c r="C307" s="23">
        <f t="shared" si="22"/>
        <v>19.1698019969112</v>
      </c>
      <c r="D307" s="23">
        <f t="shared" si="23"/>
        <v>14.917334801703083</v>
      </c>
      <c r="E307" s="23">
        <f>0</f>
        <v>0</v>
      </c>
      <c r="F307" s="23">
        <f t="shared" si="24"/>
        <v>30.695529059127583</v>
      </c>
    </row>
    <row r="308" spans="1:6" x14ac:dyDescent="0.25">
      <c r="A308">
        <v>10</v>
      </c>
      <c r="B308">
        <v>2007</v>
      </c>
      <c r="C308" s="23">
        <f t="shared" si="22"/>
        <v>19.1698019969112</v>
      </c>
      <c r="D308" s="23">
        <f t="shared" si="23"/>
        <v>14.917334801703083</v>
      </c>
      <c r="E308" s="23">
        <f>0</f>
        <v>0</v>
      </c>
      <c r="F308" s="23">
        <f t="shared" si="24"/>
        <v>30.695529059127583</v>
      </c>
    </row>
    <row r="309" spans="1:6" x14ac:dyDescent="0.25">
      <c r="A309">
        <v>11</v>
      </c>
      <c r="B309">
        <v>2007</v>
      </c>
      <c r="C309" s="23">
        <f t="shared" si="22"/>
        <v>19.1698019969112</v>
      </c>
      <c r="D309" s="23">
        <f t="shared" si="23"/>
        <v>14.917334801703083</v>
      </c>
      <c r="E309" s="23">
        <f>0</f>
        <v>0</v>
      </c>
      <c r="F309" s="23">
        <f t="shared" si="24"/>
        <v>30.695529059127583</v>
      </c>
    </row>
    <row r="310" spans="1:6" x14ac:dyDescent="0.25">
      <c r="A310">
        <v>12</v>
      </c>
      <c r="B310">
        <v>2007</v>
      </c>
      <c r="C310" s="23">
        <f t="shared" si="22"/>
        <v>19.1698019969112</v>
      </c>
      <c r="D310" s="23">
        <f t="shared" si="23"/>
        <v>14.917334801703083</v>
      </c>
      <c r="E310" s="23">
        <f>0</f>
        <v>0</v>
      </c>
      <c r="F310" s="23">
        <f t="shared" si="24"/>
        <v>30.695529059127583</v>
      </c>
    </row>
    <row r="311" spans="1:6" x14ac:dyDescent="0.25">
      <c r="A311">
        <v>1</v>
      </c>
      <c r="B311">
        <v>2008</v>
      </c>
      <c r="C311" s="23">
        <f t="shared" si="22"/>
        <v>15.496215090064968</v>
      </c>
      <c r="D311" s="23">
        <f t="shared" si="23"/>
        <v>36.792073971242168</v>
      </c>
      <c r="E311" s="23">
        <f>0</f>
        <v>0</v>
      </c>
      <c r="F311" s="23">
        <f t="shared" si="24"/>
        <v>45.170887620446912</v>
      </c>
    </row>
    <row r="312" spans="1:6" x14ac:dyDescent="0.25">
      <c r="A312">
        <v>2</v>
      </c>
      <c r="B312">
        <v>2008</v>
      </c>
      <c r="C312" s="23">
        <f t="shared" si="22"/>
        <v>15.496215090064968</v>
      </c>
      <c r="D312" s="23">
        <f t="shared" si="23"/>
        <v>36.792073971242168</v>
      </c>
      <c r="E312" s="23">
        <f>0</f>
        <v>0</v>
      </c>
      <c r="F312" s="23">
        <f t="shared" si="24"/>
        <v>45.170887620446912</v>
      </c>
    </row>
    <row r="313" spans="1:6" x14ac:dyDescent="0.25">
      <c r="A313">
        <v>3</v>
      </c>
      <c r="B313">
        <v>2008</v>
      </c>
      <c r="C313" s="23">
        <f t="shared" si="22"/>
        <v>15.496215090064968</v>
      </c>
      <c r="D313" s="23">
        <f t="shared" si="23"/>
        <v>36.792073971242168</v>
      </c>
      <c r="E313" s="23">
        <f>0</f>
        <v>0</v>
      </c>
      <c r="F313" s="23">
        <f t="shared" si="24"/>
        <v>45.170887620446912</v>
      </c>
    </row>
    <row r="314" spans="1:6" x14ac:dyDescent="0.25">
      <c r="A314">
        <v>4</v>
      </c>
      <c r="B314">
        <v>2008</v>
      </c>
      <c r="C314" s="23">
        <f t="shared" si="22"/>
        <v>15.496215090064968</v>
      </c>
      <c r="D314" s="23">
        <f t="shared" si="23"/>
        <v>36.792073971242168</v>
      </c>
      <c r="E314" s="23">
        <f>0</f>
        <v>0</v>
      </c>
      <c r="F314" s="23">
        <f t="shared" si="24"/>
        <v>45.170887620446912</v>
      </c>
    </row>
    <row r="315" spans="1:6" x14ac:dyDescent="0.25">
      <c r="A315">
        <v>5</v>
      </c>
      <c r="B315">
        <v>2008</v>
      </c>
      <c r="C315" s="23">
        <f t="shared" si="22"/>
        <v>15.496215090064968</v>
      </c>
      <c r="D315" s="23">
        <f t="shared" si="23"/>
        <v>36.792073971242168</v>
      </c>
      <c r="E315" s="23">
        <f>0</f>
        <v>0</v>
      </c>
      <c r="F315" s="23">
        <f t="shared" si="24"/>
        <v>45.170887620446912</v>
      </c>
    </row>
    <row r="316" spans="1:6" x14ac:dyDescent="0.25">
      <c r="A316">
        <v>6</v>
      </c>
      <c r="B316">
        <v>2008</v>
      </c>
      <c r="C316" s="23">
        <f t="shared" si="22"/>
        <v>15.496215090064968</v>
      </c>
      <c r="D316" s="23">
        <f t="shared" si="23"/>
        <v>36.792073971242168</v>
      </c>
      <c r="E316" s="23">
        <f>0</f>
        <v>0</v>
      </c>
      <c r="F316" s="23">
        <f t="shared" si="24"/>
        <v>45.170887620446912</v>
      </c>
    </row>
    <row r="317" spans="1:6" x14ac:dyDescent="0.25">
      <c r="A317">
        <v>7</v>
      </c>
      <c r="B317">
        <v>2008</v>
      </c>
      <c r="C317" s="23">
        <f t="shared" si="22"/>
        <v>15.496215090064968</v>
      </c>
      <c r="D317" s="23">
        <f t="shared" si="23"/>
        <v>36.792073971242168</v>
      </c>
      <c r="E317" s="23">
        <f>0</f>
        <v>0</v>
      </c>
      <c r="F317" s="23">
        <f t="shared" si="24"/>
        <v>45.170887620446912</v>
      </c>
    </row>
    <row r="318" spans="1:6" x14ac:dyDescent="0.25">
      <c r="A318">
        <v>8</v>
      </c>
      <c r="B318">
        <v>2008</v>
      </c>
      <c r="C318" s="23">
        <f t="shared" si="22"/>
        <v>15.496215090064968</v>
      </c>
      <c r="D318" s="23">
        <f t="shared" si="23"/>
        <v>36.792073971242168</v>
      </c>
      <c r="E318" s="23">
        <f>0</f>
        <v>0</v>
      </c>
      <c r="F318" s="23">
        <f t="shared" si="24"/>
        <v>45.170887620446912</v>
      </c>
    </row>
    <row r="319" spans="1:6" x14ac:dyDescent="0.25">
      <c r="A319">
        <v>9</v>
      </c>
      <c r="B319">
        <v>2008</v>
      </c>
      <c r="C319" s="23">
        <f t="shared" si="22"/>
        <v>15.496215090064968</v>
      </c>
      <c r="D319" s="23">
        <f t="shared" si="23"/>
        <v>36.792073971242168</v>
      </c>
      <c r="E319" s="23">
        <f>0</f>
        <v>0</v>
      </c>
      <c r="F319" s="23">
        <f t="shared" si="24"/>
        <v>45.170887620446912</v>
      </c>
    </row>
    <row r="320" spans="1:6" x14ac:dyDescent="0.25">
      <c r="A320">
        <v>10</v>
      </c>
      <c r="B320">
        <v>2008</v>
      </c>
      <c r="C320" s="23">
        <f t="shared" si="22"/>
        <v>15.496215090064968</v>
      </c>
      <c r="D320" s="23">
        <f t="shared" si="23"/>
        <v>36.792073971242168</v>
      </c>
      <c r="E320" s="23">
        <f>0</f>
        <v>0</v>
      </c>
      <c r="F320" s="23">
        <f t="shared" si="24"/>
        <v>45.170887620446912</v>
      </c>
    </row>
    <row r="321" spans="1:6" x14ac:dyDescent="0.25">
      <c r="A321">
        <v>11</v>
      </c>
      <c r="B321">
        <v>2008</v>
      </c>
      <c r="C321" s="23">
        <f t="shared" si="22"/>
        <v>15.496215090064968</v>
      </c>
      <c r="D321" s="23">
        <f t="shared" si="23"/>
        <v>36.792073971242168</v>
      </c>
      <c r="E321" s="23">
        <f>0</f>
        <v>0</v>
      </c>
      <c r="F321" s="23">
        <f t="shared" si="24"/>
        <v>45.170887620446912</v>
      </c>
    </row>
    <row r="322" spans="1:6" x14ac:dyDescent="0.25">
      <c r="A322">
        <v>12</v>
      </c>
      <c r="B322">
        <v>2008</v>
      </c>
      <c r="C322" s="23">
        <f t="shared" si="22"/>
        <v>15.496215090064968</v>
      </c>
      <c r="D322" s="23">
        <f t="shared" si="23"/>
        <v>36.792073971242168</v>
      </c>
      <c r="E322" s="23">
        <f>0</f>
        <v>0</v>
      </c>
      <c r="F322" s="23">
        <f t="shared" si="24"/>
        <v>45.170887620446912</v>
      </c>
    </row>
    <row r="323" spans="1:6" x14ac:dyDescent="0.25">
      <c r="A323">
        <v>1</v>
      </c>
      <c r="B323">
        <v>2009</v>
      </c>
      <c r="C323" s="23">
        <f t="shared" si="22"/>
        <v>19.257363281665363</v>
      </c>
      <c r="D323" s="23">
        <f t="shared" si="23"/>
        <v>40.272484137395836</v>
      </c>
      <c r="E323" s="23">
        <f>0</f>
        <v>0</v>
      </c>
      <c r="F323" s="23">
        <f t="shared" si="24"/>
        <v>41.031237886589835</v>
      </c>
    </row>
    <row r="324" spans="1:6" x14ac:dyDescent="0.25">
      <c r="A324">
        <v>2</v>
      </c>
      <c r="B324">
        <v>2009</v>
      </c>
      <c r="C324" s="23">
        <f t="shared" si="22"/>
        <v>19.257363281665363</v>
      </c>
      <c r="D324" s="23">
        <f t="shared" si="23"/>
        <v>40.272484137395836</v>
      </c>
      <c r="E324" s="23">
        <f>0</f>
        <v>0</v>
      </c>
      <c r="F324" s="23">
        <f t="shared" si="24"/>
        <v>41.031237886589835</v>
      </c>
    </row>
    <row r="325" spans="1:6" x14ac:dyDescent="0.25">
      <c r="A325">
        <v>3</v>
      </c>
      <c r="B325">
        <v>2009</v>
      </c>
      <c r="C325" s="23">
        <f t="shared" si="22"/>
        <v>19.257363281665363</v>
      </c>
      <c r="D325" s="23">
        <f t="shared" si="23"/>
        <v>40.272484137395836</v>
      </c>
      <c r="E325" s="23">
        <f>0</f>
        <v>0</v>
      </c>
      <c r="F325" s="23">
        <f t="shared" si="24"/>
        <v>41.031237886589835</v>
      </c>
    </row>
    <row r="326" spans="1:6" x14ac:dyDescent="0.25">
      <c r="A326">
        <v>4</v>
      </c>
      <c r="B326">
        <v>2009</v>
      </c>
      <c r="C326" s="23">
        <f t="shared" si="22"/>
        <v>19.257363281665363</v>
      </c>
      <c r="D326" s="23">
        <f t="shared" si="23"/>
        <v>40.272484137395836</v>
      </c>
      <c r="E326" s="23">
        <f>0</f>
        <v>0</v>
      </c>
      <c r="F326" s="23">
        <f t="shared" si="24"/>
        <v>41.031237886589835</v>
      </c>
    </row>
    <row r="327" spans="1:6" x14ac:dyDescent="0.25">
      <c r="A327">
        <v>5</v>
      </c>
      <c r="B327">
        <v>2009</v>
      </c>
      <c r="C327" s="23">
        <f t="shared" si="22"/>
        <v>19.257363281665363</v>
      </c>
      <c r="D327" s="23">
        <f t="shared" si="23"/>
        <v>40.272484137395836</v>
      </c>
      <c r="E327" s="23">
        <f>0</f>
        <v>0</v>
      </c>
      <c r="F327" s="23">
        <f t="shared" si="24"/>
        <v>41.031237886589835</v>
      </c>
    </row>
    <row r="328" spans="1:6" x14ac:dyDescent="0.25">
      <c r="A328">
        <v>6</v>
      </c>
      <c r="B328">
        <v>2009</v>
      </c>
      <c r="C328" s="23">
        <f t="shared" si="22"/>
        <v>19.257363281665363</v>
      </c>
      <c r="D328" s="23">
        <f t="shared" si="23"/>
        <v>40.272484137395836</v>
      </c>
      <c r="E328" s="23">
        <f>0</f>
        <v>0</v>
      </c>
      <c r="F328" s="23">
        <f t="shared" si="24"/>
        <v>41.031237886589835</v>
      </c>
    </row>
    <row r="329" spans="1:6" x14ac:dyDescent="0.25">
      <c r="A329">
        <v>7</v>
      </c>
      <c r="B329">
        <v>2009</v>
      </c>
      <c r="C329" s="23">
        <f t="shared" si="22"/>
        <v>19.257363281665363</v>
      </c>
      <c r="D329" s="23">
        <f t="shared" si="23"/>
        <v>40.272484137395836</v>
      </c>
      <c r="E329" s="23">
        <f>0</f>
        <v>0</v>
      </c>
      <c r="F329" s="23">
        <f t="shared" si="24"/>
        <v>41.031237886589835</v>
      </c>
    </row>
    <row r="330" spans="1:6" x14ac:dyDescent="0.25">
      <c r="A330">
        <v>8</v>
      </c>
      <c r="B330">
        <v>2009</v>
      </c>
      <c r="C330" s="23">
        <f t="shared" si="22"/>
        <v>19.257363281665363</v>
      </c>
      <c r="D330" s="23">
        <f t="shared" si="23"/>
        <v>40.272484137395836</v>
      </c>
      <c r="E330" s="23">
        <f>0</f>
        <v>0</v>
      </c>
      <c r="F330" s="23">
        <f t="shared" si="24"/>
        <v>41.031237886589835</v>
      </c>
    </row>
    <row r="331" spans="1:6" x14ac:dyDescent="0.25">
      <c r="A331">
        <v>9</v>
      </c>
      <c r="B331">
        <v>2009</v>
      </c>
      <c r="C331" s="23">
        <f t="shared" ref="C331:C394" si="25">VLOOKUP(B331,$I$15:$N$52,3,"FALSE")/12+VLOOKUP(B331,$I$15:$N$52,5,"FALSE")/12+VLOOKUP(B331,$I$15:$N$52,6,"FALSE")/12</f>
        <v>19.257363281665363</v>
      </c>
      <c r="D331" s="23">
        <f t="shared" ref="D331:D394" si="26">VLOOKUP(B331,$I$15:$N$52,4,"FALSE")/12</f>
        <v>40.272484137395836</v>
      </c>
      <c r="E331" s="23">
        <f>0</f>
        <v>0</v>
      </c>
      <c r="F331" s="23">
        <f t="shared" ref="F331:F394" si="27">VLOOKUP(B331,$I$15:$N$52,2,"FALSE")/12</f>
        <v>41.031237886589835</v>
      </c>
    </row>
    <row r="332" spans="1:6" x14ac:dyDescent="0.25">
      <c r="A332">
        <v>10</v>
      </c>
      <c r="B332">
        <v>2009</v>
      </c>
      <c r="C332" s="23">
        <f t="shared" si="25"/>
        <v>19.257363281665363</v>
      </c>
      <c r="D332" s="23">
        <f t="shared" si="26"/>
        <v>40.272484137395836</v>
      </c>
      <c r="E332" s="23">
        <f>0</f>
        <v>0</v>
      </c>
      <c r="F332" s="23">
        <f t="shared" si="27"/>
        <v>41.031237886589835</v>
      </c>
    </row>
    <row r="333" spans="1:6" x14ac:dyDescent="0.25">
      <c r="A333">
        <v>11</v>
      </c>
      <c r="B333">
        <v>2009</v>
      </c>
      <c r="C333" s="23">
        <f t="shared" si="25"/>
        <v>19.257363281665363</v>
      </c>
      <c r="D333" s="23">
        <f t="shared" si="26"/>
        <v>40.272484137395836</v>
      </c>
      <c r="E333" s="23">
        <f>0</f>
        <v>0</v>
      </c>
      <c r="F333" s="23">
        <f t="shared" si="27"/>
        <v>41.031237886589835</v>
      </c>
    </row>
    <row r="334" spans="1:6" x14ac:dyDescent="0.25">
      <c r="A334">
        <v>12</v>
      </c>
      <c r="B334">
        <v>2009</v>
      </c>
      <c r="C334" s="23">
        <f t="shared" si="25"/>
        <v>19.257363281665363</v>
      </c>
      <c r="D334" s="23">
        <f t="shared" si="26"/>
        <v>40.272484137395836</v>
      </c>
      <c r="E334" s="23">
        <f>0</f>
        <v>0</v>
      </c>
      <c r="F334" s="23">
        <f t="shared" si="27"/>
        <v>41.031237886589835</v>
      </c>
    </row>
    <row r="335" spans="1:6" x14ac:dyDescent="0.25">
      <c r="A335">
        <v>1</v>
      </c>
      <c r="B335">
        <v>2010</v>
      </c>
      <c r="C335" s="23">
        <f t="shared" si="25"/>
        <v>15.043867496400567</v>
      </c>
      <c r="D335" s="23">
        <f t="shared" si="26"/>
        <v>6.8672194231979162</v>
      </c>
      <c r="E335" s="23">
        <f>0</f>
        <v>0</v>
      </c>
      <c r="F335" s="23">
        <f t="shared" si="27"/>
        <v>51.826701540625002</v>
      </c>
    </row>
    <row r="336" spans="1:6" x14ac:dyDescent="0.25">
      <c r="A336">
        <v>2</v>
      </c>
      <c r="B336">
        <v>2010</v>
      </c>
      <c r="C336" s="23">
        <f t="shared" si="25"/>
        <v>15.043867496400567</v>
      </c>
      <c r="D336" s="23">
        <f t="shared" si="26"/>
        <v>6.8672194231979162</v>
      </c>
      <c r="E336" s="23">
        <f>0</f>
        <v>0</v>
      </c>
      <c r="F336" s="23">
        <f t="shared" si="27"/>
        <v>51.826701540625002</v>
      </c>
    </row>
    <row r="337" spans="1:6" x14ac:dyDescent="0.25">
      <c r="A337">
        <v>3</v>
      </c>
      <c r="B337">
        <v>2010</v>
      </c>
      <c r="C337" s="23">
        <f t="shared" si="25"/>
        <v>15.043867496400567</v>
      </c>
      <c r="D337" s="23">
        <f t="shared" si="26"/>
        <v>6.8672194231979162</v>
      </c>
      <c r="E337" s="23">
        <f>0</f>
        <v>0</v>
      </c>
      <c r="F337" s="23">
        <f t="shared" si="27"/>
        <v>51.826701540625002</v>
      </c>
    </row>
    <row r="338" spans="1:6" x14ac:dyDescent="0.25">
      <c r="A338">
        <v>4</v>
      </c>
      <c r="B338">
        <v>2010</v>
      </c>
      <c r="C338" s="23">
        <f t="shared" si="25"/>
        <v>15.043867496400567</v>
      </c>
      <c r="D338" s="23">
        <f t="shared" si="26"/>
        <v>6.8672194231979162</v>
      </c>
      <c r="E338" s="23">
        <f>0</f>
        <v>0</v>
      </c>
      <c r="F338" s="23">
        <f t="shared" si="27"/>
        <v>51.826701540625002</v>
      </c>
    </row>
    <row r="339" spans="1:6" x14ac:dyDescent="0.25">
      <c r="A339">
        <v>5</v>
      </c>
      <c r="B339">
        <v>2010</v>
      </c>
      <c r="C339" s="23">
        <f t="shared" si="25"/>
        <v>15.043867496400567</v>
      </c>
      <c r="D339" s="23">
        <f t="shared" si="26"/>
        <v>6.8672194231979162</v>
      </c>
      <c r="E339" s="23">
        <f>0</f>
        <v>0</v>
      </c>
      <c r="F339" s="23">
        <f t="shared" si="27"/>
        <v>51.826701540625002</v>
      </c>
    </row>
    <row r="340" spans="1:6" x14ac:dyDescent="0.25">
      <c r="A340">
        <v>6</v>
      </c>
      <c r="B340">
        <v>2010</v>
      </c>
      <c r="C340" s="23">
        <f t="shared" si="25"/>
        <v>15.043867496400567</v>
      </c>
      <c r="D340" s="23">
        <f t="shared" si="26"/>
        <v>6.8672194231979162</v>
      </c>
      <c r="E340" s="23">
        <f>0</f>
        <v>0</v>
      </c>
      <c r="F340" s="23">
        <f t="shared" si="27"/>
        <v>51.826701540625002</v>
      </c>
    </row>
    <row r="341" spans="1:6" x14ac:dyDescent="0.25">
      <c r="A341">
        <v>7</v>
      </c>
      <c r="B341">
        <v>2010</v>
      </c>
      <c r="C341" s="23">
        <f t="shared" si="25"/>
        <v>15.043867496400567</v>
      </c>
      <c r="D341" s="23">
        <f t="shared" si="26"/>
        <v>6.8672194231979162</v>
      </c>
      <c r="E341" s="23">
        <f>0</f>
        <v>0</v>
      </c>
      <c r="F341" s="23">
        <f t="shared" si="27"/>
        <v>51.826701540625002</v>
      </c>
    </row>
    <row r="342" spans="1:6" x14ac:dyDescent="0.25">
      <c r="A342">
        <v>8</v>
      </c>
      <c r="B342">
        <v>2010</v>
      </c>
      <c r="C342" s="23">
        <f t="shared" si="25"/>
        <v>15.043867496400567</v>
      </c>
      <c r="D342" s="23">
        <f t="shared" si="26"/>
        <v>6.8672194231979162</v>
      </c>
      <c r="E342" s="23">
        <f>0</f>
        <v>0</v>
      </c>
      <c r="F342" s="23">
        <f t="shared" si="27"/>
        <v>51.826701540625002</v>
      </c>
    </row>
    <row r="343" spans="1:6" x14ac:dyDescent="0.25">
      <c r="A343">
        <v>9</v>
      </c>
      <c r="B343">
        <v>2010</v>
      </c>
      <c r="C343" s="23">
        <f t="shared" si="25"/>
        <v>15.043867496400567</v>
      </c>
      <c r="D343" s="23">
        <f t="shared" si="26"/>
        <v>6.8672194231979162</v>
      </c>
      <c r="E343" s="23">
        <f>0</f>
        <v>0</v>
      </c>
      <c r="F343" s="23">
        <f t="shared" si="27"/>
        <v>51.826701540625002</v>
      </c>
    </row>
    <row r="344" spans="1:6" x14ac:dyDescent="0.25">
      <c r="A344">
        <v>10</v>
      </c>
      <c r="B344">
        <v>2010</v>
      </c>
      <c r="C344" s="23">
        <f t="shared" si="25"/>
        <v>15.043867496400567</v>
      </c>
      <c r="D344" s="23">
        <f t="shared" si="26"/>
        <v>6.8672194231979162</v>
      </c>
      <c r="E344" s="23">
        <f>0</f>
        <v>0</v>
      </c>
      <c r="F344" s="23">
        <f t="shared" si="27"/>
        <v>51.826701540625002</v>
      </c>
    </row>
    <row r="345" spans="1:6" x14ac:dyDescent="0.25">
      <c r="A345">
        <v>11</v>
      </c>
      <c r="B345">
        <v>2010</v>
      </c>
      <c r="C345" s="23">
        <f t="shared" si="25"/>
        <v>15.043867496400567</v>
      </c>
      <c r="D345" s="23">
        <f t="shared" si="26"/>
        <v>6.8672194231979162</v>
      </c>
      <c r="E345" s="23">
        <f>0</f>
        <v>0</v>
      </c>
      <c r="F345" s="23">
        <f t="shared" si="27"/>
        <v>51.826701540625002</v>
      </c>
    </row>
    <row r="346" spans="1:6" x14ac:dyDescent="0.25">
      <c r="A346">
        <v>12</v>
      </c>
      <c r="B346">
        <v>2010</v>
      </c>
      <c r="C346" s="23">
        <f t="shared" si="25"/>
        <v>15.043867496400567</v>
      </c>
      <c r="D346" s="23">
        <f t="shared" si="26"/>
        <v>6.8672194231979162</v>
      </c>
      <c r="E346" s="23">
        <f>0</f>
        <v>0</v>
      </c>
      <c r="F346" s="23">
        <f t="shared" si="27"/>
        <v>51.826701540625002</v>
      </c>
    </row>
    <row r="347" spans="1:6" x14ac:dyDescent="0.25">
      <c r="A347">
        <v>1</v>
      </c>
      <c r="B347">
        <v>2011</v>
      </c>
      <c r="C347" s="23">
        <f t="shared" si="25"/>
        <v>14.106222032116925</v>
      </c>
      <c r="D347" s="23">
        <f t="shared" si="26"/>
        <v>8.4997185866875</v>
      </c>
      <c r="E347" s="23">
        <f>0</f>
        <v>0</v>
      </c>
      <c r="F347" s="23">
        <f t="shared" si="27"/>
        <v>52.183282497200501</v>
      </c>
    </row>
    <row r="348" spans="1:6" x14ac:dyDescent="0.25">
      <c r="A348">
        <v>2</v>
      </c>
      <c r="B348">
        <v>2011</v>
      </c>
      <c r="C348" s="23">
        <f t="shared" si="25"/>
        <v>14.106222032116925</v>
      </c>
      <c r="D348" s="23">
        <f t="shared" si="26"/>
        <v>8.4997185866875</v>
      </c>
      <c r="E348" s="23">
        <f>0</f>
        <v>0</v>
      </c>
      <c r="F348" s="23">
        <f t="shared" si="27"/>
        <v>52.183282497200501</v>
      </c>
    </row>
    <row r="349" spans="1:6" x14ac:dyDescent="0.25">
      <c r="A349">
        <v>3</v>
      </c>
      <c r="B349">
        <v>2011</v>
      </c>
      <c r="C349" s="23">
        <f t="shared" si="25"/>
        <v>14.106222032116925</v>
      </c>
      <c r="D349" s="23">
        <f t="shared" si="26"/>
        <v>8.4997185866875</v>
      </c>
      <c r="E349" s="23">
        <f>0</f>
        <v>0</v>
      </c>
      <c r="F349" s="23">
        <f t="shared" si="27"/>
        <v>52.183282497200501</v>
      </c>
    </row>
    <row r="350" spans="1:6" x14ac:dyDescent="0.25">
      <c r="A350">
        <v>4</v>
      </c>
      <c r="B350">
        <v>2011</v>
      </c>
      <c r="C350" s="23">
        <f t="shared" si="25"/>
        <v>14.106222032116925</v>
      </c>
      <c r="D350" s="23">
        <f t="shared" si="26"/>
        <v>8.4997185866875</v>
      </c>
      <c r="E350" s="23">
        <f>0</f>
        <v>0</v>
      </c>
      <c r="F350" s="23">
        <f t="shared" si="27"/>
        <v>52.183282497200501</v>
      </c>
    </row>
    <row r="351" spans="1:6" x14ac:dyDescent="0.25">
      <c r="A351">
        <v>5</v>
      </c>
      <c r="B351">
        <v>2011</v>
      </c>
      <c r="C351" s="23">
        <f t="shared" si="25"/>
        <v>14.106222032116925</v>
      </c>
      <c r="D351" s="23">
        <f t="shared" si="26"/>
        <v>8.4997185866875</v>
      </c>
      <c r="E351" s="23">
        <f>0</f>
        <v>0</v>
      </c>
      <c r="F351" s="23">
        <f t="shared" si="27"/>
        <v>52.183282497200501</v>
      </c>
    </row>
    <row r="352" spans="1:6" x14ac:dyDescent="0.25">
      <c r="A352">
        <v>6</v>
      </c>
      <c r="B352">
        <v>2011</v>
      </c>
      <c r="C352" s="23">
        <f t="shared" si="25"/>
        <v>14.106222032116925</v>
      </c>
      <c r="D352" s="23">
        <f t="shared" si="26"/>
        <v>8.4997185866875</v>
      </c>
      <c r="E352" s="23">
        <f>0</f>
        <v>0</v>
      </c>
      <c r="F352" s="23">
        <f t="shared" si="27"/>
        <v>52.183282497200501</v>
      </c>
    </row>
    <row r="353" spans="1:6" x14ac:dyDescent="0.25">
      <c r="A353">
        <v>7</v>
      </c>
      <c r="B353">
        <v>2011</v>
      </c>
      <c r="C353" s="23">
        <f t="shared" si="25"/>
        <v>14.106222032116925</v>
      </c>
      <c r="D353" s="23">
        <f t="shared" si="26"/>
        <v>8.4997185866875</v>
      </c>
      <c r="E353" s="23">
        <f>0</f>
        <v>0</v>
      </c>
      <c r="F353" s="23">
        <f t="shared" si="27"/>
        <v>52.183282497200501</v>
      </c>
    </row>
    <row r="354" spans="1:6" x14ac:dyDescent="0.25">
      <c r="A354">
        <v>8</v>
      </c>
      <c r="B354">
        <v>2011</v>
      </c>
      <c r="C354" s="23">
        <f t="shared" si="25"/>
        <v>14.106222032116925</v>
      </c>
      <c r="D354" s="23">
        <f t="shared" si="26"/>
        <v>8.4997185866875</v>
      </c>
      <c r="E354" s="23">
        <f>0</f>
        <v>0</v>
      </c>
      <c r="F354" s="23">
        <f t="shared" si="27"/>
        <v>52.183282497200501</v>
      </c>
    </row>
    <row r="355" spans="1:6" x14ac:dyDescent="0.25">
      <c r="A355">
        <v>9</v>
      </c>
      <c r="B355">
        <v>2011</v>
      </c>
      <c r="C355" s="23">
        <f t="shared" si="25"/>
        <v>14.106222032116925</v>
      </c>
      <c r="D355" s="23">
        <f t="shared" si="26"/>
        <v>8.4997185866875</v>
      </c>
      <c r="E355" s="23">
        <f>0</f>
        <v>0</v>
      </c>
      <c r="F355" s="23">
        <f t="shared" si="27"/>
        <v>52.183282497200501</v>
      </c>
    </row>
    <row r="356" spans="1:6" x14ac:dyDescent="0.25">
      <c r="A356">
        <v>10</v>
      </c>
      <c r="B356">
        <v>2011</v>
      </c>
      <c r="C356" s="23">
        <f t="shared" si="25"/>
        <v>14.106222032116925</v>
      </c>
      <c r="D356" s="23">
        <f t="shared" si="26"/>
        <v>8.4997185866875</v>
      </c>
      <c r="E356" s="23">
        <f>0</f>
        <v>0</v>
      </c>
      <c r="F356" s="23">
        <f t="shared" si="27"/>
        <v>52.183282497200501</v>
      </c>
    </row>
    <row r="357" spans="1:6" x14ac:dyDescent="0.25">
      <c r="A357">
        <v>11</v>
      </c>
      <c r="B357">
        <v>2011</v>
      </c>
      <c r="C357" s="23">
        <f t="shared" si="25"/>
        <v>14.106222032116925</v>
      </c>
      <c r="D357" s="23">
        <f t="shared" si="26"/>
        <v>8.4997185866875</v>
      </c>
      <c r="E357" s="23">
        <f>0</f>
        <v>0</v>
      </c>
      <c r="F357" s="23">
        <f t="shared" si="27"/>
        <v>52.183282497200501</v>
      </c>
    </row>
    <row r="358" spans="1:6" x14ac:dyDescent="0.25">
      <c r="A358">
        <v>12</v>
      </c>
      <c r="B358">
        <v>2011</v>
      </c>
      <c r="C358" s="23">
        <f t="shared" si="25"/>
        <v>14.106222032116925</v>
      </c>
      <c r="D358" s="23">
        <f t="shared" si="26"/>
        <v>8.4997185866875</v>
      </c>
      <c r="E358" s="23">
        <f>0</f>
        <v>0</v>
      </c>
      <c r="F358" s="23">
        <f t="shared" si="27"/>
        <v>52.183282497200501</v>
      </c>
    </row>
    <row r="359" spans="1:6" x14ac:dyDescent="0.25">
      <c r="A359">
        <v>1</v>
      </c>
      <c r="B359">
        <v>2012</v>
      </c>
      <c r="C359" s="23">
        <f t="shared" si="25"/>
        <v>9.9982432120312499</v>
      </c>
      <c r="D359" s="23">
        <f t="shared" si="26"/>
        <v>6.3951999357468745</v>
      </c>
      <c r="E359" s="23">
        <f>0</f>
        <v>0</v>
      </c>
      <c r="F359" s="23">
        <f t="shared" si="27"/>
        <v>42.259535358480498</v>
      </c>
    </row>
    <row r="360" spans="1:6" x14ac:dyDescent="0.25">
      <c r="A360">
        <v>2</v>
      </c>
      <c r="B360">
        <v>2012</v>
      </c>
      <c r="C360" s="23">
        <f t="shared" si="25"/>
        <v>9.9982432120312499</v>
      </c>
      <c r="D360" s="23">
        <f t="shared" si="26"/>
        <v>6.3951999357468745</v>
      </c>
      <c r="E360" s="23">
        <f>0</f>
        <v>0</v>
      </c>
      <c r="F360" s="23">
        <f t="shared" si="27"/>
        <v>42.259535358480498</v>
      </c>
    </row>
    <row r="361" spans="1:6" x14ac:dyDescent="0.25">
      <c r="A361">
        <v>3</v>
      </c>
      <c r="B361">
        <v>2012</v>
      </c>
      <c r="C361" s="23">
        <f t="shared" si="25"/>
        <v>9.9982432120312499</v>
      </c>
      <c r="D361" s="23">
        <f t="shared" si="26"/>
        <v>6.3951999357468745</v>
      </c>
      <c r="E361" s="23">
        <f>0</f>
        <v>0</v>
      </c>
      <c r="F361" s="23">
        <f t="shared" si="27"/>
        <v>42.259535358480498</v>
      </c>
    </row>
    <row r="362" spans="1:6" x14ac:dyDescent="0.25">
      <c r="A362">
        <v>4</v>
      </c>
      <c r="B362">
        <v>2012</v>
      </c>
      <c r="C362" s="23">
        <f t="shared" si="25"/>
        <v>9.9982432120312499</v>
      </c>
      <c r="D362" s="23">
        <f t="shared" si="26"/>
        <v>6.3951999357468745</v>
      </c>
      <c r="E362" s="23">
        <f>0</f>
        <v>0</v>
      </c>
      <c r="F362" s="23">
        <f t="shared" si="27"/>
        <v>42.259535358480498</v>
      </c>
    </row>
    <row r="363" spans="1:6" x14ac:dyDescent="0.25">
      <c r="A363">
        <v>5</v>
      </c>
      <c r="B363">
        <v>2012</v>
      </c>
      <c r="C363" s="23">
        <f t="shared" si="25"/>
        <v>9.9982432120312499</v>
      </c>
      <c r="D363" s="23">
        <f t="shared" si="26"/>
        <v>6.3951999357468745</v>
      </c>
      <c r="E363" s="23">
        <f>0</f>
        <v>0</v>
      </c>
      <c r="F363" s="23">
        <f t="shared" si="27"/>
        <v>42.259535358480498</v>
      </c>
    </row>
    <row r="364" spans="1:6" x14ac:dyDescent="0.25">
      <c r="A364">
        <v>6</v>
      </c>
      <c r="B364">
        <v>2012</v>
      </c>
      <c r="C364" s="23">
        <f t="shared" si="25"/>
        <v>9.9982432120312499</v>
      </c>
      <c r="D364" s="23">
        <f t="shared" si="26"/>
        <v>6.3951999357468745</v>
      </c>
      <c r="E364" s="23">
        <f>0</f>
        <v>0</v>
      </c>
      <c r="F364" s="23">
        <f t="shared" si="27"/>
        <v>42.259535358480498</v>
      </c>
    </row>
    <row r="365" spans="1:6" x14ac:dyDescent="0.25">
      <c r="A365">
        <v>7</v>
      </c>
      <c r="B365">
        <v>2012</v>
      </c>
      <c r="C365" s="23">
        <f t="shared" si="25"/>
        <v>9.9982432120312499</v>
      </c>
      <c r="D365" s="23">
        <f t="shared" si="26"/>
        <v>6.3951999357468745</v>
      </c>
      <c r="E365" s="23">
        <f>0</f>
        <v>0</v>
      </c>
      <c r="F365" s="23">
        <f t="shared" si="27"/>
        <v>42.259535358480498</v>
      </c>
    </row>
    <row r="366" spans="1:6" x14ac:dyDescent="0.25">
      <c r="A366">
        <v>8</v>
      </c>
      <c r="B366">
        <v>2012</v>
      </c>
      <c r="C366" s="23">
        <f t="shared" si="25"/>
        <v>9.9982432120312499</v>
      </c>
      <c r="D366" s="23">
        <f t="shared" si="26"/>
        <v>6.3951999357468745</v>
      </c>
      <c r="E366" s="23">
        <f>0</f>
        <v>0</v>
      </c>
      <c r="F366" s="23">
        <f t="shared" si="27"/>
        <v>42.259535358480498</v>
      </c>
    </row>
    <row r="367" spans="1:6" x14ac:dyDescent="0.25">
      <c r="A367">
        <v>9</v>
      </c>
      <c r="B367">
        <v>2012</v>
      </c>
      <c r="C367" s="23">
        <f t="shared" si="25"/>
        <v>9.9982432120312499</v>
      </c>
      <c r="D367" s="23">
        <f t="shared" si="26"/>
        <v>6.3951999357468745</v>
      </c>
      <c r="E367" s="23">
        <f>0</f>
        <v>0</v>
      </c>
      <c r="F367" s="23">
        <f t="shared" si="27"/>
        <v>42.259535358480498</v>
      </c>
    </row>
    <row r="368" spans="1:6" x14ac:dyDescent="0.25">
      <c r="A368">
        <v>10</v>
      </c>
      <c r="B368">
        <v>2012</v>
      </c>
      <c r="C368" s="23">
        <f t="shared" si="25"/>
        <v>9.9982432120312499</v>
      </c>
      <c r="D368" s="23">
        <f t="shared" si="26"/>
        <v>6.3951999357468745</v>
      </c>
      <c r="E368" s="23">
        <f>0</f>
        <v>0</v>
      </c>
      <c r="F368" s="23">
        <f t="shared" si="27"/>
        <v>42.259535358480498</v>
      </c>
    </row>
    <row r="369" spans="1:6" x14ac:dyDescent="0.25">
      <c r="A369">
        <v>11</v>
      </c>
      <c r="B369">
        <v>2012</v>
      </c>
      <c r="C369" s="23">
        <f t="shared" si="25"/>
        <v>9.9982432120312499</v>
      </c>
      <c r="D369" s="23">
        <f t="shared" si="26"/>
        <v>6.3951999357468745</v>
      </c>
      <c r="E369" s="23">
        <f>0</f>
        <v>0</v>
      </c>
      <c r="F369" s="23">
        <f t="shared" si="27"/>
        <v>42.259535358480498</v>
      </c>
    </row>
    <row r="370" spans="1:6" x14ac:dyDescent="0.25">
      <c r="A370">
        <v>12</v>
      </c>
      <c r="B370">
        <v>2012</v>
      </c>
      <c r="C370" s="23">
        <f t="shared" si="25"/>
        <v>9.9982432120312499</v>
      </c>
      <c r="D370" s="23">
        <f t="shared" si="26"/>
        <v>6.3951999357468745</v>
      </c>
      <c r="E370" s="23">
        <f>0</f>
        <v>0</v>
      </c>
      <c r="F370" s="23">
        <f t="shared" si="27"/>
        <v>42.259535358480498</v>
      </c>
    </row>
    <row r="371" spans="1:6" x14ac:dyDescent="0.25">
      <c r="A371">
        <v>1</v>
      </c>
      <c r="B371">
        <v>2013</v>
      </c>
      <c r="C371" s="23">
        <f t="shared" si="25"/>
        <v>3.5198087407487</v>
      </c>
      <c r="D371" s="23">
        <f t="shared" si="26"/>
        <v>9.1885652568937495</v>
      </c>
      <c r="E371" s="23">
        <f>0</f>
        <v>0</v>
      </c>
      <c r="F371" s="23">
        <f t="shared" si="27"/>
        <v>17.158953806229167</v>
      </c>
    </row>
    <row r="372" spans="1:6" x14ac:dyDescent="0.25">
      <c r="A372">
        <v>2</v>
      </c>
      <c r="B372">
        <v>2013</v>
      </c>
      <c r="C372" s="23">
        <f t="shared" si="25"/>
        <v>3.5198087407487</v>
      </c>
      <c r="D372" s="23">
        <f t="shared" si="26"/>
        <v>9.1885652568937495</v>
      </c>
      <c r="E372" s="23">
        <f>0</f>
        <v>0</v>
      </c>
      <c r="F372" s="23">
        <f t="shared" si="27"/>
        <v>17.158953806229167</v>
      </c>
    </row>
    <row r="373" spans="1:6" x14ac:dyDescent="0.25">
      <c r="A373">
        <v>3</v>
      </c>
      <c r="B373">
        <v>2013</v>
      </c>
      <c r="C373" s="23">
        <f t="shared" si="25"/>
        <v>3.5198087407487</v>
      </c>
      <c r="D373" s="23">
        <f t="shared" si="26"/>
        <v>9.1885652568937495</v>
      </c>
      <c r="E373" s="23">
        <f>0</f>
        <v>0</v>
      </c>
      <c r="F373" s="23">
        <f t="shared" si="27"/>
        <v>17.158953806229167</v>
      </c>
    </row>
    <row r="374" spans="1:6" x14ac:dyDescent="0.25">
      <c r="A374">
        <v>4</v>
      </c>
      <c r="B374">
        <v>2013</v>
      </c>
      <c r="C374" s="23">
        <f t="shared" si="25"/>
        <v>3.5198087407487</v>
      </c>
      <c r="D374" s="23">
        <f t="shared" si="26"/>
        <v>9.1885652568937495</v>
      </c>
      <c r="E374" s="23">
        <f>0</f>
        <v>0</v>
      </c>
      <c r="F374" s="23">
        <f t="shared" si="27"/>
        <v>17.158953806229167</v>
      </c>
    </row>
    <row r="375" spans="1:6" x14ac:dyDescent="0.25">
      <c r="A375">
        <v>5</v>
      </c>
      <c r="B375">
        <v>2013</v>
      </c>
      <c r="C375" s="23">
        <f t="shared" si="25"/>
        <v>3.5198087407487</v>
      </c>
      <c r="D375" s="23">
        <f t="shared" si="26"/>
        <v>9.1885652568937495</v>
      </c>
      <c r="E375" s="23">
        <f>0</f>
        <v>0</v>
      </c>
      <c r="F375" s="23">
        <f t="shared" si="27"/>
        <v>17.158953806229167</v>
      </c>
    </row>
    <row r="376" spans="1:6" x14ac:dyDescent="0.25">
      <c r="A376">
        <v>6</v>
      </c>
      <c r="B376">
        <v>2013</v>
      </c>
      <c r="C376" s="23">
        <f t="shared" si="25"/>
        <v>3.5198087407487</v>
      </c>
      <c r="D376" s="23">
        <f t="shared" si="26"/>
        <v>9.1885652568937495</v>
      </c>
      <c r="E376" s="23">
        <f>0</f>
        <v>0</v>
      </c>
      <c r="F376" s="23">
        <f t="shared" si="27"/>
        <v>17.158953806229167</v>
      </c>
    </row>
    <row r="377" spans="1:6" x14ac:dyDescent="0.25">
      <c r="A377">
        <v>7</v>
      </c>
      <c r="B377">
        <v>2013</v>
      </c>
      <c r="C377" s="23">
        <f t="shared" si="25"/>
        <v>3.5198087407487</v>
      </c>
      <c r="D377" s="23">
        <f t="shared" si="26"/>
        <v>9.1885652568937495</v>
      </c>
      <c r="E377" s="23">
        <f>0</f>
        <v>0</v>
      </c>
      <c r="F377" s="23">
        <f t="shared" si="27"/>
        <v>17.158953806229167</v>
      </c>
    </row>
    <row r="378" spans="1:6" x14ac:dyDescent="0.25">
      <c r="A378">
        <v>8</v>
      </c>
      <c r="B378">
        <v>2013</v>
      </c>
      <c r="C378" s="23">
        <f t="shared" si="25"/>
        <v>3.5198087407487</v>
      </c>
      <c r="D378" s="23">
        <f t="shared" si="26"/>
        <v>9.1885652568937495</v>
      </c>
      <c r="E378" s="23">
        <f>0</f>
        <v>0</v>
      </c>
      <c r="F378" s="23">
        <f t="shared" si="27"/>
        <v>17.158953806229167</v>
      </c>
    </row>
    <row r="379" spans="1:6" x14ac:dyDescent="0.25">
      <c r="A379">
        <v>9</v>
      </c>
      <c r="B379">
        <v>2013</v>
      </c>
      <c r="C379" s="23">
        <f t="shared" si="25"/>
        <v>3.5198087407487</v>
      </c>
      <c r="D379" s="23">
        <f t="shared" si="26"/>
        <v>9.1885652568937495</v>
      </c>
      <c r="E379" s="23">
        <f>0</f>
        <v>0</v>
      </c>
      <c r="F379" s="23">
        <f t="shared" si="27"/>
        <v>17.158953806229167</v>
      </c>
    </row>
    <row r="380" spans="1:6" x14ac:dyDescent="0.25">
      <c r="A380">
        <v>10</v>
      </c>
      <c r="B380">
        <v>2013</v>
      </c>
      <c r="C380" s="23">
        <f t="shared" si="25"/>
        <v>3.5198087407487</v>
      </c>
      <c r="D380" s="23">
        <f t="shared" si="26"/>
        <v>9.1885652568937495</v>
      </c>
      <c r="E380" s="23">
        <f>0</f>
        <v>0</v>
      </c>
      <c r="F380" s="23">
        <f t="shared" si="27"/>
        <v>17.158953806229167</v>
      </c>
    </row>
    <row r="381" spans="1:6" x14ac:dyDescent="0.25">
      <c r="A381">
        <v>11</v>
      </c>
      <c r="B381">
        <v>2013</v>
      </c>
      <c r="C381" s="23">
        <f t="shared" si="25"/>
        <v>3.5198087407487</v>
      </c>
      <c r="D381" s="23">
        <f t="shared" si="26"/>
        <v>9.1885652568937495</v>
      </c>
      <c r="E381" s="23">
        <f>0</f>
        <v>0</v>
      </c>
      <c r="F381" s="23">
        <f t="shared" si="27"/>
        <v>17.158953806229167</v>
      </c>
    </row>
    <row r="382" spans="1:6" x14ac:dyDescent="0.25">
      <c r="A382">
        <v>12</v>
      </c>
      <c r="B382">
        <v>2013</v>
      </c>
      <c r="C382" s="23">
        <f t="shared" si="25"/>
        <v>3.5198087407487</v>
      </c>
      <c r="D382" s="23">
        <f t="shared" si="26"/>
        <v>9.1885652568937495</v>
      </c>
      <c r="E382" s="23">
        <f>0</f>
        <v>0</v>
      </c>
      <c r="F382" s="23">
        <f t="shared" si="27"/>
        <v>17.158953806229167</v>
      </c>
    </row>
    <row r="383" spans="1:6" x14ac:dyDescent="0.25">
      <c r="A383">
        <v>1</v>
      </c>
      <c r="B383">
        <v>2014</v>
      </c>
      <c r="C383" s="23">
        <f t="shared" si="25"/>
        <v>4.180064362526041</v>
      </c>
      <c r="D383" s="23">
        <f t="shared" si="26"/>
        <v>10.790503979285168</v>
      </c>
      <c r="E383" s="23">
        <f>0</f>
        <v>0</v>
      </c>
      <c r="F383" s="23">
        <f t="shared" si="27"/>
        <v>25.683900556249583</v>
      </c>
    </row>
    <row r="384" spans="1:6" x14ac:dyDescent="0.25">
      <c r="A384">
        <v>2</v>
      </c>
      <c r="B384">
        <v>2014</v>
      </c>
      <c r="C384" s="23">
        <f t="shared" si="25"/>
        <v>4.180064362526041</v>
      </c>
      <c r="D384" s="23">
        <f t="shared" si="26"/>
        <v>10.790503979285168</v>
      </c>
      <c r="E384" s="23">
        <f>0</f>
        <v>0</v>
      </c>
      <c r="F384" s="23">
        <f t="shared" si="27"/>
        <v>25.683900556249583</v>
      </c>
    </row>
    <row r="385" spans="1:6" x14ac:dyDescent="0.25">
      <c r="A385">
        <v>3</v>
      </c>
      <c r="B385">
        <v>2014</v>
      </c>
      <c r="C385" s="23">
        <f t="shared" si="25"/>
        <v>4.180064362526041</v>
      </c>
      <c r="D385" s="23">
        <f t="shared" si="26"/>
        <v>10.790503979285168</v>
      </c>
      <c r="E385" s="23">
        <f>0</f>
        <v>0</v>
      </c>
      <c r="F385" s="23">
        <f t="shared" si="27"/>
        <v>25.683900556249583</v>
      </c>
    </row>
    <row r="386" spans="1:6" x14ac:dyDescent="0.25">
      <c r="A386">
        <v>4</v>
      </c>
      <c r="B386">
        <v>2014</v>
      </c>
      <c r="C386" s="23">
        <f t="shared" si="25"/>
        <v>4.180064362526041</v>
      </c>
      <c r="D386" s="23">
        <f t="shared" si="26"/>
        <v>10.790503979285168</v>
      </c>
      <c r="E386" s="23">
        <f>0</f>
        <v>0</v>
      </c>
      <c r="F386" s="23">
        <f t="shared" si="27"/>
        <v>25.683900556249583</v>
      </c>
    </row>
    <row r="387" spans="1:6" x14ac:dyDescent="0.25">
      <c r="A387">
        <v>5</v>
      </c>
      <c r="B387">
        <v>2014</v>
      </c>
      <c r="C387" s="23">
        <f t="shared" si="25"/>
        <v>4.180064362526041</v>
      </c>
      <c r="D387" s="23">
        <f t="shared" si="26"/>
        <v>10.790503979285168</v>
      </c>
      <c r="E387" s="23">
        <f>0</f>
        <v>0</v>
      </c>
      <c r="F387" s="23">
        <f t="shared" si="27"/>
        <v>25.683900556249583</v>
      </c>
    </row>
    <row r="388" spans="1:6" x14ac:dyDescent="0.25">
      <c r="A388">
        <v>6</v>
      </c>
      <c r="B388">
        <v>2014</v>
      </c>
      <c r="C388" s="23">
        <f t="shared" si="25"/>
        <v>4.180064362526041</v>
      </c>
      <c r="D388" s="23">
        <f t="shared" si="26"/>
        <v>10.790503979285168</v>
      </c>
      <c r="E388" s="23">
        <f>0</f>
        <v>0</v>
      </c>
      <c r="F388" s="23">
        <f t="shared" si="27"/>
        <v>25.683900556249583</v>
      </c>
    </row>
    <row r="389" spans="1:6" x14ac:dyDescent="0.25">
      <c r="A389">
        <v>7</v>
      </c>
      <c r="B389">
        <v>2014</v>
      </c>
      <c r="C389" s="23">
        <f t="shared" si="25"/>
        <v>4.180064362526041</v>
      </c>
      <c r="D389" s="23">
        <f t="shared" si="26"/>
        <v>10.790503979285168</v>
      </c>
      <c r="E389" s="23">
        <f>0</f>
        <v>0</v>
      </c>
      <c r="F389" s="23">
        <f t="shared" si="27"/>
        <v>25.683900556249583</v>
      </c>
    </row>
    <row r="390" spans="1:6" x14ac:dyDescent="0.25">
      <c r="A390">
        <v>8</v>
      </c>
      <c r="B390">
        <v>2014</v>
      </c>
      <c r="C390" s="23">
        <f t="shared" si="25"/>
        <v>4.180064362526041</v>
      </c>
      <c r="D390" s="23">
        <f t="shared" si="26"/>
        <v>10.790503979285168</v>
      </c>
      <c r="E390" s="23">
        <f>0</f>
        <v>0</v>
      </c>
      <c r="F390" s="23">
        <f t="shared" si="27"/>
        <v>25.683900556249583</v>
      </c>
    </row>
    <row r="391" spans="1:6" x14ac:dyDescent="0.25">
      <c r="A391">
        <v>9</v>
      </c>
      <c r="B391">
        <v>2014</v>
      </c>
      <c r="C391" s="23">
        <f t="shared" si="25"/>
        <v>4.180064362526041</v>
      </c>
      <c r="D391" s="23">
        <f t="shared" si="26"/>
        <v>10.790503979285168</v>
      </c>
      <c r="E391" s="23">
        <f>0</f>
        <v>0</v>
      </c>
      <c r="F391" s="23">
        <f t="shared" si="27"/>
        <v>25.683900556249583</v>
      </c>
    </row>
    <row r="392" spans="1:6" x14ac:dyDescent="0.25">
      <c r="A392">
        <v>10</v>
      </c>
      <c r="B392">
        <v>2014</v>
      </c>
      <c r="C392" s="23">
        <f t="shared" si="25"/>
        <v>4.180064362526041</v>
      </c>
      <c r="D392" s="23">
        <f t="shared" si="26"/>
        <v>10.790503979285168</v>
      </c>
      <c r="E392" s="23">
        <f>0</f>
        <v>0</v>
      </c>
      <c r="F392" s="23">
        <f t="shared" si="27"/>
        <v>25.683900556249583</v>
      </c>
    </row>
    <row r="393" spans="1:6" x14ac:dyDescent="0.25">
      <c r="A393">
        <v>11</v>
      </c>
      <c r="B393">
        <v>2014</v>
      </c>
      <c r="C393" s="23">
        <f t="shared" si="25"/>
        <v>4.180064362526041</v>
      </c>
      <c r="D393" s="23">
        <f t="shared" si="26"/>
        <v>10.790503979285168</v>
      </c>
      <c r="E393" s="23">
        <f>0</f>
        <v>0</v>
      </c>
      <c r="F393" s="23">
        <f t="shared" si="27"/>
        <v>25.683900556249583</v>
      </c>
    </row>
    <row r="394" spans="1:6" x14ac:dyDescent="0.25">
      <c r="A394">
        <v>12</v>
      </c>
      <c r="B394">
        <v>2014</v>
      </c>
      <c r="C394" s="23">
        <f t="shared" si="25"/>
        <v>4.180064362526041</v>
      </c>
      <c r="D394" s="23">
        <f t="shared" si="26"/>
        <v>10.790503979285168</v>
      </c>
      <c r="E394" s="23">
        <f>0</f>
        <v>0</v>
      </c>
      <c r="F394" s="23">
        <f t="shared" si="27"/>
        <v>25.683900556249583</v>
      </c>
    </row>
    <row r="395" spans="1:6" x14ac:dyDescent="0.25">
      <c r="A395">
        <v>1</v>
      </c>
      <c r="B395">
        <v>2015</v>
      </c>
      <c r="C395" s="23">
        <f t="shared" ref="C395:C442" si="28">VLOOKUP(B395,$I$15:$N$52,3,"FALSE")/12+VLOOKUP(B395,$I$15:$N$52,5,"FALSE")/12+VLOOKUP(B395,$I$15:$N$52,6,"FALSE")/12</f>
        <v>6.345150168901533</v>
      </c>
      <c r="D395" s="23">
        <f t="shared" ref="D395:D442" si="29">VLOOKUP(B395,$I$15:$N$52,4,"FALSE")/12</f>
        <v>13.542288722226582</v>
      </c>
      <c r="E395" s="23">
        <f>0</f>
        <v>0</v>
      </c>
      <c r="F395" s="23">
        <f t="shared" ref="F395:F442" si="30">VLOOKUP(B395,$I$15:$N$52,2,"FALSE")/12</f>
        <v>26.459438910265167</v>
      </c>
    </row>
    <row r="396" spans="1:6" x14ac:dyDescent="0.25">
      <c r="A396">
        <v>2</v>
      </c>
      <c r="B396">
        <v>2015</v>
      </c>
      <c r="C396" s="23">
        <f t="shared" si="28"/>
        <v>6.345150168901533</v>
      </c>
      <c r="D396" s="23">
        <f t="shared" si="29"/>
        <v>13.542288722226582</v>
      </c>
      <c r="E396" s="23">
        <f>0</f>
        <v>0</v>
      </c>
      <c r="F396" s="23">
        <f t="shared" si="30"/>
        <v>26.459438910265167</v>
      </c>
    </row>
    <row r="397" spans="1:6" x14ac:dyDescent="0.25">
      <c r="A397">
        <v>3</v>
      </c>
      <c r="B397">
        <v>2015</v>
      </c>
      <c r="C397" s="23">
        <f t="shared" si="28"/>
        <v>6.345150168901533</v>
      </c>
      <c r="D397" s="23">
        <f t="shared" si="29"/>
        <v>13.542288722226582</v>
      </c>
      <c r="E397" s="23">
        <f>0</f>
        <v>0</v>
      </c>
      <c r="F397" s="23">
        <f t="shared" si="30"/>
        <v>26.459438910265167</v>
      </c>
    </row>
    <row r="398" spans="1:6" x14ac:dyDescent="0.25">
      <c r="A398">
        <v>4</v>
      </c>
      <c r="B398">
        <v>2015</v>
      </c>
      <c r="C398" s="23">
        <f t="shared" si="28"/>
        <v>6.345150168901533</v>
      </c>
      <c r="D398" s="23">
        <f t="shared" si="29"/>
        <v>13.542288722226582</v>
      </c>
      <c r="E398" s="23">
        <f>0</f>
        <v>0</v>
      </c>
      <c r="F398" s="23">
        <f t="shared" si="30"/>
        <v>26.459438910265167</v>
      </c>
    </row>
    <row r="399" spans="1:6" x14ac:dyDescent="0.25">
      <c r="A399">
        <v>5</v>
      </c>
      <c r="B399">
        <v>2015</v>
      </c>
      <c r="C399" s="23">
        <f t="shared" si="28"/>
        <v>6.345150168901533</v>
      </c>
      <c r="D399" s="23">
        <f t="shared" si="29"/>
        <v>13.542288722226582</v>
      </c>
      <c r="E399" s="23">
        <f>0</f>
        <v>0</v>
      </c>
      <c r="F399" s="23">
        <f t="shared" si="30"/>
        <v>26.459438910265167</v>
      </c>
    </row>
    <row r="400" spans="1:6" x14ac:dyDescent="0.25">
      <c r="A400">
        <v>6</v>
      </c>
      <c r="B400">
        <v>2015</v>
      </c>
      <c r="C400" s="23">
        <f t="shared" si="28"/>
        <v>6.345150168901533</v>
      </c>
      <c r="D400" s="23">
        <f t="shared" si="29"/>
        <v>13.542288722226582</v>
      </c>
      <c r="E400" s="23">
        <f>0</f>
        <v>0</v>
      </c>
      <c r="F400" s="23">
        <f t="shared" si="30"/>
        <v>26.459438910265167</v>
      </c>
    </row>
    <row r="401" spans="1:6" x14ac:dyDescent="0.25">
      <c r="A401">
        <v>7</v>
      </c>
      <c r="B401">
        <v>2015</v>
      </c>
      <c r="C401" s="23">
        <f t="shared" si="28"/>
        <v>6.345150168901533</v>
      </c>
      <c r="D401" s="23">
        <f t="shared" si="29"/>
        <v>13.542288722226582</v>
      </c>
      <c r="E401" s="23">
        <f>0</f>
        <v>0</v>
      </c>
      <c r="F401" s="23">
        <f t="shared" si="30"/>
        <v>26.459438910265167</v>
      </c>
    </row>
    <row r="402" spans="1:6" x14ac:dyDescent="0.25">
      <c r="A402">
        <v>8</v>
      </c>
      <c r="B402">
        <v>2015</v>
      </c>
      <c r="C402" s="23">
        <f t="shared" si="28"/>
        <v>6.345150168901533</v>
      </c>
      <c r="D402" s="23">
        <f t="shared" si="29"/>
        <v>13.542288722226582</v>
      </c>
      <c r="E402" s="23">
        <f>0</f>
        <v>0</v>
      </c>
      <c r="F402" s="23">
        <f t="shared" si="30"/>
        <v>26.459438910265167</v>
      </c>
    </row>
    <row r="403" spans="1:6" x14ac:dyDescent="0.25">
      <c r="A403">
        <v>9</v>
      </c>
      <c r="B403">
        <v>2015</v>
      </c>
      <c r="C403" s="23">
        <f t="shared" si="28"/>
        <v>6.345150168901533</v>
      </c>
      <c r="D403" s="23">
        <f t="shared" si="29"/>
        <v>13.542288722226582</v>
      </c>
      <c r="E403" s="23">
        <f>0</f>
        <v>0</v>
      </c>
      <c r="F403" s="23">
        <f t="shared" si="30"/>
        <v>26.459438910265167</v>
      </c>
    </row>
    <row r="404" spans="1:6" x14ac:dyDescent="0.25">
      <c r="A404">
        <v>10</v>
      </c>
      <c r="B404">
        <v>2015</v>
      </c>
      <c r="C404" s="23">
        <f t="shared" si="28"/>
        <v>6.345150168901533</v>
      </c>
      <c r="D404" s="23">
        <f t="shared" si="29"/>
        <v>13.542288722226582</v>
      </c>
      <c r="E404" s="23">
        <f>0</f>
        <v>0</v>
      </c>
      <c r="F404" s="23">
        <f t="shared" si="30"/>
        <v>26.459438910265167</v>
      </c>
    </row>
    <row r="405" spans="1:6" x14ac:dyDescent="0.25">
      <c r="A405">
        <v>11</v>
      </c>
      <c r="B405">
        <v>2015</v>
      </c>
      <c r="C405" s="23">
        <f t="shared" si="28"/>
        <v>6.345150168901533</v>
      </c>
      <c r="D405" s="23">
        <f t="shared" si="29"/>
        <v>13.542288722226582</v>
      </c>
      <c r="E405" s="23">
        <f>0</f>
        <v>0</v>
      </c>
      <c r="F405" s="23">
        <f t="shared" si="30"/>
        <v>26.459438910265167</v>
      </c>
    </row>
    <row r="406" spans="1:6" x14ac:dyDescent="0.25">
      <c r="A406">
        <v>12</v>
      </c>
      <c r="B406">
        <v>2015</v>
      </c>
      <c r="C406" s="23">
        <f t="shared" si="28"/>
        <v>6.345150168901533</v>
      </c>
      <c r="D406" s="23">
        <f t="shared" si="29"/>
        <v>13.542288722226582</v>
      </c>
      <c r="E406" s="23">
        <f>0</f>
        <v>0</v>
      </c>
      <c r="F406" s="23">
        <f t="shared" si="30"/>
        <v>26.459438910265167</v>
      </c>
    </row>
    <row r="407" spans="1:6" x14ac:dyDescent="0.25">
      <c r="A407">
        <v>1</v>
      </c>
      <c r="B407">
        <v>2016</v>
      </c>
      <c r="C407" s="23">
        <f t="shared" si="28"/>
        <v>5.7336292029057327</v>
      </c>
      <c r="D407" s="23">
        <f t="shared" si="29"/>
        <v>17.648152673160833</v>
      </c>
      <c r="E407" s="23">
        <f>0</f>
        <v>0</v>
      </c>
      <c r="F407" s="23">
        <f t="shared" si="30"/>
        <v>14.871119671020834</v>
      </c>
    </row>
    <row r="408" spans="1:6" x14ac:dyDescent="0.25">
      <c r="A408">
        <v>2</v>
      </c>
      <c r="B408">
        <v>2016</v>
      </c>
      <c r="C408" s="23">
        <f t="shared" si="28"/>
        <v>5.7336292029057327</v>
      </c>
      <c r="D408" s="23">
        <f t="shared" si="29"/>
        <v>17.648152673160833</v>
      </c>
      <c r="E408" s="23">
        <f>0</f>
        <v>0</v>
      </c>
      <c r="F408" s="23">
        <f t="shared" si="30"/>
        <v>14.871119671020834</v>
      </c>
    </row>
    <row r="409" spans="1:6" x14ac:dyDescent="0.25">
      <c r="A409">
        <v>3</v>
      </c>
      <c r="B409">
        <v>2016</v>
      </c>
      <c r="C409" s="23">
        <f t="shared" si="28"/>
        <v>5.7336292029057327</v>
      </c>
      <c r="D409" s="23">
        <f t="shared" si="29"/>
        <v>17.648152673160833</v>
      </c>
      <c r="E409" s="23">
        <f>0</f>
        <v>0</v>
      </c>
      <c r="F409" s="23">
        <f t="shared" si="30"/>
        <v>14.871119671020834</v>
      </c>
    </row>
    <row r="410" spans="1:6" x14ac:dyDescent="0.25">
      <c r="A410">
        <v>4</v>
      </c>
      <c r="B410">
        <v>2016</v>
      </c>
      <c r="C410" s="23">
        <f t="shared" si="28"/>
        <v>5.7336292029057327</v>
      </c>
      <c r="D410" s="23">
        <f t="shared" si="29"/>
        <v>17.648152673160833</v>
      </c>
      <c r="E410" s="23">
        <f>0</f>
        <v>0</v>
      </c>
      <c r="F410" s="23">
        <f t="shared" si="30"/>
        <v>14.871119671020834</v>
      </c>
    </row>
    <row r="411" spans="1:6" x14ac:dyDescent="0.25">
      <c r="A411">
        <v>5</v>
      </c>
      <c r="B411">
        <v>2016</v>
      </c>
      <c r="C411" s="23">
        <f t="shared" si="28"/>
        <v>5.7336292029057327</v>
      </c>
      <c r="D411" s="23">
        <f t="shared" si="29"/>
        <v>17.648152673160833</v>
      </c>
      <c r="E411" s="23">
        <f>0</f>
        <v>0</v>
      </c>
      <c r="F411" s="23">
        <f t="shared" si="30"/>
        <v>14.871119671020834</v>
      </c>
    </row>
    <row r="412" spans="1:6" x14ac:dyDescent="0.25">
      <c r="A412">
        <v>6</v>
      </c>
      <c r="B412">
        <v>2016</v>
      </c>
      <c r="C412" s="23">
        <f t="shared" si="28"/>
        <v>5.7336292029057327</v>
      </c>
      <c r="D412" s="23">
        <f t="shared" si="29"/>
        <v>17.648152673160833</v>
      </c>
      <c r="E412" s="23">
        <f>0</f>
        <v>0</v>
      </c>
      <c r="F412" s="23">
        <f t="shared" si="30"/>
        <v>14.871119671020834</v>
      </c>
    </row>
    <row r="413" spans="1:6" x14ac:dyDescent="0.25">
      <c r="A413">
        <v>7</v>
      </c>
      <c r="B413">
        <v>2016</v>
      </c>
      <c r="C413" s="23">
        <f t="shared" si="28"/>
        <v>5.7336292029057327</v>
      </c>
      <c r="D413" s="23">
        <f t="shared" si="29"/>
        <v>17.648152673160833</v>
      </c>
      <c r="E413" s="23">
        <f>0</f>
        <v>0</v>
      </c>
      <c r="F413" s="23">
        <f t="shared" si="30"/>
        <v>14.871119671020834</v>
      </c>
    </row>
    <row r="414" spans="1:6" x14ac:dyDescent="0.25">
      <c r="A414">
        <v>8</v>
      </c>
      <c r="B414">
        <v>2016</v>
      </c>
      <c r="C414" s="23">
        <f t="shared" si="28"/>
        <v>5.7336292029057327</v>
      </c>
      <c r="D414" s="23">
        <f t="shared" si="29"/>
        <v>17.648152673160833</v>
      </c>
      <c r="E414" s="23">
        <f>0</f>
        <v>0</v>
      </c>
      <c r="F414" s="23">
        <f t="shared" si="30"/>
        <v>14.871119671020834</v>
      </c>
    </row>
    <row r="415" spans="1:6" x14ac:dyDescent="0.25">
      <c r="A415">
        <v>9</v>
      </c>
      <c r="B415">
        <v>2016</v>
      </c>
      <c r="C415" s="23">
        <f t="shared" si="28"/>
        <v>5.7336292029057327</v>
      </c>
      <c r="D415" s="23">
        <f t="shared" si="29"/>
        <v>17.648152673160833</v>
      </c>
      <c r="E415" s="23">
        <f>0</f>
        <v>0</v>
      </c>
      <c r="F415" s="23">
        <f t="shared" si="30"/>
        <v>14.871119671020834</v>
      </c>
    </row>
    <row r="416" spans="1:6" x14ac:dyDescent="0.25">
      <c r="A416">
        <v>10</v>
      </c>
      <c r="B416">
        <v>2016</v>
      </c>
      <c r="C416" s="23">
        <f t="shared" si="28"/>
        <v>5.7336292029057327</v>
      </c>
      <c r="D416" s="23">
        <f t="shared" si="29"/>
        <v>17.648152673160833</v>
      </c>
      <c r="E416" s="23">
        <f>0</f>
        <v>0</v>
      </c>
      <c r="F416" s="23">
        <f t="shared" si="30"/>
        <v>14.871119671020834</v>
      </c>
    </row>
    <row r="417" spans="1:6" x14ac:dyDescent="0.25">
      <c r="A417">
        <v>11</v>
      </c>
      <c r="B417">
        <v>2016</v>
      </c>
      <c r="C417" s="23">
        <f t="shared" si="28"/>
        <v>5.7336292029057327</v>
      </c>
      <c r="D417" s="23">
        <f t="shared" si="29"/>
        <v>17.648152673160833</v>
      </c>
      <c r="E417" s="23">
        <f>0</f>
        <v>0</v>
      </c>
      <c r="F417" s="23">
        <f t="shared" si="30"/>
        <v>14.871119671020834</v>
      </c>
    </row>
    <row r="418" spans="1:6" x14ac:dyDescent="0.25">
      <c r="A418">
        <v>12</v>
      </c>
      <c r="B418">
        <v>2016</v>
      </c>
      <c r="C418" s="23">
        <f t="shared" si="28"/>
        <v>5.7336292029057327</v>
      </c>
      <c r="D418" s="23">
        <f t="shared" si="29"/>
        <v>17.648152673160833</v>
      </c>
      <c r="E418" s="23">
        <f>0</f>
        <v>0</v>
      </c>
      <c r="F418" s="23">
        <f t="shared" si="30"/>
        <v>14.871119671020834</v>
      </c>
    </row>
    <row r="419" spans="1:6" x14ac:dyDescent="0.25">
      <c r="A419">
        <v>1</v>
      </c>
      <c r="B419">
        <v>2017</v>
      </c>
      <c r="C419" s="23">
        <f t="shared" si="28"/>
        <v>1.5311488791495049</v>
      </c>
      <c r="D419" s="23">
        <f t="shared" si="29"/>
        <v>26.356501529717249</v>
      </c>
      <c r="E419" s="23">
        <f>0</f>
        <v>0</v>
      </c>
      <c r="F419" s="23">
        <f t="shared" si="30"/>
        <v>14.98601092551025</v>
      </c>
    </row>
    <row r="420" spans="1:6" x14ac:dyDescent="0.25">
      <c r="A420">
        <v>2</v>
      </c>
      <c r="B420">
        <v>2017</v>
      </c>
      <c r="C420" s="23">
        <f t="shared" si="28"/>
        <v>1.5311488791495049</v>
      </c>
      <c r="D420" s="23">
        <f t="shared" si="29"/>
        <v>26.356501529717249</v>
      </c>
      <c r="E420" s="23">
        <f>0</f>
        <v>0</v>
      </c>
      <c r="F420" s="23">
        <f t="shared" si="30"/>
        <v>14.98601092551025</v>
      </c>
    </row>
    <row r="421" spans="1:6" x14ac:dyDescent="0.25">
      <c r="A421">
        <v>3</v>
      </c>
      <c r="B421">
        <v>2017</v>
      </c>
      <c r="C421" s="23">
        <f t="shared" si="28"/>
        <v>1.5311488791495049</v>
      </c>
      <c r="D421" s="23">
        <f t="shared" si="29"/>
        <v>26.356501529717249</v>
      </c>
      <c r="E421" s="23">
        <f>0</f>
        <v>0</v>
      </c>
      <c r="F421" s="23">
        <f t="shared" si="30"/>
        <v>14.98601092551025</v>
      </c>
    </row>
    <row r="422" spans="1:6" x14ac:dyDescent="0.25">
      <c r="A422">
        <v>4</v>
      </c>
      <c r="B422">
        <v>2017</v>
      </c>
      <c r="C422" s="23">
        <f t="shared" si="28"/>
        <v>1.5311488791495049</v>
      </c>
      <c r="D422" s="23">
        <f t="shared" si="29"/>
        <v>26.356501529717249</v>
      </c>
      <c r="E422" s="23">
        <f>0</f>
        <v>0</v>
      </c>
      <c r="F422" s="23">
        <f t="shared" si="30"/>
        <v>14.98601092551025</v>
      </c>
    </row>
    <row r="423" spans="1:6" x14ac:dyDescent="0.25">
      <c r="A423">
        <v>5</v>
      </c>
      <c r="B423">
        <v>2017</v>
      </c>
      <c r="C423" s="23">
        <f t="shared" si="28"/>
        <v>1.5311488791495049</v>
      </c>
      <c r="D423" s="23">
        <f t="shared" si="29"/>
        <v>26.356501529717249</v>
      </c>
      <c r="E423" s="23">
        <f>0</f>
        <v>0</v>
      </c>
      <c r="F423" s="23">
        <f t="shared" si="30"/>
        <v>14.98601092551025</v>
      </c>
    </row>
    <row r="424" spans="1:6" x14ac:dyDescent="0.25">
      <c r="A424">
        <v>6</v>
      </c>
      <c r="B424">
        <v>2017</v>
      </c>
      <c r="C424" s="23">
        <f t="shared" si="28"/>
        <v>1.5311488791495049</v>
      </c>
      <c r="D424" s="23">
        <f t="shared" si="29"/>
        <v>26.356501529717249</v>
      </c>
      <c r="E424" s="23">
        <f>0</f>
        <v>0</v>
      </c>
      <c r="F424" s="23">
        <f t="shared" si="30"/>
        <v>14.98601092551025</v>
      </c>
    </row>
    <row r="425" spans="1:6" x14ac:dyDescent="0.25">
      <c r="A425">
        <v>7</v>
      </c>
      <c r="B425">
        <v>2017</v>
      </c>
      <c r="C425" s="23">
        <f t="shared" si="28"/>
        <v>1.5311488791495049</v>
      </c>
      <c r="D425" s="23">
        <f t="shared" si="29"/>
        <v>26.356501529717249</v>
      </c>
      <c r="E425" s="23">
        <f>0</f>
        <v>0</v>
      </c>
      <c r="F425" s="23">
        <f t="shared" si="30"/>
        <v>14.98601092551025</v>
      </c>
    </row>
    <row r="426" spans="1:6" x14ac:dyDescent="0.25">
      <c r="A426">
        <v>8</v>
      </c>
      <c r="B426">
        <v>2017</v>
      </c>
      <c r="C426" s="23">
        <f t="shared" si="28"/>
        <v>1.5311488791495049</v>
      </c>
      <c r="D426" s="23">
        <f t="shared" si="29"/>
        <v>26.356501529717249</v>
      </c>
      <c r="E426" s="23">
        <f>0</f>
        <v>0</v>
      </c>
      <c r="F426" s="23">
        <f t="shared" si="30"/>
        <v>14.98601092551025</v>
      </c>
    </row>
    <row r="427" spans="1:6" x14ac:dyDescent="0.25">
      <c r="A427">
        <v>9</v>
      </c>
      <c r="B427">
        <v>2017</v>
      </c>
      <c r="C427" s="23">
        <f t="shared" si="28"/>
        <v>1.5311488791495049</v>
      </c>
      <c r="D427" s="23">
        <f t="shared" si="29"/>
        <v>26.356501529717249</v>
      </c>
      <c r="E427" s="23">
        <f>0</f>
        <v>0</v>
      </c>
      <c r="F427" s="23">
        <f t="shared" si="30"/>
        <v>14.98601092551025</v>
      </c>
    </row>
    <row r="428" spans="1:6" x14ac:dyDescent="0.25">
      <c r="A428">
        <v>10</v>
      </c>
      <c r="B428">
        <v>2017</v>
      </c>
      <c r="C428" s="23">
        <f t="shared" si="28"/>
        <v>1.5311488791495049</v>
      </c>
      <c r="D428" s="23">
        <f t="shared" si="29"/>
        <v>26.356501529717249</v>
      </c>
      <c r="E428" s="23">
        <f>0</f>
        <v>0</v>
      </c>
      <c r="F428" s="23">
        <f t="shared" si="30"/>
        <v>14.98601092551025</v>
      </c>
    </row>
    <row r="429" spans="1:6" x14ac:dyDescent="0.25">
      <c r="A429">
        <v>11</v>
      </c>
      <c r="B429">
        <v>2017</v>
      </c>
      <c r="C429" s="23">
        <f t="shared" si="28"/>
        <v>1.5311488791495049</v>
      </c>
      <c r="D429" s="23">
        <f t="shared" si="29"/>
        <v>26.356501529717249</v>
      </c>
      <c r="E429" s="23">
        <f>0</f>
        <v>0</v>
      </c>
      <c r="F429" s="23">
        <f t="shared" si="30"/>
        <v>14.98601092551025</v>
      </c>
    </row>
    <row r="430" spans="1:6" x14ac:dyDescent="0.25">
      <c r="A430">
        <v>12</v>
      </c>
      <c r="B430">
        <v>2017</v>
      </c>
      <c r="C430" s="23">
        <f t="shared" si="28"/>
        <v>1.5311488791495049</v>
      </c>
      <c r="D430" s="23">
        <f t="shared" si="29"/>
        <v>26.356501529717249</v>
      </c>
      <c r="E430" s="23">
        <f>0</f>
        <v>0</v>
      </c>
      <c r="F430" s="23">
        <f t="shared" si="30"/>
        <v>14.98601092551025</v>
      </c>
    </row>
    <row r="431" spans="1:6" x14ac:dyDescent="0.25">
      <c r="A431">
        <v>1</v>
      </c>
      <c r="B431">
        <v>2018</v>
      </c>
      <c r="C431" s="23">
        <f t="shared" si="28"/>
        <v>1.9921105886933592</v>
      </c>
      <c r="D431" s="23">
        <f t="shared" si="29"/>
        <v>20.032442735548248</v>
      </c>
      <c r="E431" s="23">
        <f>0</f>
        <v>0</v>
      </c>
      <c r="F431" s="23">
        <f t="shared" si="30"/>
        <v>15.473488586018751</v>
      </c>
    </row>
    <row r="432" spans="1:6" x14ac:dyDescent="0.25">
      <c r="A432">
        <v>2</v>
      </c>
      <c r="B432">
        <v>2018</v>
      </c>
      <c r="C432" s="23">
        <f t="shared" si="28"/>
        <v>1.9921105886933592</v>
      </c>
      <c r="D432" s="23">
        <f t="shared" si="29"/>
        <v>20.032442735548248</v>
      </c>
      <c r="E432" s="23">
        <f>0</f>
        <v>0</v>
      </c>
      <c r="F432" s="23">
        <f t="shared" si="30"/>
        <v>15.473488586018751</v>
      </c>
    </row>
    <row r="433" spans="1:6" x14ac:dyDescent="0.25">
      <c r="A433">
        <v>3</v>
      </c>
      <c r="B433">
        <v>2018</v>
      </c>
      <c r="C433" s="23">
        <f t="shared" si="28"/>
        <v>1.9921105886933592</v>
      </c>
      <c r="D433" s="23">
        <f t="shared" si="29"/>
        <v>20.032442735548248</v>
      </c>
      <c r="E433" s="23">
        <f>0</f>
        <v>0</v>
      </c>
      <c r="F433" s="23">
        <f t="shared" si="30"/>
        <v>15.473488586018751</v>
      </c>
    </row>
    <row r="434" spans="1:6" x14ac:dyDescent="0.25">
      <c r="A434">
        <v>4</v>
      </c>
      <c r="B434">
        <v>2018</v>
      </c>
      <c r="C434" s="23">
        <f t="shared" si="28"/>
        <v>1.9921105886933592</v>
      </c>
      <c r="D434" s="23">
        <f t="shared" si="29"/>
        <v>20.032442735548248</v>
      </c>
      <c r="E434" s="23">
        <f>0</f>
        <v>0</v>
      </c>
      <c r="F434" s="23">
        <f t="shared" si="30"/>
        <v>15.473488586018751</v>
      </c>
    </row>
    <row r="435" spans="1:6" x14ac:dyDescent="0.25">
      <c r="A435">
        <v>5</v>
      </c>
      <c r="B435">
        <v>2018</v>
      </c>
      <c r="C435" s="23">
        <f t="shared" si="28"/>
        <v>1.9921105886933592</v>
      </c>
      <c r="D435" s="23">
        <f t="shared" si="29"/>
        <v>20.032442735548248</v>
      </c>
      <c r="E435" s="23">
        <f>0</f>
        <v>0</v>
      </c>
      <c r="F435" s="23">
        <f t="shared" si="30"/>
        <v>15.473488586018751</v>
      </c>
    </row>
    <row r="436" spans="1:6" x14ac:dyDescent="0.25">
      <c r="A436">
        <v>6</v>
      </c>
      <c r="B436">
        <v>2018</v>
      </c>
      <c r="C436" s="23">
        <f t="shared" si="28"/>
        <v>1.9921105886933592</v>
      </c>
      <c r="D436" s="23">
        <f t="shared" si="29"/>
        <v>20.032442735548248</v>
      </c>
      <c r="E436" s="23">
        <f>0</f>
        <v>0</v>
      </c>
      <c r="F436" s="23">
        <f t="shared" si="30"/>
        <v>15.473488586018751</v>
      </c>
    </row>
    <row r="437" spans="1:6" x14ac:dyDescent="0.25">
      <c r="A437">
        <v>7</v>
      </c>
      <c r="B437">
        <v>2018</v>
      </c>
      <c r="C437" s="23">
        <f t="shared" si="28"/>
        <v>1.9921105886933592</v>
      </c>
      <c r="D437" s="23">
        <f t="shared" si="29"/>
        <v>20.032442735548248</v>
      </c>
      <c r="E437" s="23">
        <f>0</f>
        <v>0</v>
      </c>
      <c r="F437" s="23">
        <f t="shared" si="30"/>
        <v>15.473488586018751</v>
      </c>
    </row>
    <row r="438" spans="1:6" x14ac:dyDescent="0.25">
      <c r="A438">
        <v>8</v>
      </c>
      <c r="B438">
        <v>2018</v>
      </c>
      <c r="C438" s="23">
        <f t="shared" si="28"/>
        <v>1.9921105886933592</v>
      </c>
      <c r="D438" s="23">
        <f t="shared" si="29"/>
        <v>20.032442735548248</v>
      </c>
      <c r="E438" s="23">
        <f>0</f>
        <v>0</v>
      </c>
      <c r="F438" s="23">
        <f t="shared" si="30"/>
        <v>15.473488586018751</v>
      </c>
    </row>
    <row r="439" spans="1:6" x14ac:dyDescent="0.25">
      <c r="A439">
        <v>9</v>
      </c>
      <c r="B439">
        <v>2018</v>
      </c>
      <c r="C439" s="23">
        <f t="shared" si="28"/>
        <v>1.9921105886933592</v>
      </c>
      <c r="D439" s="23">
        <f t="shared" si="29"/>
        <v>20.032442735548248</v>
      </c>
      <c r="E439" s="23">
        <f>0</f>
        <v>0</v>
      </c>
      <c r="F439" s="23">
        <f t="shared" si="30"/>
        <v>15.473488586018751</v>
      </c>
    </row>
    <row r="440" spans="1:6" x14ac:dyDescent="0.25">
      <c r="A440">
        <v>10</v>
      </c>
      <c r="B440">
        <v>2018</v>
      </c>
      <c r="C440" s="23">
        <f t="shared" si="28"/>
        <v>1.9921105886933592</v>
      </c>
      <c r="D440" s="23">
        <f t="shared" si="29"/>
        <v>20.032442735548248</v>
      </c>
      <c r="E440" s="23">
        <f>0</f>
        <v>0</v>
      </c>
      <c r="F440" s="23">
        <f t="shared" si="30"/>
        <v>15.473488586018751</v>
      </c>
    </row>
    <row r="441" spans="1:6" x14ac:dyDescent="0.25">
      <c r="A441">
        <v>11</v>
      </c>
      <c r="B441">
        <v>2018</v>
      </c>
      <c r="C441" s="23">
        <f t="shared" si="28"/>
        <v>1.9921105886933592</v>
      </c>
      <c r="D441" s="23">
        <f t="shared" si="29"/>
        <v>20.032442735548248</v>
      </c>
      <c r="E441" s="23">
        <f>0</f>
        <v>0</v>
      </c>
      <c r="F441" s="23">
        <f t="shared" si="30"/>
        <v>15.473488586018751</v>
      </c>
    </row>
    <row r="442" spans="1:6" x14ac:dyDescent="0.25">
      <c r="A442">
        <v>12</v>
      </c>
      <c r="B442">
        <v>2018</v>
      </c>
      <c r="C442" s="23">
        <f t="shared" si="28"/>
        <v>1.9921105886933592</v>
      </c>
      <c r="D442" s="23">
        <f t="shared" si="29"/>
        <v>20.032442735548248</v>
      </c>
      <c r="E442" s="23">
        <f>0</f>
        <v>0</v>
      </c>
      <c r="F442" s="23">
        <f t="shared" si="30"/>
        <v>15.473488586018751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34"/>
  <sheetViews>
    <sheetView tabSelected="1" topLeftCell="S1" workbookViewId="0">
      <pane ySplit="2" topLeftCell="A3" activePane="bottomLeft" state="frozen"/>
      <selection pane="bottomLeft" activeCell="W33" sqref="W33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5" bestFit="1" customWidth="1"/>
    <col min="4" max="4" width="5.140625" bestFit="1" customWidth="1"/>
    <col min="5" max="5" width="7.85546875" bestFit="1" customWidth="1"/>
    <col min="6" max="6" width="9.5703125" bestFit="1" customWidth="1"/>
    <col min="7" max="8" width="9.28515625" bestFit="1" customWidth="1"/>
    <col min="9" max="9" width="10.5703125" bestFit="1" customWidth="1"/>
    <col min="10" max="10" width="5.42578125" customWidth="1"/>
    <col min="11" max="11" width="10.5703125" bestFit="1" customWidth="1"/>
    <col min="12" max="13" width="9.5703125" bestFit="1" customWidth="1"/>
    <col min="14" max="14" width="11.140625" customWidth="1"/>
    <col min="15" max="15" width="4.5703125" customWidth="1"/>
    <col min="16" max="16" width="11.140625" bestFit="1" customWidth="1"/>
    <col min="17" max="17" width="11.5703125" bestFit="1" customWidth="1"/>
    <col min="18" max="19" width="10.5703125" bestFit="1" customWidth="1"/>
    <col min="27" max="27" width="7.85546875" bestFit="1" customWidth="1"/>
  </cols>
  <sheetData>
    <row r="1" spans="1:37" x14ac:dyDescent="0.25">
      <c r="F1" s="2" t="s">
        <v>510</v>
      </c>
      <c r="G1" s="2"/>
      <c r="H1" s="2"/>
      <c r="I1" s="2"/>
      <c r="K1" s="8" t="s">
        <v>512</v>
      </c>
      <c r="L1" s="8"/>
      <c r="M1" s="8"/>
      <c r="N1" s="8"/>
      <c r="P1" s="3" t="s">
        <v>511</v>
      </c>
      <c r="Q1" s="3" t="s">
        <v>513</v>
      </c>
      <c r="R1" s="3"/>
      <c r="S1" s="3"/>
      <c r="AD1" t="s">
        <v>521</v>
      </c>
      <c r="AH1" t="s">
        <v>522</v>
      </c>
    </row>
    <row r="2" spans="1:37" x14ac:dyDescent="0.25">
      <c r="A2" t="s">
        <v>502</v>
      </c>
      <c r="B2" t="s">
        <v>0</v>
      </c>
      <c r="C2" t="s">
        <v>1</v>
      </c>
      <c r="D2" t="s">
        <v>503</v>
      </c>
      <c r="E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K2" s="8" t="s">
        <v>60</v>
      </c>
      <c r="L2" s="8" t="s">
        <v>61</v>
      </c>
      <c r="M2" s="8" t="s">
        <v>62</v>
      </c>
      <c r="N2" s="8" t="s">
        <v>59</v>
      </c>
      <c r="P2" s="3" t="s">
        <v>63</v>
      </c>
      <c r="Q2" s="3" t="s">
        <v>69</v>
      </c>
      <c r="R2" s="3" t="s">
        <v>64</v>
      </c>
      <c r="S2" s="3" t="s">
        <v>65</v>
      </c>
      <c r="AA2" t="s">
        <v>54</v>
      </c>
      <c r="AB2" t="s">
        <v>514</v>
      </c>
      <c r="AD2" s="24" t="s">
        <v>55</v>
      </c>
      <c r="AE2" s="24" t="s">
        <v>56</v>
      </c>
      <c r="AF2" s="24" t="s">
        <v>57</v>
      </c>
      <c r="AG2" s="24" t="s">
        <v>58</v>
      </c>
      <c r="AH2" s="24" t="s">
        <v>55</v>
      </c>
      <c r="AI2" s="24" t="s">
        <v>56</v>
      </c>
      <c r="AJ2" s="24" t="s">
        <v>57</v>
      </c>
      <c r="AK2" s="24" t="s">
        <v>58</v>
      </c>
    </row>
    <row r="3" spans="1:37" x14ac:dyDescent="0.25">
      <c r="A3">
        <v>1</v>
      </c>
      <c r="B3">
        <v>1</v>
      </c>
      <c r="C3">
        <v>1983</v>
      </c>
      <c r="D3">
        <v>31</v>
      </c>
      <c r="E3" t="str">
        <f>B3&amp;"/"&amp;C3</f>
        <v>1/1983</v>
      </c>
      <c r="F3" s="23">
        <f>('Monthly Load'!D35+'Monthly Load'!E35+'Monthly Load'!F35)+('WWTP loads'!C11)+('Monthly Load'!R35*'Monthly Load'!$F$26)</f>
        <v>15576.079359359052</v>
      </c>
      <c r="G3" s="23">
        <f>('Monthly Load'!G35)+'WWTP loads'!D11+('Monthly Load'!R35*'Monthly Load'!$G$26)</f>
        <v>310.11805645694324</v>
      </c>
      <c r="H3" s="23">
        <f>'WWTP loads'!E11+('Monthly Load'!R35*'Monthly Load'!$H$26)</f>
        <v>265.84344844468654</v>
      </c>
      <c r="I3" s="23">
        <f>('Monthly Load'!C35)+'WWTP loads'!F11+('Monthly Load'!R35*'Monthly Load'!$I$26)</f>
        <v>28236.531621020262</v>
      </c>
      <c r="J3" s="24"/>
      <c r="K3" s="25">
        <v>7.3362826941732866</v>
      </c>
      <c r="L3" s="25">
        <v>1.3767249869974651</v>
      </c>
      <c r="M3" s="25">
        <v>1.4207801865813841</v>
      </c>
      <c r="N3" s="25">
        <v>33.424471388750277</v>
      </c>
      <c r="P3" s="23">
        <f>F3*(10^6)/(86400*$D3*K3)</f>
        <v>792.69598217487817</v>
      </c>
      <c r="Q3" s="23">
        <f t="shared" ref="Q3:S3" si="0">G3*(10^6)/(86400*$D3*L3)</f>
        <v>84.10163181885278</v>
      </c>
      <c r="R3" s="23">
        <f t="shared" si="0"/>
        <v>69.859204106850385</v>
      </c>
      <c r="S3" s="23">
        <f t="shared" si="0"/>
        <v>315.40702790110004</v>
      </c>
      <c r="AA3" t="s">
        <v>70</v>
      </c>
      <c r="AB3">
        <f>'Monthly Load'!D35+'Monthly Load'!E35+'Monthly Load'!F35</f>
        <v>15128.222285776214</v>
      </c>
      <c r="AD3" s="23">
        <v>19128.382587858167</v>
      </c>
      <c r="AE3" s="23">
        <v>2657.1755467152866</v>
      </c>
      <c r="AF3" s="23">
        <v>2422.5989800334346</v>
      </c>
      <c r="AG3" s="23">
        <v>31202.070476954788</v>
      </c>
      <c r="AH3" s="40">
        <f>(F3-AD3)/AD3</f>
        <v>-0.18570849951286297</v>
      </c>
      <c r="AI3" s="40">
        <f t="shared" ref="AI3:AK3" si="1">(G3-AE3)/AE3</f>
        <v>-0.88329033930772816</v>
      </c>
      <c r="AJ3" s="40">
        <f t="shared" si="1"/>
        <v>-0.8902651860106795</v>
      </c>
      <c r="AK3" s="40">
        <f t="shared" si="1"/>
        <v>-9.5043015114167281E-2</v>
      </c>
    </row>
    <row r="4" spans="1:37" x14ac:dyDescent="0.25">
      <c r="A4">
        <v>2</v>
      </c>
      <c r="B4">
        <v>2</v>
      </c>
      <c r="C4">
        <v>1983</v>
      </c>
      <c r="D4">
        <v>28</v>
      </c>
      <c r="E4" t="str">
        <f t="shared" ref="E4:E67" si="2">B4&amp;"/"&amp;C4</f>
        <v>2/1983</v>
      </c>
      <c r="F4" s="23">
        <f>('Monthly Load'!D36+'Monthly Load'!E36+'Monthly Load'!F36)+('WWTP loads'!C12)+('Monthly Load'!R36*'Monthly Load'!$F$26)</f>
        <v>22271.576127726254</v>
      </c>
      <c r="G4" s="23">
        <f>('Monthly Load'!G36)+'WWTP loads'!D12+('Monthly Load'!R36*'Monthly Load'!$G$26)</f>
        <v>1569.9992174722656</v>
      </c>
      <c r="H4" s="23">
        <f>'WWTP loads'!E12+('Monthly Load'!R36*'Monthly Load'!$H$26)</f>
        <v>1423.572082891199</v>
      </c>
      <c r="I4" s="23">
        <f>('Monthly Load'!C36)+'WWTP loads'!F12+('Monthly Load'!R36*'Monthly Load'!$I$26)</f>
        <v>64885.868824580793</v>
      </c>
      <c r="J4" s="24"/>
      <c r="K4" s="25">
        <v>24.24470400073972</v>
      </c>
      <c r="L4" s="25">
        <v>4.1209185772795403</v>
      </c>
      <c r="M4" s="25">
        <v>4.2527879717524852</v>
      </c>
      <c r="N4" s="25">
        <v>88.579416021525702</v>
      </c>
      <c r="P4" s="23">
        <f t="shared" ref="P4:P67" si="3">F4*(10^6)/(86400*$D4*K4)</f>
        <v>379.71896849369466</v>
      </c>
      <c r="Q4" s="23">
        <f t="shared" ref="Q4:Q67" si="4">G4*(10^6)/(86400*$D4*L4)</f>
        <v>157.48298154626369</v>
      </c>
      <c r="R4" s="23">
        <f t="shared" ref="R4:R67" si="5">H4*(10^6)/(86400*$D4*M4)</f>
        <v>138.36745655023148</v>
      </c>
      <c r="S4" s="23">
        <f t="shared" ref="S4:S67" si="6">I4*(10^6)/(86400*$D4*N4)</f>
        <v>302.79279554464301</v>
      </c>
      <c r="AA4" t="s">
        <v>71</v>
      </c>
      <c r="AB4">
        <f>'Monthly Load'!D36+'Monthly Load'!E36+'Monthly Load'!F36</f>
        <v>19916.871891525629</v>
      </c>
      <c r="AD4" s="23">
        <v>25401.172370493798</v>
      </c>
      <c r="AE4" s="23">
        <v>3637.7681635865374</v>
      </c>
      <c r="AF4" s="23">
        <v>3323.6840874286381</v>
      </c>
      <c r="AG4" s="23">
        <v>67498.522830819769</v>
      </c>
      <c r="AH4" s="40">
        <f t="shared" ref="AH4:AH67" si="7">(F4-AD4)/AD4</f>
        <v>-0.12320676373201214</v>
      </c>
      <c r="AI4" s="40">
        <f t="shared" ref="AI4:AI67" si="8">(G4-AE4)/AE4</f>
        <v>-0.56841691199903821</v>
      </c>
      <c r="AJ4" s="40">
        <f t="shared" ref="AJ4:AJ67" si="9">(H4-AF4)/AF4</f>
        <v>-0.57168851026616585</v>
      </c>
      <c r="AK4" s="40">
        <f t="shared" ref="AK4:AK67" si="10">(I4-AG4)/AG4</f>
        <v>-3.8706832337463248E-2</v>
      </c>
    </row>
    <row r="5" spans="1:37" x14ac:dyDescent="0.25">
      <c r="A5">
        <v>3</v>
      </c>
      <c r="B5">
        <v>3</v>
      </c>
      <c r="C5">
        <v>1983</v>
      </c>
      <c r="D5">
        <v>31</v>
      </c>
      <c r="E5" t="str">
        <f t="shared" si="2"/>
        <v>3/1983</v>
      </c>
      <c r="F5" s="23">
        <f>('Monthly Load'!D37+'Monthly Load'!E37+'Monthly Load'!F37)+('WWTP loads'!C13)+('Monthly Load'!R37*'Monthly Load'!$F$26)</f>
        <v>28341.401152701241</v>
      </c>
      <c r="G5" s="23">
        <f>('Monthly Load'!G37)+'WWTP loads'!D13+('Monthly Load'!R37*'Monthly Load'!$G$26)</f>
        <v>1512.2174407740745</v>
      </c>
      <c r="H5" s="23">
        <f>'WWTP loads'!E13+('Monthly Load'!R37*'Monthly Load'!$H$26)</f>
        <v>1370.4753151144828</v>
      </c>
      <c r="I5" s="23">
        <f>('Monthly Load'!C37)+'WWTP loads'!F13+('Monthly Load'!R37*'Monthly Load'!$I$26)</f>
        <v>102650.23106454281</v>
      </c>
      <c r="J5" s="24"/>
      <c r="K5" s="25">
        <v>27.473033119487841</v>
      </c>
      <c r="L5" s="25">
        <v>4.735921683715695</v>
      </c>
      <c r="M5" s="25">
        <v>4.8874711775945965</v>
      </c>
      <c r="N5" s="25">
        <v>114.14219022788531</v>
      </c>
      <c r="P5" s="23">
        <f t="shared" si="3"/>
        <v>385.15830893298016</v>
      </c>
      <c r="Q5" s="23">
        <f t="shared" si="4"/>
        <v>119.21593088380493</v>
      </c>
      <c r="R5" s="23">
        <f t="shared" si="5"/>
        <v>104.69153604582958</v>
      </c>
      <c r="S5" s="23">
        <f t="shared" si="6"/>
        <v>335.76721865432791</v>
      </c>
      <c r="AA5" t="s">
        <v>72</v>
      </c>
      <c r="AB5">
        <f>'Monthly Load'!D37+'Monthly Load'!E37+'Monthly Load'!F37</f>
        <v>26074.150416368149</v>
      </c>
      <c r="AD5" s="23">
        <v>33108.165003821894</v>
      </c>
      <c r="AE5" s="23">
        <v>4661.6864138359333</v>
      </c>
      <c r="AF5" s="23">
        <v>4264.5819390091638</v>
      </c>
      <c r="AG5" s="23">
        <v>106629.627672398</v>
      </c>
      <c r="AH5" s="40">
        <f t="shared" si="7"/>
        <v>-0.14397547706344929</v>
      </c>
      <c r="AI5" s="40">
        <f t="shared" si="8"/>
        <v>-0.67560721452953221</v>
      </c>
      <c r="AJ5" s="40">
        <f t="shared" si="9"/>
        <v>-0.67863782787747307</v>
      </c>
      <c r="AK5" s="40">
        <f t="shared" si="10"/>
        <v>-3.7319802148059932E-2</v>
      </c>
    </row>
    <row r="6" spans="1:37" x14ac:dyDescent="0.25">
      <c r="A6">
        <v>4</v>
      </c>
      <c r="B6">
        <v>4</v>
      </c>
      <c r="C6">
        <v>1983</v>
      </c>
      <c r="D6">
        <v>30</v>
      </c>
      <c r="E6" t="str">
        <f t="shared" si="2"/>
        <v>4/1983</v>
      </c>
      <c r="F6" s="23">
        <f>('Monthly Load'!D38+'Monthly Load'!E38+'Monthly Load'!F38)+('WWTP loads'!C14)+('Monthly Load'!R38*'Monthly Load'!$F$26)</f>
        <v>23215.128883190435</v>
      </c>
      <c r="G6" s="23">
        <f>('Monthly Load'!G38)+'WWTP loads'!D14+('Monthly Load'!R38*'Monthly Load'!$G$26)</f>
        <v>535.45605758429519</v>
      </c>
      <c r="H6" s="23">
        <f>'WWTP loads'!E14+('Monthly Load'!R38*'Monthly Load'!$H$26)</f>
        <v>472.91080083198295</v>
      </c>
      <c r="I6" s="23">
        <f>('Monthly Load'!C38)+'WWTP loads'!F14+('Monthly Load'!R38*'Monthly Load'!$I$26)</f>
        <v>103689.04224718883</v>
      </c>
      <c r="J6" s="24"/>
      <c r="K6" s="25">
        <v>17.414073397985792</v>
      </c>
      <c r="L6" s="25">
        <v>3.1066537777808629</v>
      </c>
      <c r="M6" s="25">
        <v>3.2060666986698507</v>
      </c>
      <c r="N6" s="25">
        <v>108.94592598609812</v>
      </c>
      <c r="P6" s="23">
        <f t="shared" si="3"/>
        <v>514.32274573258121</v>
      </c>
      <c r="Q6" s="23">
        <f t="shared" si="4"/>
        <v>66.496070662018681</v>
      </c>
      <c r="R6" s="23">
        <f t="shared" si="5"/>
        <v>56.907785080598785</v>
      </c>
      <c r="S6" s="23">
        <f t="shared" si="6"/>
        <v>367.18664015391056</v>
      </c>
      <c r="AA6" t="s">
        <v>73</v>
      </c>
      <c r="AB6">
        <f>'Monthly Load'!D38+'Monthly Load'!E38+'Monthly Load'!F38</f>
        <v>22426.219699793226</v>
      </c>
      <c r="AD6" s="23">
        <v>28617.163706488354</v>
      </c>
      <c r="AE6" s="23">
        <v>4104.657637263279</v>
      </c>
      <c r="AF6" s="23">
        <v>3752.7176578342919</v>
      </c>
      <c r="AG6" s="23">
        <v>108198.776675567</v>
      </c>
      <c r="AH6" s="40">
        <f t="shared" si="7"/>
        <v>-0.18876905058460139</v>
      </c>
      <c r="AI6" s="40">
        <f t="shared" si="8"/>
        <v>-0.86954915491044393</v>
      </c>
      <c r="AJ6" s="40">
        <f t="shared" si="9"/>
        <v>-0.87398177961917289</v>
      </c>
      <c r="AK6" s="40">
        <f t="shared" si="10"/>
        <v>-4.1680087030009284E-2</v>
      </c>
    </row>
    <row r="7" spans="1:37" x14ac:dyDescent="0.25">
      <c r="A7">
        <v>5</v>
      </c>
      <c r="B7">
        <v>5</v>
      </c>
      <c r="C7">
        <v>1983</v>
      </c>
      <c r="D7">
        <v>31</v>
      </c>
      <c r="E7" t="str">
        <f t="shared" si="2"/>
        <v>5/1983</v>
      </c>
      <c r="F7" s="23">
        <f>('Monthly Load'!D39+'Monthly Load'!E39+'Monthly Load'!F39)+('WWTP loads'!C15)+('Monthly Load'!R39*'Monthly Load'!$F$26)</f>
        <v>20319.288689419005</v>
      </c>
      <c r="G7" s="23">
        <f>('Monthly Load'!G39)+'WWTP loads'!D15+('Monthly Load'!R39*'Monthly Load'!$G$26)</f>
        <v>571.99505266730057</v>
      </c>
      <c r="H7" s="23">
        <f>'WWTP loads'!E15+('Monthly Load'!R39*'Monthly Load'!$H$26)</f>
        <v>506.48717469204195</v>
      </c>
      <c r="I7" s="23">
        <f>('Monthly Load'!C39)+'WWTP loads'!F15+('Monthly Load'!R39*'Monthly Load'!$I$26)</f>
        <v>42668.551202052753</v>
      </c>
      <c r="J7" s="24"/>
      <c r="K7" s="25">
        <v>11.418145622876294</v>
      </c>
      <c r="L7" s="25">
        <v>2.2882636043490376</v>
      </c>
      <c r="M7" s="25">
        <v>2.361488039688207</v>
      </c>
      <c r="N7" s="25">
        <v>40.132440233257974</v>
      </c>
      <c r="P7" s="23">
        <f t="shared" si="3"/>
        <v>664.41202928742359</v>
      </c>
      <c r="Q7" s="23">
        <f t="shared" si="4"/>
        <v>93.327747292648866</v>
      </c>
      <c r="R7" s="23">
        <f t="shared" si="5"/>
        <v>80.076902563851206</v>
      </c>
      <c r="S7" s="23">
        <f t="shared" si="6"/>
        <v>396.95099314526811</v>
      </c>
      <c r="AA7" t="s">
        <v>74</v>
      </c>
      <c r="AB7">
        <f>'Monthly Load'!D39+'Monthly Load'!E39+'Monthly Load'!F39</f>
        <v>19475.077243193464</v>
      </c>
      <c r="AD7" s="23">
        <v>25284.883922706354</v>
      </c>
      <c r="AE7" s="23">
        <v>3852.8347603750135</v>
      </c>
      <c r="AF7" s="23">
        <v>3521.3128520450755</v>
      </c>
      <c r="AG7" s="23">
        <v>46813.936508413179</v>
      </c>
      <c r="AH7" s="40">
        <f t="shared" si="7"/>
        <v>-0.19638592166239455</v>
      </c>
      <c r="AI7" s="40">
        <f t="shared" si="8"/>
        <v>-0.85153916836764998</v>
      </c>
      <c r="AJ7" s="40">
        <f t="shared" si="9"/>
        <v>-0.85616524405155048</v>
      </c>
      <c r="AK7" s="40">
        <f t="shared" si="10"/>
        <v>-8.8550239854651755E-2</v>
      </c>
    </row>
    <row r="8" spans="1:37" x14ac:dyDescent="0.25">
      <c r="A8">
        <v>6</v>
      </c>
      <c r="B8">
        <v>6</v>
      </c>
      <c r="C8">
        <v>1983</v>
      </c>
      <c r="D8">
        <v>30</v>
      </c>
      <c r="E8" t="str">
        <f t="shared" si="2"/>
        <v>6/1983</v>
      </c>
      <c r="F8" s="23">
        <f>('Monthly Load'!D40+'Monthly Load'!E40+'Monthly Load'!F40)+('WWTP loads'!C16)+('Monthly Load'!R40*'Monthly Load'!$F$26)</f>
        <v>12299.181918121236</v>
      </c>
      <c r="G8" s="23">
        <f>('Monthly Load'!G40)+'WWTP loads'!D16+('Monthly Load'!R40*'Monthly Load'!$G$26)</f>
        <v>83.655216874116562</v>
      </c>
      <c r="H8" s="23">
        <f>'WWTP loads'!E16+('Monthly Load'!R40*'Monthly Load'!$H$26)</f>
        <v>57.742460719926896</v>
      </c>
      <c r="I8" s="23">
        <f>('Monthly Load'!C40)+'WWTP loads'!F16+('Monthly Load'!R40*'Monthly Load'!$I$26)</f>
        <v>25618.676632465686</v>
      </c>
      <c r="J8" s="24"/>
      <c r="K8" s="25">
        <v>2.7157416655484639</v>
      </c>
      <c r="L8" s="25">
        <v>0.63156655362758563</v>
      </c>
      <c r="M8" s="25">
        <v>0.65177668334366834</v>
      </c>
      <c r="N8" s="25">
        <v>22.979384169783405</v>
      </c>
      <c r="P8" s="23">
        <f t="shared" si="3"/>
        <v>1747.2408412614202</v>
      </c>
      <c r="Q8" s="23">
        <f t="shared" si="4"/>
        <v>51.102119073196484</v>
      </c>
      <c r="R8" s="23">
        <f t="shared" si="5"/>
        <v>34.179166713115734</v>
      </c>
      <c r="S8" s="23">
        <f t="shared" si="6"/>
        <v>430.11373271671567</v>
      </c>
      <c r="AA8" t="s">
        <v>75</v>
      </c>
      <c r="AB8">
        <f>'Monthly Load'!D40+'Monthly Load'!E40+'Monthly Load'!F40</f>
        <v>12194.079412555648</v>
      </c>
      <c r="AD8" s="23">
        <v>15230.047590093103</v>
      </c>
      <c r="AE8" s="23">
        <v>2020.1200358555293</v>
      </c>
      <c r="AF8" s="23">
        <v>1837.1966187028468</v>
      </c>
      <c r="AG8" s="23">
        <v>28065.426099692202</v>
      </c>
      <c r="AH8" s="40">
        <f t="shared" si="7"/>
        <v>-0.1924396923013128</v>
      </c>
      <c r="AI8" s="40">
        <f t="shared" si="8"/>
        <v>-0.95858898709517115</v>
      </c>
      <c r="AJ8" s="40">
        <f t="shared" si="9"/>
        <v>-0.96857034237266559</v>
      </c>
      <c r="AK8" s="40">
        <f t="shared" si="10"/>
        <v>-8.7180200241226719E-2</v>
      </c>
    </row>
    <row r="9" spans="1:37" x14ac:dyDescent="0.25">
      <c r="A9">
        <v>7</v>
      </c>
      <c r="B9">
        <v>7</v>
      </c>
      <c r="C9">
        <v>1983</v>
      </c>
      <c r="D9">
        <v>31</v>
      </c>
      <c r="E9" t="str">
        <f t="shared" si="2"/>
        <v>7/1983</v>
      </c>
      <c r="F9" s="23">
        <f>('Monthly Load'!D41+'Monthly Load'!E41+'Monthly Load'!F41)+('WWTP loads'!C17)+('Monthly Load'!R41*'Monthly Load'!$F$26)</f>
        <v>11193.210521284711</v>
      </c>
      <c r="G9" s="23">
        <f>('Monthly Load'!G41)+'WWTP loads'!D17+('Monthly Load'!R41*'Monthly Load'!$G$26)</f>
        <v>34.054535058532075</v>
      </c>
      <c r="H9" s="23">
        <f>'WWTP loads'!E17+('Monthly Load'!R41*'Monthly Load'!$H$26)</f>
        <v>12.163455808308715</v>
      </c>
      <c r="I9" s="23">
        <f>('Monthly Load'!C41)+'WWTP loads'!F17+('Monthly Load'!R41*'Monthly Load'!$I$26)</f>
        <v>13482.286592994154</v>
      </c>
      <c r="J9" s="24"/>
      <c r="K9" s="25">
        <v>1.4108235950333243</v>
      </c>
      <c r="L9" s="25">
        <v>0.41539461000138916</v>
      </c>
      <c r="M9" s="25">
        <v>0.42868723752143362</v>
      </c>
      <c r="N9" s="25">
        <v>9.1557958013826823</v>
      </c>
      <c r="P9" s="23">
        <f t="shared" si="3"/>
        <v>2962.1464154359833</v>
      </c>
      <c r="Q9" s="23">
        <f t="shared" si="4"/>
        <v>30.608261423787866</v>
      </c>
      <c r="R9" s="23">
        <f t="shared" si="5"/>
        <v>10.593537078758649</v>
      </c>
      <c r="S9" s="23">
        <f t="shared" si="6"/>
        <v>549.78390314726937</v>
      </c>
      <c r="AA9" t="s">
        <v>76</v>
      </c>
      <c r="AB9">
        <f>'Monthly Load'!D41+'Monthly Load'!E41+'Monthly Load'!F41</f>
        <v>11163.179317926495</v>
      </c>
      <c r="AD9" s="23">
        <v>13926.835346830556</v>
      </c>
      <c r="AE9" s="23">
        <v>1840.1995090798935</v>
      </c>
      <c r="AF9" s="23">
        <v>1671.8642427468571</v>
      </c>
      <c r="AG9" s="23">
        <v>15764.375175034658</v>
      </c>
      <c r="AH9" s="40">
        <f t="shared" si="7"/>
        <v>-0.1962847091581332</v>
      </c>
      <c r="AI9" s="40">
        <f t="shared" si="8"/>
        <v>-0.98149410708431306</v>
      </c>
      <c r="AJ9" s="40">
        <f t="shared" si="9"/>
        <v>-0.99272461513482435</v>
      </c>
      <c r="AK9" s="40">
        <f t="shared" si="10"/>
        <v>-0.14476238713568212</v>
      </c>
    </row>
    <row r="10" spans="1:37" x14ac:dyDescent="0.25">
      <c r="A10">
        <v>8</v>
      </c>
      <c r="B10">
        <v>8</v>
      </c>
      <c r="C10">
        <v>1983</v>
      </c>
      <c r="D10">
        <v>30</v>
      </c>
      <c r="E10" t="str">
        <f t="shared" si="2"/>
        <v>8/1983</v>
      </c>
      <c r="F10" s="23">
        <f>('Monthly Load'!D42+'Monthly Load'!E42+'Monthly Load'!F42)+('WWTP loads'!C18)+('Monthly Load'!R42*'Monthly Load'!$F$26)</f>
        <v>12711.313999861492</v>
      </c>
      <c r="G10" s="23">
        <f>('Monthly Load'!G42)+'WWTP loads'!D18+('Monthly Load'!R42*'Monthly Load'!$G$26)</f>
        <v>36.766664873895287</v>
      </c>
      <c r="H10" s="23">
        <f>'WWTP loads'!E18+('Monthly Load'!R42*'Monthly Load'!$H$26)</f>
        <v>14.65568320621005</v>
      </c>
      <c r="I10" s="23">
        <f>('Monthly Load'!C42)+'WWTP loads'!F18+('Monthly Load'!R42*'Monthly Load'!$I$26)</f>
        <v>9222.9649005963056</v>
      </c>
      <c r="J10" s="24"/>
      <c r="K10" s="25">
        <v>1.8887485257910253</v>
      </c>
      <c r="L10" s="25">
        <v>0.48789840036092991</v>
      </c>
      <c r="M10" s="25">
        <v>0.50351114917247963</v>
      </c>
      <c r="N10" s="25">
        <v>4.8489279160656746</v>
      </c>
      <c r="P10" s="23">
        <f t="shared" si="3"/>
        <v>2596.4580568253218</v>
      </c>
      <c r="Q10" s="23">
        <f t="shared" si="4"/>
        <v>29.072999787955986</v>
      </c>
      <c r="R10" s="23">
        <f t="shared" si="5"/>
        <v>11.229540353020235</v>
      </c>
      <c r="S10" s="23">
        <f t="shared" si="6"/>
        <v>733.82048423808783</v>
      </c>
      <c r="AA10" t="s">
        <v>77</v>
      </c>
      <c r="AB10">
        <f>'Monthly Load'!D42+'Monthly Load'!E42+'Monthly Load'!F42</f>
        <v>12677.17795137732</v>
      </c>
      <c r="AD10" s="23">
        <v>15757.656069346511</v>
      </c>
      <c r="AE10" s="23">
        <v>2049.5283893550682</v>
      </c>
      <c r="AF10" s="23">
        <v>1864.2205111078285</v>
      </c>
      <c r="AG10" s="23">
        <v>11766.116538961031</v>
      </c>
      <c r="AH10" s="40">
        <f t="shared" si="7"/>
        <v>-0.19332456909064616</v>
      </c>
      <c r="AI10" s="40">
        <f t="shared" si="8"/>
        <v>-0.9820609145670508</v>
      </c>
      <c r="AJ10" s="40">
        <f t="shared" si="9"/>
        <v>-0.99213843903181775</v>
      </c>
      <c r="AK10" s="40">
        <f t="shared" si="10"/>
        <v>-0.21614197258233939</v>
      </c>
    </row>
    <row r="11" spans="1:37" x14ac:dyDescent="0.25">
      <c r="A11">
        <v>9</v>
      </c>
      <c r="B11">
        <v>9</v>
      </c>
      <c r="C11">
        <v>1983</v>
      </c>
      <c r="D11">
        <v>31</v>
      </c>
      <c r="E11" t="str">
        <f t="shared" si="2"/>
        <v>9/1983</v>
      </c>
      <c r="F11" s="23">
        <f>('Monthly Load'!D43+'Monthly Load'!E43+'Monthly Load'!F43)+('WWTP loads'!C19)+('Monthly Load'!R43*'Monthly Load'!$F$26)</f>
        <v>10405.369516550169</v>
      </c>
      <c r="G11" s="23">
        <f>('Monthly Load'!G43)+'WWTP loads'!D19+('Monthly Load'!R43*'Monthly Load'!$G$26)</f>
        <v>20.817833149490234</v>
      </c>
      <c r="H11" s="23">
        <f>'WWTP loads'!E19+('Monthly Load'!R43*'Monthly Load'!$H$26)</f>
        <v>0</v>
      </c>
      <c r="I11" s="23">
        <f>('Monthly Load'!C43)+'WWTP loads'!F19+('Monthly Load'!R43*'Monthly Load'!$I$26)</f>
        <v>6882.3903495759323</v>
      </c>
      <c r="J11" s="24"/>
      <c r="K11" s="25">
        <v>1.4039082342963718</v>
      </c>
      <c r="L11" s="25">
        <v>0.45554831558605036</v>
      </c>
      <c r="M11" s="25">
        <v>0.47012586168480397</v>
      </c>
      <c r="N11" s="25">
        <v>3.3071238229301794</v>
      </c>
      <c r="P11" s="23">
        <f t="shared" si="3"/>
        <v>2767.2178466855203</v>
      </c>
      <c r="Q11" s="23">
        <f t="shared" si="4"/>
        <v>17.061831238998419</v>
      </c>
      <c r="R11" s="23">
        <f t="shared" si="5"/>
        <v>0</v>
      </c>
      <c r="S11" s="23">
        <f t="shared" si="6"/>
        <v>776.98638510711476</v>
      </c>
      <c r="AA11" t="s">
        <v>78</v>
      </c>
      <c r="AB11">
        <f>'Monthly Load'!D43+'Monthly Load'!E43+'Monthly Load'!F43</f>
        <v>10395.372240405637</v>
      </c>
      <c r="AD11" s="23">
        <v>13401.706306752973</v>
      </c>
      <c r="AE11" s="23">
        <v>2000.5403552477712</v>
      </c>
      <c r="AF11" s="23">
        <v>1819.204479765988</v>
      </c>
      <c r="AG11" s="23">
        <v>9383.7965092541654</v>
      </c>
      <c r="AH11" s="40">
        <f t="shared" si="7"/>
        <v>-0.22357875345268408</v>
      </c>
      <c r="AI11" s="40">
        <f t="shared" si="8"/>
        <v>-0.98959389492199878</v>
      </c>
      <c r="AJ11" s="40">
        <f t="shared" si="9"/>
        <v>-1</v>
      </c>
      <c r="AK11" s="40">
        <f t="shared" si="10"/>
        <v>-0.26656653916262807</v>
      </c>
    </row>
    <row r="12" spans="1:37" x14ac:dyDescent="0.25">
      <c r="A12">
        <v>10</v>
      </c>
      <c r="B12">
        <v>10</v>
      </c>
      <c r="C12">
        <v>1983</v>
      </c>
      <c r="D12">
        <v>31</v>
      </c>
      <c r="E12" t="str">
        <f t="shared" si="2"/>
        <v>10/1983</v>
      </c>
      <c r="F12" s="23">
        <f>('Monthly Load'!D44+'Monthly Load'!E44+'Monthly Load'!F44)+('WWTP loads'!C20)+('Monthly Load'!R44*'Monthly Load'!$F$26)</f>
        <v>14047.376203286376</v>
      </c>
      <c r="G12" s="23">
        <f>('Monthly Load'!G44)+'WWTP loads'!D20+('Monthly Load'!R44*'Monthly Load'!$G$26)</f>
        <v>74.590444529691183</v>
      </c>
      <c r="H12" s="23">
        <f>'WWTP loads'!E20+('Monthly Load'!R44*'Monthly Load'!$H$26)</f>
        <v>49.412669916941404</v>
      </c>
      <c r="I12" s="23">
        <f>('Monthly Load'!C44)+'WWTP loads'!F20+('Monthly Load'!R44*'Monthly Load'!$I$26)</f>
        <v>14862.500006997418</v>
      </c>
      <c r="J12" s="24"/>
      <c r="K12" s="25">
        <v>2.7129065176541389</v>
      </c>
      <c r="L12" s="25">
        <v>0.58761295059637009</v>
      </c>
      <c r="M12" s="25">
        <v>0.60641656501545393</v>
      </c>
      <c r="N12" s="25">
        <v>8.15868608536735</v>
      </c>
      <c r="P12" s="23">
        <f t="shared" si="3"/>
        <v>1933.2363310548876</v>
      </c>
      <c r="Q12" s="23">
        <f t="shared" si="4"/>
        <v>47.393240042181588</v>
      </c>
      <c r="R12" s="23">
        <f t="shared" si="5"/>
        <v>30.422284848831435</v>
      </c>
      <c r="S12" s="23">
        <f t="shared" si="6"/>
        <v>680.13669708739803</v>
      </c>
      <c r="AA12" t="s">
        <v>79</v>
      </c>
      <c r="AB12">
        <f>'Monthly Load'!D44+'Monthly Load'!E44+'Monthly Load'!F44</f>
        <v>13955.993353161</v>
      </c>
      <c r="AD12" s="23">
        <v>17303.844296608077</v>
      </c>
      <c r="AE12" s="23">
        <v>2226.1854347600997</v>
      </c>
      <c r="AF12" s="23">
        <v>2026.5540122908303</v>
      </c>
      <c r="AG12" s="23">
        <v>17581.069352761515</v>
      </c>
      <c r="AH12" s="40">
        <f t="shared" si="7"/>
        <v>-0.18819333077101474</v>
      </c>
      <c r="AI12" s="40">
        <f t="shared" si="8"/>
        <v>-0.96649405599146365</v>
      </c>
      <c r="AJ12" s="40">
        <f t="shared" si="9"/>
        <v>-0.97561739306366424</v>
      </c>
      <c r="AK12" s="40">
        <f t="shared" si="10"/>
        <v>-0.15463048869306023</v>
      </c>
    </row>
    <row r="13" spans="1:37" x14ac:dyDescent="0.25">
      <c r="A13">
        <v>11</v>
      </c>
      <c r="B13">
        <v>11</v>
      </c>
      <c r="C13">
        <v>1983</v>
      </c>
      <c r="D13">
        <v>30</v>
      </c>
      <c r="E13" t="str">
        <f t="shared" si="2"/>
        <v>11/1983</v>
      </c>
      <c r="F13" s="23">
        <f>('Monthly Load'!D45+'Monthly Load'!E45+'Monthly Load'!F45)+('WWTP loads'!C21)+('Monthly Load'!R45*'Monthly Load'!$F$26)</f>
        <v>16981.914118694014</v>
      </c>
      <c r="G13" s="23">
        <f>('Monthly Load'!G45)+'WWTP loads'!D21+('Monthly Load'!R45*'Monthly Load'!$G$26)</f>
        <v>412.89908373544108</v>
      </c>
      <c r="H13" s="23">
        <f>'WWTP loads'!E21+('Monthly Load'!R45*'Monthly Load'!$H$26)</f>
        <v>360.29087891681968</v>
      </c>
      <c r="I13" s="23">
        <f>('Monthly Load'!C45)+'WWTP loads'!F21+('Monthly Load'!R45*'Monthly Load'!$I$26)</f>
        <v>43706.829540434199</v>
      </c>
      <c r="J13" s="24"/>
      <c r="K13" s="25">
        <v>7.2574785833892159</v>
      </c>
      <c r="L13" s="25">
        <v>1.4232875617621004</v>
      </c>
      <c r="M13" s="25">
        <v>1.4688327637384875</v>
      </c>
      <c r="N13" s="25">
        <v>35.091894064274648</v>
      </c>
      <c r="P13" s="23">
        <f t="shared" si="3"/>
        <v>902.7466388450149</v>
      </c>
      <c r="Q13" s="23">
        <f t="shared" si="4"/>
        <v>111.92220763302777</v>
      </c>
      <c r="R13" s="23">
        <f t="shared" si="5"/>
        <v>94.633721499669221</v>
      </c>
      <c r="S13" s="23">
        <f t="shared" si="6"/>
        <v>480.51560636516723</v>
      </c>
      <c r="AA13" t="s">
        <v>80</v>
      </c>
      <c r="AB13">
        <f>'Monthly Load'!D45+'Monthly Load'!E45+'Monthly Load'!F45</f>
        <v>16378.496571392367</v>
      </c>
      <c r="AD13" s="23">
        <v>20762.018510128746</v>
      </c>
      <c r="AE13" s="23">
        <v>2910.4680566476759</v>
      </c>
      <c r="AF13" s="23">
        <v>2655.3542594307651</v>
      </c>
      <c r="AG13" s="23">
        <v>46862.541688640871</v>
      </c>
      <c r="AH13" s="40">
        <f t="shared" si="7"/>
        <v>-0.18206825071418797</v>
      </c>
      <c r="AI13" s="40">
        <f t="shared" si="8"/>
        <v>-0.85813309897273893</v>
      </c>
      <c r="AJ13" s="40">
        <f t="shared" si="9"/>
        <v>-0.86431532529521837</v>
      </c>
      <c r="AK13" s="40">
        <f t="shared" si="10"/>
        <v>-6.7339756541024171E-2</v>
      </c>
    </row>
    <row r="14" spans="1:37" x14ac:dyDescent="0.25">
      <c r="A14">
        <v>12</v>
      </c>
      <c r="B14">
        <v>12</v>
      </c>
      <c r="C14">
        <v>1983</v>
      </c>
      <c r="D14">
        <v>31</v>
      </c>
      <c r="E14" t="str">
        <f t="shared" si="2"/>
        <v>12/1983</v>
      </c>
      <c r="F14" s="23">
        <f>('Monthly Load'!D46+'Monthly Load'!E46+'Monthly Load'!F46)+('WWTP loads'!C22)+('Monthly Load'!R46*'Monthly Load'!$F$26)</f>
        <v>24293.664286354309</v>
      </c>
      <c r="G14" s="23">
        <f>('Monthly Load'!G46)+'WWTP loads'!D22+('Monthly Load'!R46*'Monthly Load'!$G$26)</f>
        <v>1374.8063405518456</v>
      </c>
      <c r="H14" s="23">
        <f>'WWTP loads'!E22+('Monthly Load'!R46*'Monthly Load'!$H$26)</f>
        <v>1244.2056554508129</v>
      </c>
      <c r="I14" s="23">
        <f>('Monthly Load'!C46)+'WWTP loads'!F22+('Monthly Load'!R46*'Monthly Load'!$I$26)</f>
        <v>90513.293268905283</v>
      </c>
      <c r="J14" s="24"/>
      <c r="K14" s="25">
        <v>21.190015368447675</v>
      </c>
      <c r="L14" s="25">
        <v>3.7773429565947096</v>
      </c>
      <c r="M14" s="25">
        <v>3.8982179312057403</v>
      </c>
      <c r="N14" s="25">
        <v>79.911070442898549</v>
      </c>
      <c r="P14" s="23">
        <f t="shared" si="3"/>
        <v>428.04193404133201</v>
      </c>
      <c r="Q14" s="23">
        <f t="shared" si="4"/>
        <v>135.88755125305707</v>
      </c>
      <c r="R14" s="23">
        <f t="shared" si="5"/>
        <v>119.16552204692745</v>
      </c>
      <c r="S14" s="23">
        <f t="shared" si="6"/>
        <v>422.892499155199</v>
      </c>
      <c r="AA14" t="s">
        <v>81</v>
      </c>
      <c r="AB14">
        <f>'Monthly Load'!D46+'Monthly Load'!E46+'Monthly Load'!F46</f>
        <v>22234.387107114322</v>
      </c>
      <c r="AD14" s="23">
        <v>28761.460517983302</v>
      </c>
      <c r="AE14" s="23">
        <v>4326.7431364495715</v>
      </c>
      <c r="AF14" s="23">
        <v>3956.7962246541283</v>
      </c>
      <c r="AG14" s="23">
        <v>94243.105301559845</v>
      </c>
      <c r="AH14" s="40">
        <f t="shared" si="7"/>
        <v>-0.15533968550851135</v>
      </c>
      <c r="AI14" s="40">
        <f t="shared" si="8"/>
        <v>-0.68225376520040415</v>
      </c>
      <c r="AJ14" s="40">
        <f t="shared" si="9"/>
        <v>-0.68555225368989747</v>
      </c>
      <c r="AK14" s="40">
        <f t="shared" si="10"/>
        <v>-3.9576497619851117E-2</v>
      </c>
    </row>
    <row r="15" spans="1:37" x14ac:dyDescent="0.25">
      <c r="A15">
        <v>13</v>
      </c>
      <c r="B15">
        <v>1</v>
      </c>
      <c r="C15">
        <v>1984</v>
      </c>
      <c r="D15">
        <v>31</v>
      </c>
      <c r="E15" t="str">
        <f t="shared" si="2"/>
        <v>1/1984</v>
      </c>
      <c r="F15" s="23">
        <f>('Monthly Load'!D47+'Monthly Load'!E47+'Monthly Load'!F47)+('WWTP loads'!C23)+('Monthly Load'!R47*'Monthly Load'!$F$26)</f>
        <v>19517.363564071955</v>
      </c>
      <c r="G15" s="23">
        <f>('Monthly Load'!G47)+'WWTP loads'!D23+('Monthly Load'!R47*'Monthly Load'!$G$26)</f>
        <v>1305.6000895517427</v>
      </c>
      <c r="H15" s="23">
        <f>'WWTP loads'!E23+('Monthly Load'!R47*'Monthly Load'!$H$26)</f>
        <v>1180.6107220993672</v>
      </c>
      <c r="I15" s="23">
        <f>('Monthly Load'!C47)+'WWTP loads'!F23+('Monthly Load'!R47*'Monthly Load'!$I$26)</f>
        <v>81082.491463221493</v>
      </c>
      <c r="J15" s="24"/>
      <c r="K15" s="25">
        <v>19.771406367291842</v>
      </c>
      <c r="L15" s="25">
        <v>3.3969164421178428</v>
      </c>
      <c r="M15" s="25">
        <v>3.5056177682656138</v>
      </c>
      <c r="N15" s="25">
        <v>83.667417622989063</v>
      </c>
      <c r="P15" s="23">
        <f t="shared" si="3"/>
        <v>368.55996111785021</v>
      </c>
      <c r="Q15" s="23">
        <f t="shared" si="4"/>
        <v>143.49932913377697</v>
      </c>
      <c r="R15" s="23">
        <f t="shared" si="5"/>
        <v>125.73805129915883</v>
      </c>
      <c r="S15" s="23">
        <f t="shared" si="6"/>
        <v>361.82226161610635</v>
      </c>
      <c r="AA15" t="s">
        <v>82</v>
      </c>
      <c r="AB15">
        <f>'Monthly Load'!D47+'Monthly Load'!E47+'Monthly Load'!F47</f>
        <v>17562.830980940231</v>
      </c>
      <c r="AD15" s="23">
        <v>22422.071625036275</v>
      </c>
      <c r="AE15" s="23">
        <v>3224.7822012603106</v>
      </c>
      <c r="AF15" s="23">
        <v>2944.1834733991327</v>
      </c>
      <c r="AG15" s="23">
        <v>83507.403996258668</v>
      </c>
      <c r="AH15" s="40">
        <f t="shared" si="7"/>
        <v>-0.12954681929215453</v>
      </c>
      <c r="AI15" s="40">
        <f t="shared" si="8"/>
        <v>-0.59513542060561875</v>
      </c>
      <c r="AJ15" s="40">
        <f t="shared" si="9"/>
        <v>-0.59900232687050481</v>
      </c>
      <c r="AK15" s="40">
        <f t="shared" si="10"/>
        <v>-2.9038293815789283E-2</v>
      </c>
    </row>
    <row r="16" spans="1:37" x14ac:dyDescent="0.25">
      <c r="A16">
        <v>14</v>
      </c>
      <c r="B16">
        <v>2</v>
      </c>
      <c r="C16">
        <v>1984</v>
      </c>
      <c r="D16">
        <v>28</v>
      </c>
      <c r="E16" t="str">
        <f t="shared" si="2"/>
        <v>2/1984</v>
      </c>
      <c r="F16" s="23">
        <f>('Monthly Load'!D48+'Monthly Load'!E48+'Monthly Load'!F48)+('WWTP loads'!C24)+('Monthly Load'!R48*'Monthly Load'!$F$26)</f>
        <v>20508.609353737833</v>
      </c>
      <c r="G16" s="23">
        <f>('Monthly Load'!G48)+'WWTP loads'!D24+('Monthly Load'!R48*'Monthly Load'!$G$26)</f>
        <v>1322.9514256390628</v>
      </c>
      <c r="H16" s="23">
        <f>'WWTP loads'!E24+('Monthly Load'!R48*'Monthly Load'!$H$26)</f>
        <v>1196.5551930985262</v>
      </c>
      <c r="I16" s="23">
        <f>('Monthly Load'!C48)+'WWTP loads'!F24+('Monthly Load'!R48*'Monthly Load'!$I$26)</f>
        <v>116655.12139841427</v>
      </c>
      <c r="J16" s="24"/>
      <c r="K16" s="25">
        <v>27.942858662227056</v>
      </c>
      <c r="L16" s="25">
        <v>5.3060102217942768</v>
      </c>
      <c r="M16" s="25">
        <v>5.4758025488916937</v>
      </c>
      <c r="N16" s="25">
        <v>131.10962201079073</v>
      </c>
      <c r="P16" s="23">
        <f t="shared" si="3"/>
        <v>303.38465095822056</v>
      </c>
      <c r="Q16" s="23">
        <f t="shared" si="4"/>
        <v>103.06329962695007</v>
      </c>
      <c r="R16" s="23">
        <f t="shared" si="5"/>
        <v>90.32608406965322</v>
      </c>
      <c r="S16" s="23">
        <f t="shared" si="6"/>
        <v>367.78792855008948</v>
      </c>
      <c r="AA16" t="s">
        <v>83</v>
      </c>
      <c r="AB16">
        <f>'Monthly Load'!D48+'Monthly Load'!E48+'Monthly Load'!F48</f>
        <v>18527.815288960435</v>
      </c>
      <c r="AD16" s="23">
        <v>23779.003990298366</v>
      </c>
      <c r="AE16" s="23">
        <v>3483.7478819379858</v>
      </c>
      <c r="AF16" s="23">
        <v>3182.1519367245637</v>
      </c>
      <c r="AG16" s="23">
        <v>119385.31692090006</v>
      </c>
      <c r="AH16" s="40">
        <f t="shared" si="7"/>
        <v>-0.13753286882389301</v>
      </c>
      <c r="AI16" s="40">
        <f t="shared" si="8"/>
        <v>-0.62025052602167241</v>
      </c>
      <c r="AJ16" s="40">
        <f t="shared" si="9"/>
        <v>-0.62397923892654916</v>
      </c>
      <c r="AK16" s="40">
        <f t="shared" si="10"/>
        <v>-2.2868771410932503E-2</v>
      </c>
    </row>
    <row r="17" spans="1:37" x14ac:dyDescent="0.25">
      <c r="A17">
        <v>15</v>
      </c>
      <c r="B17">
        <v>3</v>
      </c>
      <c r="C17">
        <v>1984</v>
      </c>
      <c r="D17">
        <v>31</v>
      </c>
      <c r="E17" t="str">
        <f t="shared" si="2"/>
        <v>3/1984</v>
      </c>
      <c r="F17" s="23">
        <f>('Monthly Load'!D49+'Monthly Load'!E49+'Monthly Load'!F49)+('WWTP loads'!C25)+('Monthly Load'!R49*'Monthly Load'!$F$26)</f>
        <v>25301.954540283303</v>
      </c>
      <c r="G17" s="23">
        <f>('Monthly Load'!G49)+'WWTP loads'!D25+('Monthly Load'!R49*'Monthly Load'!$G$26)</f>
        <v>1519.5714850811182</v>
      </c>
      <c r="H17" s="23">
        <f>'WWTP loads'!E25+('Monthly Load'!R49*'Monthly Load'!$H$26)</f>
        <v>1377.2330855587932</v>
      </c>
      <c r="I17" s="23">
        <f>('Monthly Load'!C49)+'WWTP loads'!F25+('Monthly Load'!R49*'Monthly Load'!$I$26)</f>
        <v>125617.17291786405</v>
      </c>
      <c r="J17" s="24"/>
      <c r="K17" s="25">
        <v>28.612642566746551</v>
      </c>
      <c r="L17" s="25">
        <v>4.793444269199739</v>
      </c>
      <c r="M17" s="25">
        <v>4.9468344858141311</v>
      </c>
      <c r="N17" s="25">
        <v>135.53423649279807</v>
      </c>
      <c r="P17" s="23">
        <f t="shared" si="3"/>
        <v>330.15711824110446</v>
      </c>
      <c r="Q17" s="23">
        <f t="shared" si="4"/>
        <v>118.3581086695702</v>
      </c>
      <c r="R17" s="23">
        <f t="shared" si="5"/>
        <v>103.94524597063507</v>
      </c>
      <c r="S17" s="23">
        <f t="shared" si="6"/>
        <v>346.03861509867068</v>
      </c>
      <c r="AA17" t="s">
        <v>84</v>
      </c>
      <c r="AB17">
        <f>'Monthly Load'!D49+'Monthly Load'!E49+'Monthly Load'!F49</f>
        <v>23023.573358512524</v>
      </c>
      <c r="AD17" s="23">
        <v>29075.155639082819</v>
      </c>
      <c r="AE17" s="23">
        <v>4012.5793539307992</v>
      </c>
      <c r="AF17" s="23">
        <v>3668.1051812585001</v>
      </c>
      <c r="AG17" s="23">
        <v>128767.12204945115</v>
      </c>
      <c r="AH17" s="40">
        <f t="shared" si="7"/>
        <v>-0.12977406365892605</v>
      </c>
      <c r="AI17" s="40">
        <f t="shared" si="8"/>
        <v>-0.62129808508521656</v>
      </c>
      <c r="AJ17" s="40">
        <f t="shared" si="9"/>
        <v>-0.6245382786198419</v>
      </c>
      <c r="AK17" s="40">
        <f t="shared" si="10"/>
        <v>-2.4462371150746117E-2</v>
      </c>
    </row>
    <row r="18" spans="1:37" x14ac:dyDescent="0.25">
      <c r="A18">
        <v>16</v>
      </c>
      <c r="B18">
        <v>4</v>
      </c>
      <c r="C18">
        <v>1984</v>
      </c>
      <c r="D18">
        <v>30</v>
      </c>
      <c r="E18" t="str">
        <f t="shared" si="2"/>
        <v>4/1984</v>
      </c>
      <c r="F18" s="23">
        <f>('Monthly Load'!D50+'Monthly Load'!E50+'Monthly Load'!F50)+('WWTP loads'!C26)+('Monthly Load'!R50*'Monthly Load'!$F$26)</f>
        <v>21459.64246066421</v>
      </c>
      <c r="G18" s="23">
        <f>('Monthly Load'!G50)+'WWTP loads'!D26+('Monthly Load'!R50*'Monthly Load'!$G$26)</f>
        <v>1105.9927246297468</v>
      </c>
      <c r="H18" s="23">
        <f>'WWTP loads'!E26+('Monthly Load'!R50*'Monthly Load'!$H$26)</f>
        <v>997.18773811699259</v>
      </c>
      <c r="I18" s="23">
        <f>('Monthly Load'!C50)+'WWTP loads'!F26+('Monthly Load'!R50*'Monthly Load'!$I$26)</f>
        <v>69624.419442760438</v>
      </c>
      <c r="J18" s="24"/>
      <c r="K18" s="25">
        <v>19.588542328264356</v>
      </c>
      <c r="L18" s="25">
        <v>3.1818451584416834</v>
      </c>
      <c r="M18" s="25">
        <v>3.2836642035118171</v>
      </c>
      <c r="N18" s="25">
        <v>79.707565583299768</v>
      </c>
      <c r="P18" s="23">
        <f t="shared" si="3"/>
        <v>422.65437158893167</v>
      </c>
      <c r="Q18" s="23">
        <f t="shared" si="4"/>
        <v>134.1029191431065</v>
      </c>
      <c r="R18" s="23">
        <f t="shared" si="5"/>
        <v>117.16103344124944</v>
      </c>
      <c r="S18" s="23">
        <f t="shared" si="6"/>
        <v>336.99778354279198</v>
      </c>
      <c r="AA18" t="s">
        <v>85</v>
      </c>
      <c r="AB18">
        <f>'Monthly Load'!D50+'Monthly Load'!E50+'Monthly Load'!F50</f>
        <v>19807.21832173875</v>
      </c>
      <c r="AD18" s="23">
        <v>24949.837945023159</v>
      </c>
      <c r="AE18" s="23">
        <v>3412.0147410811951</v>
      </c>
      <c r="AF18" s="23">
        <v>3116.2349964777827</v>
      </c>
      <c r="AG18" s="23">
        <v>72538.109423006536</v>
      </c>
      <c r="AH18" s="40">
        <f t="shared" si="7"/>
        <v>-0.13988850316581519</v>
      </c>
      <c r="AI18" s="40">
        <f t="shared" si="8"/>
        <v>-0.67585347410331498</v>
      </c>
      <c r="AJ18" s="40">
        <f t="shared" si="9"/>
        <v>-0.68000239415702168</v>
      </c>
      <c r="AK18" s="40">
        <f t="shared" si="10"/>
        <v>-4.0167713267172327E-2</v>
      </c>
    </row>
    <row r="19" spans="1:37" x14ac:dyDescent="0.25">
      <c r="A19">
        <v>17</v>
      </c>
      <c r="B19">
        <v>5</v>
      </c>
      <c r="C19">
        <v>1984</v>
      </c>
      <c r="D19">
        <v>31</v>
      </c>
      <c r="E19" t="str">
        <f t="shared" si="2"/>
        <v>5/1984</v>
      </c>
      <c r="F19" s="23">
        <f>('Monthly Load'!D51+'Monthly Load'!E51+'Monthly Load'!F51)+('WWTP loads'!C27)+('Monthly Load'!R51*'Monthly Load'!$F$26)</f>
        <v>18128.904568692476</v>
      </c>
      <c r="G19" s="23">
        <f>('Monthly Load'!G51)+'WWTP loads'!D27+('Monthly Load'!R51*'Monthly Load'!$G$26)</f>
        <v>550.03723243137881</v>
      </c>
      <c r="H19" s="23">
        <f>'WWTP loads'!E27+('Monthly Load'!R51*'Monthly Load'!$H$26)</f>
        <v>486.30971825903271</v>
      </c>
      <c r="I19" s="23">
        <f>('Monthly Load'!C51)+'WWTP loads'!F27+('Monthly Load'!R51*'Monthly Load'!$I$26)</f>
        <v>46646.921475960451</v>
      </c>
      <c r="J19" s="24"/>
      <c r="K19" s="25">
        <v>11.723711562598025</v>
      </c>
      <c r="L19" s="25">
        <v>2.2164586457038062</v>
      </c>
      <c r="M19" s="25">
        <v>2.2873853223663279</v>
      </c>
      <c r="N19" s="25">
        <v>43.341727893135712</v>
      </c>
      <c r="P19" s="23">
        <f t="shared" si="3"/>
        <v>577.33914075379698</v>
      </c>
      <c r="Q19" s="23">
        <f t="shared" si="4"/>
        <v>92.652473757269249</v>
      </c>
      <c r="R19" s="23">
        <f t="shared" si="5"/>
        <v>79.377639909880344</v>
      </c>
      <c r="S19" s="23">
        <f t="shared" si="6"/>
        <v>401.82904911127071</v>
      </c>
      <c r="AA19" t="s">
        <v>86</v>
      </c>
      <c r="AB19">
        <f>'Monthly Load'!D51+'Monthly Load'!E51+'Monthly Load'!F51</f>
        <v>17317.926580121304</v>
      </c>
      <c r="AD19" s="23">
        <v>22204.126338974944</v>
      </c>
      <c r="AE19" s="23">
        <v>3242.594473510866</v>
      </c>
      <c r="AF19" s="23">
        <v>2960.5515073591018</v>
      </c>
      <c r="AG19" s="23">
        <v>50049.003935973044</v>
      </c>
      <c r="AH19" s="40">
        <f t="shared" si="7"/>
        <v>-0.18353443445911327</v>
      </c>
      <c r="AI19" s="40">
        <f t="shared" si="8"/>
        <v>-0.83037125458496353</v>
      </c>
      <c r="AJ19" s="40">
        <f t="shared" si="9"/>
        <v>-0.83573678179548538</v>
      </c>
      <c r="AK19" s="40">
        <f t="shared" si="10"/>
        <v>-6.7975028321539163E-2</v>
      </c>
    </row>
    <row r="20" spans="1:37" x14ac:dyDescent="0.25">
      <c r="A20">
        <v>18</v>
      </c>
      <c r="B20">
        <v>6</v>
      </c>
      <c r="C20">
        <v>1984</v>
      </c>
      <c r="D20">
        <v>30</v>
      </c>
      <c r="E20" t="str">
        <f t="shared" si="2"/>
        <v>6/1984</v>
      </c>
      <c r="F20" s="23">
        <f>('Monthly Load'!D52+'Monthly Load'!E52+'Monthly Load'!F52)+('WWTP loads'!C28)+('Monthly Load'!R52*'Monthly Load'!$F$26)</f>
        <v>11442.399717711445</v>
      </c>
      <c r="G20" s="23">
        <f>('Monthly Load'!G52)+'WWTP loads'!D28+('Monthly Load'!R52*'Monthly Load'!$G$26)</f>
        <v>104.22689537812175</v>
      </c>
      <c r="H20" s="23">
        <f>'WWTP loads'!E28+('Monthly Load'!R52*'Monthly Load'!$H$26)</f>
        <v>76.64616529117491</v>
      </c>
      <c r="I20" s="23">
        <f>('Monthly Load'!C52)+'WWTP loads'!F28+('Monthly Load'!R52*'Monthly Load'!$I$26)</f>
        <v>21429.979859120438</v>
      </c>
      <c r="J20" s="24"/>
      <c r="K20" s="25">
        <v>3.8835260825428968</v>
      </c>
      <c r="L20" s="25">
        <v>0.80902904387869223</v>
      </c>
      <c r="M20" s="25">
        <v>0.83491797328281037</v>
      </c>
      <c r="N20" s="25">
        <v>18.141096192833775</v>
      </c>
      <c r="P20" s="23">
        <f t="shared" si="3"/>
        <v>1136.7262560114716</v>
      </c>
      <c r="Q20" s="23">
        <f t="shared" si="4"/>
        <v>49.702781243126374</v>
      </c>
      <c r="R20" s="23">
        <f t="shared" si="5"/>
        <v>35.416987974110633</v>
      </c>
      <c r="S20" s="23">
        <f t="shared" si="6"/>
        <v>455.74639235115035</v>
      </c>
      <c r="AA20" t="s">
        <v>87</v>
      </c>
      <c r="AB20">
        <f>'Monthly Load'!D52+'Monthly Load'!E52+'Monthly Load'!F52</f>
        <v>11306.16169873439</v>
      </c>
      <c r="AD20" s="23">
        <v>14215.146578886004</v>
      </c>
      <c r="AE20" s="23">
        <v>1936.220357225598</v>
      </c>
      <c r="AF20" s="23">
        <v>1760.0996167185856</v>
      </c>
      <c r="AG20" s="23">
        <v>23744.728354833125</v>
      </c>
      <c r="AH20" s="40">
        <f t="shared" si="7"/>
        <v>-0.19505580514329457</v>
      </c>
      <c r="AI20" s="40">
        <f t="shared" si="8"/>
        <v>-0.94616992069669792</v>
      </c>
      <c r="AJ20" s="40">
        <f t="shared" si="9"/>
        <v>-0.95645350719746824</v>
      </c>
      <c r="AK20" s="40">
        <f t="shared" si="10"/>
        <v>-9.7484732658208367E-2</v>
      </c>
    </row>
    <row r="21" spans="1:37" x14ac:dyDescent="0.25">
      <c r="A21">
        <v>19</v>
      </c>
      <c r="B21">
        <v>7</v>
      </c>
      <c r="C21">
        <v>1984</v>
      </c>
      <c r="D21">
        <v>31</v>
      </c>
      <c r="E21" t="str">
        <f t="shared" si="2"/>
        <v>7/1984</v>
      </c>
      <c r="F21" s="23">
        <f>('Monthly Load'!D53+'Monthly Load'!E53+'Monthly Load'!F53)+('WWTP loads'!C29)+('Monthly Load'!R53*'Monthly Load'!$F$26)</f>
        <v>15597.194677565076</v>
      </c>
      <c r="G21" s="23">
        <f>('Monthly Load'!G53)+'WWTP loads'!D29+('Monthly Load'!R53*'Monthly Load'!$G$26)</f>
        <v>540.49262173500472</v>
      </c>
      <c r="H21" s="23">
        <f>'WWTP loads'!E29+('Monthly Load'!R53*'Monthly Load'!$H$26)</f>
        <v>477.53899491641874</v>
      </c>
      <c r="I21" s="23">
        <f>('Monthly Load'!C53)+'WWTP loads'!F29+('Monthly Load'!R53*'Monthly Load'!$I$26)</f>
        <v>133304.99068176007</v>
      </c>
      <c r="J21" s="24"/>
      <c r="K21" s="25">
        <v>6.915960768252674</v>
      </c>
      <c r="L21" s="25">
        <v>1.0469200948258448</v>
      </c>
      <c r="M21" s="25">
        <v>1.0804215378602717</v>
      </c>
      <c r="N21" s="25">
        <v>94.108659080829682</v>
      </c>
      <c r="P21" s="23">
        <f t="shared" si="3"/>
        <v>842.01249364799412</v>
      </c>
      <c r="Q21" s="23">
        <f t="shared" si="4"/>
        <v>192.75284533047937</v>
      </c>
      <c r="R21" s="23">
        <f t="shared" si="5"/>
        <v>165.0213636527175</v>
      </c>
      <c r="S21" s="23">
        <f t="shared" si="6"/>
        <v>528.86081165899532</v>
      </c>
      <c r="AA21" t="s">
        <v>88</v>
      </c>
      <c r="AB21">
        <f>'Monthly Load'!D53+'Monthly Load'!E53+'Monthly Load'!F53</f>
        <v>14800.66258626409</v>
      </c>
      <c r="AD21" s="23">
        <v>18456.350524606765</v>
      </c>
      <c r="AE21" s="23">
        <v>2429.5777349589775</v>
      </c>
      <c r="AF21" s="23">
        <v>2213.4550449060152</v>
      </c>
      <c r="AG21" s="23">
        <v>135691.87525049577</v>
      </c>
      <c r="AH21" s="40">
        <f t="shared" si="7"/>
        <v>-0.15491447473484779</v>
      </c>
      <c r="AI21" s="40">
        <f t="shared" si="8"/>
        <v>-0.77753639492249838</v>
      </c>
      <c r="AJ21" s="40">
        <f t="shared" si="9"/>
        <v>-0.78425629379037365</v>
      </c>
      <c r="AK21" s="40">
        <f t="shared" si="10"/>
        <v>-1.7590475216952787E-2</v>
      </c>
    </row>
    <row r="22" spans="1:37" x14ac:dyDescent="0.25">
      <c r="A22">
        <v>20</v>
      </c>
      <c r="B22">
        <v>8</v>
      </c>
      <c r="C22">
        <v>1984</v>
      </c>
      <c r="D22">
        <v>30</v>
      </c>
      <c r="E22" t="str">
        <f t="shared" si="2"/>
        <v>8/1984</v>
      </c>
      <c r="F22" s="23">
        <f>('Monthly Load'!D54+'Monthly Load'!E54+'Monthly Load'!F54)+('WWTP loads'!C30)+('Monthly Load'!R54*'Monthly Load'!$F$26)</f>
        <v>13068.25007551586</v>
      </c>
      <c r="G22" s="23">
        <f>('Monthly Load'!G54)+'WWTP loads'!D30+('Monthly Load'!R54*'Monthly Load'!$G$26)</f>
        <v>140.11967337627419</v>
      </c>
      <c r="H22" s="23">
        <f>'WWTP loads'!E30+('Monthly Load'!R54*'Monthly Load'!$H$26)</f>
        <v>109.6287180462339</v>
      </c>
      <c r="I22" s="23">
        <f>('Monthly Load'!C54)+'WWTP loads'!F30+('Monthly Load'!R54*'Monthly Load'!$I$26)</f>
        <v>49548.308469342643</v>
      </c>
      <c r="J22" s="24"/>
      <c r="K22" s="25">
        <v>4.186958410965671</v>
      </c>
      <c r="L22" s="25">
        <v>1.0128957257354341</v>
      </c>
      <c r="M22" s="25">
        <v>1.045308388958968</v>
      </c>
      <c r="N22" s="25">
        <v>37.098134704625856</v>
      </c>
      <c r="P22" s="23">
        <f t="shared" si="3"/>
        <v>1204.1588789642012</v>
      </c>
      <c r="Q22" s="23">
        <f t="shared" si="4"/>
        <v>53.370267629294652</v>
      </c>
      <c r="R22" s="23">
        <f t="shared" si="5"/>
        <v>40.46177238905711</v>
      </c>
      <c r="S22" s="23">
        <f t="shared" si="6"/>
        <v>515.27819123992731</v>
      </c>
      <c r="AA22" t="s">
        <v>89</v>
      </c>
      <c r="AB22">
        <f>'Monthly Load'!D54+'Monthly Load'!E54+'Monthly Load'!F54</f>
        <v>12877.687852001061</v>
      </c>
      <c r="AD22" s="23">
        <v>16488.180660613252</v>
      </c>
      <c r="AE22" s="23">
        <v>2399.7166671013379</v>
      </c>
      <c r="AF22" s="23">
        <v>2186.0151447125086</v>
      </c>
      <c r="AG22" s="23">
        <v>52403.339806008771</v>
      </c>
      <c r="AH22" s="40">
        <f t="shared" si="7"/>
        <v>-0.20741709807115816</v>
      </c>
      <c r="AI22" s="40">
        <f t="shared" si="8"/>
        <v>-0.94160990949588763</v>
      </c>
      <c r="AJ22" s="40">
        <f t="shared" si="9"/>
        <v>-0.94984997322118192</v>
      </c>
      <c r="AK22" s="40">
        <f t="shared" si="10"/>
        <v>-5.4481858355500457E-2</v>
      </c>
    </row>
    <row r="23" spans="1:37" x14ac:dyDescent="0.25">
      <c r="A23">
        <v>21</v>
      </c>
      <c r="B23">
        <v>9</v>
      </c>
      <c r="C23">
        <v>1984</v>
      </c>
      <c r="D23">
        <v>31</v>
      </c>
      <c r="E23" t="str">
        <f t="shared" si="2"/>
        <v>9/1984</v>
      </c>
      <c r="F23" s="23">
        <f>('Monthly Load'!D55+'Monthly Load'!E55+'Monthly Load'!F55)+('WWTP loads'!C31)+('Monthly Load'!R55*'Monthly Load'!$F$26)</f>
        <v>8762.065772178159</v>
      </c>
      <c r="G23" s="23">
        <f>('Monthly Load'!G55)+'WWTP loads'!D31+('Monthly Load'!R55*'Monthly Load'!$G$26)</f>
        <v>47.189936088657127</v>
      </c>
      <c r="H23" s="23">
        <f>'WWTP loads'!E31+('Monthly Load'!R55*'Monthly Load'!$H$26)</f>
        <v>24.233824322477687</v>
      </c>
      <c r="I23" s="23">
        <f>('Monthly Load'!C55)+'WWTP loads'!F31+('Monthly Load'!R55*'Monthly Load'!$I$26)</f>
        <v>17538.482104518185</v>
      </c>
      <c r="J23" s="24"/>
      <c r="K23" s="25">
        <v>1.2162554454657233</v>
      </c>
      <c r="L23" s="25">
        <v>0.3460108120663567</v>
      </c>
      <c r="M23" s="25">
        <v>0.35708315805248009</v>
      </c>
      <c r="N23" s="25">
        <v>11.249864011455228</v>
      </c>
      <c r="P23" s="23">
        <f t="shared" si="3"/>
        <v>2689.7150612289961</v>
      </c>
      <c r="Q23" s="23">
        <f t="shared" si="4"/>
        <v>50.919517894792349</v>
      </c>
      <c r="R23" s="23">
        <f t="shared" si="5"/>
        <v>25.33828121991073</v>
      </c>
      <c r="S23" s="23">
        <f t="shared" si="6"/>
        <v>582.06206391822286</v>
      </c>
      <c r="AA23" t="s">
        <v>90</v>
      </c>
      <c r="AB23">
        <f>'Monthly Load'!D55+'Monthly Load'!E55+'Monthly Load'!F55</f>
        <v>8712.1539618554289</v>
      </c>
      <c r="AD23" s="23">
        <v>10787.520367473231</v>
      </c>
      <c r="AE23" s="23">
        <v>1385.4367222657586</v>
      </c>
      <c r="AF23" s="23">
        <v>1253.9741143230576</v>
      </c>
      <c r="AG23" s="23">
        <v>19229.375003268986</v>
      </c>
      <c r="AH23" s="40">
        <f t="shared" si="7"/>
        <v>-0.18775905178378779</v>
      </c>
      <c r="AI23" s="40">
        <f t="shared" si="8"/>
        <v>-0.96593858432488922</v>
      </c>
      <c r="AJ23" s="40">
        <f t="shared" si="9"/>
        <v>-0.98067438231325854</v>
      </c>
      <c r="AK23" s="40">
        <f t="shared" si="10"/>
        <v>-8.7932805848518189E-2</v>
      </c>
    </row>
    <row r="24" spans="1:37" x14ac:dyDescent="0.25">
      <c r="A24">
        <v>22</v>
      </c>
      <c r="B24">
        <v>10</v>
      </c>
      <c r="C24">
        <v>1984</v>
      </c>
      <c r="D24">
        <v>31</v>
      </c>
      <c r="E24" t="str">
        <f t="shared" si="2"/>
        <v>10/1984</v>
      </c>
      <c r="F24" s="23">
        <f>('Monthly Load'!D56+'Monthly Load'!E56+'Monthly Load'!F56)+('WWTP loads'!C32)+('Monthly Load'!R56*'Monthly Load'!$F$26)</f>
        <v>9775.9792666022677</v>
      </c>
      <c r="G24" s="23">
        <f>('Monthly Load'!G56)+'WWTP loads'!D32+('Monthly Load'!R56*'Monthly Load'!$G$26)</f>
        <v>60.769013739859567</v>
      </c>
      <c r="H24" s="23">
        <f>'WWTP loads'!E32+('Monthly Load'!R56*'Monthly Load'!$H$26)</f>
        <v>36.71189567763669</v>
      </c>
      <c r="I24" s="23">
        <f>('Monthly Load'!C56)+'WWTP loads'!F32+('Monthly Load'!R56*'Monthly Load'!$I$26)</f>
        <v>16479.806954966629</v>
      </c>
      <c r="J24" s="24"/>
      <c r="K24" s="25">
        <v>1.7150694658942056</v>
      </c>
      <c r="L24" s="25">
        <v>0.45042354968111903</v>
      </c>
      <c r="M24" s="25">
        <v>0.46483710327091482</v>
      </c>
      <c r="N24" s="25">
        <v>8.9827365507002366</v>
      </c>
      <c r="P24" s="23">
        <f t="shared" si="3"/>
        <v>2128.1543368720477</v>
      </c>
      <c r="Q24" s="23">
        <f t="shared" si="4"/>
        <v>50.371590353518087</v>
      </c>
      <c r="R24" s="23">
        <f t="shared" si="5"/>
        <v>29.4869998878562</v>
      </c>
      <c r="S24" s="23">
        <f t="shared" si="6"/>
        <v>684.96443274080468</v>
      </c>
      <c r="AA24" t="s">
        <v>91</v>
      </c>
      <c r="AB24">
        <f>'Monthly Load'!D56+'Monthly Load'!E56+'Monthly Load'!F56</f>
        <v>9705.5153387533937</v>
      </c>
      <c r="AD24" s="23">
        <v>12223.085922945498</v>
      </c>
      <c r="AE24" s="23">
        <v>1677.6073402523507</v>
      </c>
      <c r="AF24" s="23">
        <v>1522.4552227431691</v>
      </c>
      <c r="AG24" s="23">
        <v>18522.704029681736</v>
      </c>
      <c r="AH24" s="40">
        <f t="shared" si="7"/>
        <v>-0.20020366966000439</v>
      </c>
      <c r="AI24" s="40">
        <f t="shared" si="8"/>
        <v>-0.96377637824908513</v>
      </c>
      <c r="AJ24" s="40">
        <f t="shared" si="9"/>
        <v>-0.97588638724527543</v>
      </c>
      <c r="AK24" s="40">
        <f t="shared" si="10"/>
        <v>-0.11029151421096312</v>
      </c>
    </row>
    <row r="25" spans="1:37" x14ac:dyDescent="0.25">
      <c r="A25">
        <v>23</v>
      </c>
      <c r="B25">
        <v>11</v>
      </c>
      <c r="C25">
        <v>1984</v>
      </c>
      <c r="D25">
        <v>30</v>
      </c>
      <c r="E25" t="str">
        <f t="shared" si="2"/>
        <v>11/1984</v>
      </c>
      <c r="F25" s="23">
        <f>('Monthly Load'!D57+'Monthly Load'!E57+'Monthly Load'!F57)+('WWTP loads'!C33)+('Monthly Load'!R57*'Monthly Load'!$F$26)</f>
        <v>8337.9001643704487</v>
      </c>
      <c r="G25" s="23">
        <f>('Monthly Load'!G57)+'WWTP loads'!D33+('Monthly Load'!R57*'Monthly Load'!$G$26)</f>
        <v>43.239440845420063</v>
      </c>
      <c r="H25" s="23">
        <f>'WWTP loads'!E33+('Monthly Load'!R57*'Monthly Load'!$H$26)</f>
        <v>20.603639504367951</v>
      </c>
      <c r="I25" s="23">
        <f>('Monthly Load'!C57)+'WWTP loads'!F33+('Monthly Load'!R57*'Monthly Load'!$I$26)</f>
        <v>15876.291075492407</v>
      </c>
      <c r="J25" s="24"/>
      <c r="K25" s="25">
        <v>1.5381607375230573</v>
      </c>
      <c r="L25" s="25">
        <v>0.41736589779550198</v>
      </c>
      <c r="M25" s="25">
        <v>0.43072160652495806</v>
      </c>
      <c r="N25" s="25">
        <v>9.2911024970088416</v>
      </c>
      <c r="P25" s="23">
        <f t="shared" si="3"/>
        <v>2091.3175017079207</v>
      </c>
      <c r="Q25" s="23">
        <f t="shared" si="4"/>
        <v>39.969444389987515</v>
      </c>
      <c r="R25" s="23">
        <f t="shared" si="5"/>
        <v>18.454925115321601</v>
      </c>
      <c r="S25" s="23">
        <f t="shared" si="6"/>
        <v>659.2449388665749</v>
      </c>
      <c r="AA25" t="s">
        <v>92</v>
      </c>
      <c r="AB25">
        <f>'Monthly Load'!D57+'Monthly Load'!E57+'Monthly Load'!F57</f>
        <v>8293.967481983429</v>
      </c>
      <c r="AD25" s="23">
        <v>10402.347665832167</v>
      </c>
      <c r="AE25" s="23">
        <v>1407.2493971683402</v>
      </c>
      <c r="AF25" s="23">
        <v>1274.0181939632675</v>
      </c>
      <c r="AG25" s="23">
        <v>17599.736087873393</v>
      </c>
      <c r="AH25" s="40">
        <f t="shared" si="7"/>
        <v>-0.19845976771596074</v>
      </c>
      <c r="AI25" s="40">
        <f t="shared" si="8"/>
        <v>-0.96927378975437728</v>
      </c>
      <c r="AJ25" s="40">
        <f t="shared" si="9"/>
        <v>-0.98382782945958303</v>
      </c>
      <c r="AK25" s="40">
        <f t="shared" si="10"/>
        <v>-9.7924480445390163E-2</v>
      </c>
    </row>
    <row r="26" spans="1:37" x14ac:dyDescent="0.25">
      <c r="A26">
        <v>24</v>
      </c>
      <c r="B26">
        <v>12</v>
      </c>
      <c r="C26">
        <v>1984</v>
      </c>
      <c r="D26">
        <v>31</v>
      </c>
      <c r="E26" t="str">
        <f t="shared" si="2"/>
        <v>12/1984</v>
      </c>
      <c r="F26" s="23">
        <f>('Monthly Load'!D58+'Monthly Load'!E58+'Monthly Load'!F58)+('WWTP loads'!C34)+('Monthly Load'!R58*'Monthly Load'!$F$26)</f>
        <v>9349.2081971563675</v>
      </c>
      <c r="G26" s="23">
        <f>('Monthly Load'!G58)+'WWTP loads'!D34+('Monthly Load'!R58*'Monthly Load'!$G$26)</f>
        <v>165.28510868228841</v>
      </c>
      <c r="H26" s="23">
        <f>'WWTP loads'!E34+('Monthly Load'!R58*'Monthly Load'!$H$26)</f>
        <v>132.75371265176048</v>
      </c>
      <c r="I26" s="23">
        <f>('Monthly Load'!C58)+'WWTP loads'!F34+('Monthly Load'!R58*'Monthly Load'!$I$26)</f>
        <v>24295.124265595055</v>
      </c>
      <c r="J26" s="24"/>
      <c r="K26" s="25">
        <v>3.2319335924883026</v>
      </c>
      <c r="L26" s="25">
        <v>0.77210452317389988</v>
      </c>
      <c r="M26" s="25">
        <v>0.79681186791546466</v>
      </c>
      <c r="N26" s="25">
        <v>21.141110351423261</v>
      </c>
      <c r="P26" s="23">
        <f t="shared" si="3"/>
        <v>1080.0328529119295</v>
      </c>
      <c r="Q26" s="23">
        <f t="shared" si="4"/>
        <v>79.924917142059812</v>
      </c>
      <c r="R26" s="23">
        <f t="shared" si="5"/>
        <v>62.203589309038378</v>
      </c>
      <c r="S26" s="23">
        <f t="shared" si="6"/>
        <v>429.05789259398</v>
      </c>
      <c r="AA26" t="s">
        <v>93</v>
      </c>
      <c r="AB26">
        <f>'Monthly Load'!D58+'Monthly Load'!E58+'Monthly Load'!F58</f>
        <v>9120.5577472324658</v>
      </c>
      <c r="AD26" s="23">
        <v>11651.508907413807</v>
      </c>
      <c r="AE26" s="23">
        <v>1686.4480779595249</v>
      </c>
      <c r="AF26" s="23">
        <v>1530.5791438794913</v>
      </c>
      <c r="AG26" s="23">
        <v>26217.134233533183</v>
      </c>
      <c r="AH26" s="40">
        <f t="shared" si="7"/>
        <v>-0.19759678583711118</v>
      </c>
      <c r="AI26" s="40">
        <f t="shared" si="8"/>
        <v>-0.90199217465249748</v>
      </c>
      <c r="AJ26" s="40">
        <f t="shared" si="9"/>
        <v>-0.91326569868495955</v>
      </c>
      <c r="AK26" s="40">
        <f t="shared" si="10"/>
        <v>-7.3311215131963925E-2</v>
      </c>
    </row>
    <row r="27" spans="1:37" x14ac:dyDescent="0.25">
      <c r="A27">
        <v>25</v>
      </c>
      <c r="B27">
        <v>1</v>
      </c>
      <c r="C27">
        <v>1985</v>
      </c>
      <c r="D27">
        <v>31</v>
      </c>
      <c r="E27" t="str">
        <f t="shared" si="2"/>
        <v>1/1985</v>
      </c>
      <c r="F27" s="23">
        <f>('Monthly Load'!D59+'Monthly Load'!E59+'Monthly Load'!F59)+('WWTP loads'!C35)+('Monthly Load'!R59*'Monthly Load'!$F$26)</f>
        <v>11388.023019225227</v>
      </c>
      <c r="G27" s="23">
        <f>('Monthly Load'!G59)+'WWTP loads'!D35+('Monthly Load'!R59*'Monthly Load'!$G$26)</f>
        <v>470.15457810041266</v>
      </c>
      <c r="H27" s="23">
        <f>'WWTP loads'!E35+('Monthly Load'!R59*'Monthly Load'!$H$26)</f>
        <v>412.90403590084765</v>
      </c>
      <c r="I27" s="23">
        <f>('Monthly Load'!C59)+'WWTP loads'!F35+('Monthly Load'!R59*'Monthly Load'!$I$26)</f>
        <v>47043.277376655504</v>
      </c>
      <c r="J27" s="24"/>
      <c r="K27" s="25">
        <v>9.1376366610630448</v>
      </c>
      <c r="L27" s="25">
        <v>1.7468874106704204</v>
      </c>
      <c r="M27" s="25">
        <v>1.8027878078118738</v>
      </c>
      <c r="N27" s="25">
        <v>48.248919090264458</v>
      </c>
      <c r="P27" s="23">
        <f t="shared" si="3"/>
        <v>465.30638794241844</v>
      </c>
      <c r="Q27" s="23">
        <f t="shared" si="4"/>
        <v>100.48478741731479</v>
      </c>
      <c r="R27" s="23">
        <f t="shared" si="5"/>
        <v>85.512396792814144</v>
      </c>
      <c r="S27" s="23">
        <f t="shared" si="6"/>
        <v>364.02779539458697</v>
      </c>
      <c r="AA27" t="s">
        <v>94</v>
      </c>
      <c r="AB27">
        <f>'Monthly Load'!D59+'Monthly Load'!E59+'Monthly Load'!F59</f>
        <v>10697.948507479299</v>
      </c>
      <c r="AD27" s="23">
        <v>13588.987493421002</v>
      </c>
      <c r="AE27" s="23">
        <v>1924.363248551193</v>
      </c>
      <c r="AF27" s="23">
        <v>1749.2038952339972</v>
      </c>
      <c r="AG27" s="23">
        <v>48880.689683238583</v>
      </c>
      <c r="AH27" s="40">
        <f t="shared" si="7"/>
        <v>-0.16196677458577055</v>
      </c>
      <c r="AI27" s="40">
        <f t="shared" si="8"/>
        <v>-0.75568304037484568</v>
      </c>
      <c r="AJ27" s="40">
        <f t="shared" si="9"/>
        <v>-0.76394745230909056</v>
      </c>
      <c r="AK27" s="40">
        <f t="shared" si="10"/>
        <v>-3.7589737757180955E-2</v>
      </c>
    </row>
    <row r="28" spans="1:37" x14ac:dyDescent="0.25">
      <c r="A28">
        <v>26</v>
      </c>
      <c r="B28">
        <v>2</v>
      </c>
      <c r="C28">
        <v>1985</v>
      </c>
      <c r="D28">
        <v>28</v>
      </c>
      <c r="E28" t="str">
        <f t="shared" si="2"/>
        <v>2/1985</v>
      </c>
      <c r="F28" s="23">
        <f>('Monthly Load'!D60+'Monthly Load'!E60+'Monthly Load'!F60)+('WWTP loads'!C36)+('Monthly Load'!R60*'Monthly Load'!$F$26)</f>
        <v>17706.286047116864</v>
      </c>
      <c r="G28" s="23">
        <f>('Monthly Load'!G60)+'WWTP loads'!D36+('Monthly Load'!R60*'Monthly Load'!$G$26)</f>
        <v>1462.8080609722529</v>
      </c>
      <c r="H28" s="23">
        <f>'WWTP loads'!E36+('Monthly Load'!R60*'Monthly Load'!$H$26)</f>
        <v>1325.0721012425386</v>
      </c>
      <c r="I28" s="23">
        <f>('Monthly Load'!C60)+'WWTP loads'!F36+('Monthly Load'!R60*'Monthly Load'!$I$26)</f>
        <v>86252.903751523263</v>
      </c>
      <c r="J28" s="24"/>
      <c r="K28" s="25">
        <v>28.320259636139646</v>
      </c>
      <c r="L28" s="25">
        <v>5.6382054605293312</v>
      </c>
      <c r="M28" s="25">
        <v>5.8186280352662703</v>
      </c>
      <c r="N28" s="25">
        <v>105.99065313775445</v>
      </c>
      <c r="P28" s="23">
        <f t="shared" si="3"/>
        <v>258.43924974946896</v>
      </c>
      <c r="Q28" s="23">
        <f t="shared" si="4"/>
        <v>107.24441220304784</v>
      </c>
      <c r="R28" s="23">
        <f t="shared" si="5"/>
        <v>94.134136090383493</v>
      </c>
      <c r="S28" s="23">
        <f t="shared" si="6"/>
        <v>336.3832657376737</v>
      </c>
      <c r="AA28" t="s">
        <v>95</v>
      </c>
      <c r="AB28">
        <f>'Monthly Load'!D60+'Monthly Load'!E60+'Monthly Load'!F60</f>
        <v>15513.81707480815</v>
      </c>
      <c r="AD28" s="23">
        <v>20102.346739144636</v>
      </c>
      <c r="AE28" s="23">
        <v>3045.9195896334595</v>
      </c>
      <c r="AF28" s="23">
        <v>2779.8232356879716</v>
      </c>
      <c r="AG28" s="23">
        <v>88253.186561385737</v>
      </c>
      <c r="AH28" s="40">
        <f t="shared" si="7"/>
        <v>-0.11919308343050325</v>
      </c>
      <c r="AI28" s="40">
        <f t="shared" si="8"/>
        <v>-0.51974830000410988</v>
      </c>
      <c r="AJ28" s="40">
        <f t="shared" si="9"/>
        <v>-0.52332505022946185</v>
      </c>
      <c r="AK28" s="40">
        <f t="shared" si="10"/>
        <v>-2.2665275757166564E-2</v>
      </c>
    </row>
    <row r="29" spans="1:37" x14ac:dyDescent="0.25">
      <c r="A29">
        <v>27</v>
      </c>
      <c r="B29">
        <v>3</v>
      </c>
      <c r="C29">
        <v>1985</v>
      </c>
      <c r="D29">
        <v>31</v>
      </c>
      <c r="E29" t="str">
        <f t="shared" si="2"/>
        <v>3/1985</v>
      </c>
      <c r="F29" s="23">
        <f>('Monthly Load'!D61+'Monthly Load'!E61+'Monthly Load'!F61)+('WWTP loads'!C37)+('Monthly Load'!R61*'Monthly Load'!$F$26)</f>
        <v>8349.9983673264051</v>
      </c>
      <c r="G29" s="23">
        <f>('Monthly Load'!G61)+'WWTP loads'!D37+('Monthly Load'!R61*'Monthly Load'!$G$26)</f>
        <v>112.57069321329642</v>
      </c>
      <c r="H29" s="23">
        <f>'WWTP loads'!E37+('Monthly Load'!R61*'Monthly Load'!$H$26)</f>
        <v>84.313438977551627</v>
      </c>
      <c r="I29" s="23">
        <f>('Monthly Load'!C61)+'WWTP loads'!F37+('Monthly Load'!R61*'Monthly Load'!$I$26)</f>
        <v>20255.811503451365</v>
      </c>
      <c r="J29" s="24"/>
      <c r="K29" s="25">
        <v>3.760006139175788</v>
      </c>
      <c r="L29" s="25">
        <v>0.76895978045950997</v>
      </c>
      <c r="M29" s="25">
        <v>0.79356649343421426</v>
      </c>
      <c r="N29" s="25">
        <v>24.914763456582033</v>
      </c>
      <c r="P29" s="23">
        <f t="shared" si="3"/>
        <v>829.1295626844302</v>
      </c>
      <c r="Q29" s="23">
        <f t="shared" si="4"/>
        <v>54.65706147738463</v>
      </c>
      <c r="R29" s="23">
        <f t="shared" si="5"/>
        <v>39.667793608697259</v>
      </c>
      <c r="S29" s="23">
        <f t="shared" si="6"/>
        <v>303.54105713133225</v>
      </c>
      <c r="AA29" t="s">
        <v>96</v>
      </c>
      <c r="AB29">
        <f>'Monthly Load'!D61+'Monthly Load'!E61+'Monthly Load'!F61</f>
        <v>8201.1318975717877</v>
      </c>
      <c r="AD29" s="23">
        <v>10074.320289663494</v>
      </c>
      <c r="AE29" s="23">
        <v>1251.8548204717304</v>
      </c>
      <c r="AF29" s="23">
        <v>1131.2231775393557</v>
      </c>
      <c r="AG29" s="23">
        <v>21695.312393973847</v>
      </c>
      <c r="AH29" s="40">
        <f t="shared" si="7"/>
        <v>-0.17116012522515156</v>
      </c>
      <c r="AI29" s="40">
        <f t="shared" si="8"/>
        <v>-0.91007687842678364</v>
      </c>
      <c r="AJ29" s="40">
        <f t="shared" si="9"/>
        <v>-0.92546701601274572</v>
      </c>
      <c r="AK29" s="40">
        <f t="shared" si="10"/>
        <v>-6.6350779577726768E-2</v>
      </c>
    </row>
    <row r="30" spans="1:37" x14ac:dyDescent="0.25">
      <c r="A30">
        <v>28</v>
      </c>
      <c r="B30">
        <v>4</v>
      </c>
      <c r="C30">
        <v>1985</v>
      </c>
      <c r="D30">
        <v>30</v>
      </c>
      <c r="E30" t="str">
        <f t="shared" si="2"/>
        <v>4/1985</v>
      </c>
      <c r="F30" s="23">
        <f>('Monthly Load'!D62+'Monthly Load'!E62+'Monthly Load'!F62)+('WWTP loads'!C38)+('Monthly Load'!R62*'Monthly Load'!$F$26)</f>
        <v>7471.8793910337818</v>
      </c>
      <c r="G30" s="23">
        <f>('Monthly Load'!G62)+'WWTP loads'!D38+('Monthly Load'!R62*'Monthly Load'!$G$26)</f>
        <v>44.947908774623528</v>
      </c>
      <c r="H30" s="23">
        <f>'WWTP loads'!E38+('Monthly Load'!R62*'Monthly Load'!$H$26)</f>
        <v>22.173583006879241</v>
      </c>
      <c r="I30" s="23">
        <f>('Monthly Load'!C62)+'WWTP loads'!F38+('Monthly Load'!R62*'Monthly Load'!$I$26)</f>
        <v>14506.388308831303</v>
      </c>
      <c r="J30" s="24"/>
      <c r="K30" s="25">
        <v>1.748367202856977</v>
      </c>
      <c r="L30" s="25">
        <v>0.38163870876122535</v>
      </c>
      <c r="M30" s="25">
        <v>0.39385114744158456</v>
      </c>
      <c r="N30" s="25">
        <v>12.812025000152481</v>
      </c>
      <c r="P30" s="23">
        <f t="shared" si="3"/>
        <v>1648.7780790186569</v>
      </c>
      <c r="Q30" s="23">
        <f t="shared" si="4"/>
        <v>45.438300124293924</v>
      </c>
      <c r="R30" s="23">
        <f t="shared" si="5"/>
        <v>21.720447253262076</v>
      </c>
      <c r="S30" s="23">
        <f t="shared" si="6"/>
        <v>436.82403271327109</v>
      </c>
      <c r="AA30" t="s">
        <v>97</v>
      </c>
      <c r="AB30">
        <f>'Monthly Load'!D62+'Monthly Load'!E62+'Monthly Load'!F62</f>
        <v>7425.3609193485081</v>
      </c>
      <c r="AD30" s="23">
        <v>9048.2434096155012</v>
      </c>
      <c r="AE30" s="23">
        <v>1086.4741353375455</v>
      </c>
      <c r="AF30" s="23">
        <v>979.25173714578057</v>
      </c>
      <c r="AG30" s="23">
        <v>15822.370770772293</v>
      </c>
      <c r="AH30" s="40">
        <f t="shared" si="7"/>
        <v>-0.17421768482781189</v>
      </c>
      <c r="AI30" s="40">
        <f t="shared" si="8"/>
        <v>-0.95862956391441467</v>
      </c>
      <c r="AJ30" s="40">
        <f t="shared" si="9"/>
        <v>-0.97735660590043127</v>
      </c>
      <c r="AK30" s="40">
        <f t="shared" si="10"/>
        <v>-8.3172267987293325E-2</v>
      </c>
    </row>
    <row r="31" spans="1:37" x14ac:dyDescent="0.25">
      <c r="A31">
        <v>29</v>
      </c>
      <c r="B31">
        <v>5</v>
      </c>
      <c r="C31">
        <v>1985</v>
      </c>
      <c r="D31">
        <v>31</v>
      </c>
      <c r="E31" t="str">
        <f t="shared" si="2"/>
        <v>5/1985</v>
      </c>
      <c r="F31" s="23">
        <f>('Monthly Load'!D63+'Monthly Load'!E63+'Monthly Load'!F63)+('WWTP loads'!C39)+('Monthly Load'!R63*'Monthly Load'!$F$26)</f>
        <v>9803.154953445659</v>
      </c>
      <c r="G31" s="23">
        <f>('Monthly Load'!G63)+'WWTP loads'!D39+('Monthly Load'!R63*'Monthly Load'!$G$26)</f>
        <v>124.06595112302807</v>
      </c>
      <c r="H31" s="23">
        <f>'WWTP loads'!E39+('Monthly Load'!R63*'Monthly Load'!$H$26)</f>
        <v>94.876648948656396</v>
      </c>
      <c r="I31" s="23">
        <f>('Monthly Load'!C63)+'WWTP loads'!F39+('Monthly Load'!R63*'Monthly Load'!$I$26)</f>
        <v>23027.910307508278</v>
      </c>
      <c r="J31" s="24"/>
      <c r="K31" s="25">
        <v>4.2359209650771943</v>
      </c>
      <c r="L31" s="25">
        <v>0.92869523955764943</v>
      </c>
      <c r="M31" s="25">
        <v>0.95841348722349418</v>
      </c>
      <c r="N31" s="25">
        <v>20.423875901372703</v>
      </c>
      <c r="P31" s="23">
        <f t="shared" si="3"/>
        <v>864.0573776444503</v>
      </c>
      <c r="Q31" s="23">
        <f t="shared" si="4"/>
        <v>49.877416887427749</v>
      </c>
      <c r="R31" s="23">
        <f t="shared" si="5"/>
        <v>36.959916720922635</v>
      </c>
      <c r="S31" s="23">
        <f t="shared" si="6"/>
        <v>420.96009616754992</v>
      </c>
      <c r="AA31" t="s">
        <v>98</v>
      </c>
      <c r="AB31">
        <f>'Monthly Load'!D63+'Monthly Load'!E63+'Monthly Load'!F63</f>
        <v>9636.8902555033401</v>
      </c>
      <c r="AD31" s="23">
        <v>12199.735076274419</v>
      </c>
      <c r="AE31" s="23">
        <v>1707.5206751348878</v>
      </c>
      <c r="AF31" s="23">
        <v>1549.9431520946898</v>
      </c>
      <c r="AG31" s="23">
        <v>25028.626749334071</v>
      </c>
      <c r="AH31" s="40">
        <f t="shared" si="7"/>
        <v>-0.19644525949498182</v>
      </c>
      <c r="AI31" s="40">
        <f t="shared" si="8"/>
        <v>-0.92734146477422463</v>
      </c>
      <c r="AJ31" s="40">
        <f t="shared" si="9"/>
        <v>-0.93878701369115758</v>
      </c>
      <c r="AK31" s="40">
        <f t="shared" si="10"/>
        <v>-7.993712407249931E-2</v>
      </c>
    </row>
    <row r="32" spans="1:37" x14ac:dyDescent="0.25">
      <c r="A32">
        <v>30</v>
      </c>
      <c r="B32">
        <v>6</v>
      </c>
      <c r="C32">
        <v>1985</v>
      </c>
      <c r="D32">
        <v>30</v>
      </c>
      <c r="E32" t="str">
        <f t="shared" si="2"/>
        <v>6/1985</v>
      </c>
      <c r="F32" s="23">
        <f>('Monthly Load'!D64+'Monthly Load'!E64+'Monthly Load'!F64)+('WWTP loads'!C40)+('Monthly Load'!R64*'Monthly Load'!$F$26)</f>
        <v>7659.0194730485</v>
      </c>
      <c r="G32" s="23">
        <f>('Monthly Load'!G64)+'WWTP loads'!D40+('Monthly Load'!R64*'Monthly Load'!$G$26)</f>
        <v>57.467691107556206</v>
      </c>
      <c r="H32" s="23">
        <f>'WWTP loads'!E40+('Monthly Load'!R64*'Monthly Load'!$H$26)</f>
        <v>33.678247853357917</v>
      </c>
      <c r="I32" s="23">
        <f>('Monthly Load'!C64)+'WWTP loads'!F40+('Monthly Load'!R64*'Monthly Load'!$I$26)</f>
        <v>11736.543666415379</v>
      </c>
      <c r="J32" s="24"/>
      <c r="K32" s="25">
        <v>1.4862795311612382</v>
      </c>
      <c r="L32" s="25">
        <v>0.39215015687401339</v>
      </c>
      <c r="M32" s="25">
        <v>0.4046989618939818</v>
      </c>
      <c r="N32" s="25">
        <v>7.6210486799139012</v>
      </c>
      <c r="P32" s="23">
        <f t="shared" si="3"/>
        <v>1988.0975024614979</v>
      </c>
      <c r="Q32" s="23">
        <f t="shared" si="4"/>
        <v>56.53746845739947</v>
      </c>
      <c r="R32" s="23">
        <f t="shared" si="5"/>
        <v>32.105719068774917</v>
      </c>
      <c r="S32" s="23">
        <f t="shared" si="6"/>
        <v>594.14231765205989</v>
      </c>
      <c r="AA32" t="s">
        <v>99</v>
      </c>
      <c r="AB32">
        <f>'Monthly Load'!D64+'Monthly Load'!E64+'Monthly Load'!F64</f>
        <v>7593.5521416160846</v>
      </c>
      <c r="AD32" s="23">
        <v>9519.9773892970134</v>
      </c>
      <c r="AE32" s="23">
        <v>1287.0291714860386</v>
      </c>
      <c r="AF32" s="23">
        <v>1163.5455541470988</v>
      </c>
      <c r="AG32" s="23">
        <v>13290.111212569271</v>
      </c>
      <c r="AH32" s="40">
        <f t="shared" si="7"/>
        <v>-0.19547923699280262</v>
      </c>
      <c r="AI32" s="40">
        <f t="shared" si="8"/>
        <v>-0.95534857143820406</v>
      </c>
      <c r="AJ32" s="40">
        <f t="shared" si="9"/>
        <v>-0.97105549693922832</v>
      </c>
      <c r="AK32" s="40">
        <f t="shared" si="10"/>
        <v>-0.11689650457436265</v>
      </c>
    </row>
    <row r="33" spans="1:37" x14ac:dyDescent="0.25">
      <c r="A33">
        <v>31</v>
      </c>
      <c r="B33">
        <v>7</v>
      </c>
      <c r="C33">
        <v>1985</v>
      </c>
      <c r="D33">
        <v>31</v>
      </c>
      <c r="E33" t="str">
        <f t="shared" si="2"/>
        <v>7/1985</v>
      </c>
      <c r="F33" s="23">
        <f>('Monthly Load'!D65+'Monthly Load'!E65+'Monthly Load'!F65)+('WWTP loads'!C41)+('Monthly Load'!R65*'Monthly Load'!$F$26)</f>
        <v>9628.2047113210447</v>
      </c>
      <c r="G33" s="23">
        <f>('Monthly Load'!G65)+'WWTP loads'!D41+('Monthly Load'!R65*'Monthly Load'!$G$26)</f>
        <v>253.09552708893199</v>
      </c>
      <c r="H33" s="23">
        <f>'WWTP loads'!E41+('Monthly Load'!R65*'Monthly Load'!$H$26)</f>
        <v>213.44436740381133</v>
      </c>
      <c r="I33" s="23">
        <f>('Monthly Load'!C65)+'WWTP loads'!F41+('Monthly Load'!R65*'Monthly Load'!$I$26)</f>
        <v>30728.494762148694</v>
      </c>
      <c r="J33" s="24"/>
      <c r="K33" s="25">
        <v>3.1330184326196169</v>
      </c>
      <c r="L33" s="25">
        <v>0.67728179493862095</v>
      </c>
      <c r="M33" s="25">
        <v>0.6989548123766568</v>
      </c>
      <c r="N33" s="25">
        <v>23.456258549441689</v>
      </c>
      <c r="P33" s="23">
        <f t="shared" si="3"/>
        <v>1147.379085323862</v>
      </c>
      <c r="Q33" s="23">
        <f t="shared" si="4"/>
        <v>139.52101646446474</v>
      </c>
      <c r="R33" s="23">
        <f t="shared" si="5"/>
        <v>114.01451993291099</v>
      </c>
      <c r="S33" s="23">
        <f t="shared" si="6"/>
        <v>489.11063999600685</v>
      </c>
      <c r="AA33" t="s">
        <v>100</v>
      </c>
      <c r="AB33">
        <f>'Monthly Load'!D65+'Monthly Load'!E65+'Monthly Load'!F65</f>
        <v>9266.6520065114128</v>
      </c>
      <c r="AD33" s="23">
        <v>11777.929417560114</v>
      </c>
      <c r="AE33" s="23">
        <v>1673.4493508540313</v>
      </c>
      <c r="AF33" s="23">
        <v>1518.634367620389</v>
      </c>
      <c r="AG33" s="23">
        <v>32523.131012446491</v>
      </c>
      <c r="AH33" s="40">
        <f t="shared" si="7"/>
        <v>-0.18252144583529015</v>
      </c>
      <c r="AI33" s="40">
        <f t="shared" si="8"/>
        <v>-0.84875817905109185</v>
      </c>
      <c r="AJ33" s="40">
        <f t="shared" si="9"/>
        <v>-0.8594497978217982</v>
      </c>
      <c r="AK33" s="40">
        <f t="shared" si="10"/>
        <v>-5.518030381549046E-2</v>
      </c>
    </row>
    <row r="34" spans="1:37" x14ac:dyDescent="0.25">
      <c r="A34">
        <v>32</v>
      </c>
      <c r="B34">
        <v>8</v>
      </c>
      <c r="C34">
        <v>1985</v>
      </c>
      <c r="D34">
        <v>30</v>
      </c>
      <c r="E34" t="str">
        <f t="shared" si="2"/>
        <v>8/1985</v>
      </c>
      <c r="F34" s="23">
        <f>('Monthly Load'!D66+'Monthly Load'!E66+'Monthly Load'!F66)+('WWTP loads'!C42)+('Monthly Load'!R66*'Monthly Load'!$F$26)</f>
        <v>14567.928765522738</v>
      </c>
      <c r="G34" s="23">
        <f>('Monthly Load'!G66)+'WWTP loads'!D42+('Monthly Load'!R66*'Monthly Load'!$G$26)</f>
        <v>202.16485853696739</v>
      </c>
      <c r="H34" s="23">
        <f>'WWTP loads'!E42+('Monthly Load'!R66*'Monthly Load'!$H$26)</f>
        <v>166.64321251822224</v>
      </c>
      <c r="I34" s="23">
        <f>('Monthly Load'!C66)+'WWTP loads'!F42+('Monthly Load'!R66*'Monthly Load'!$I$26)</f>
        <v>78622.680819270085</v>
      </c>
      <c r="J34" s="24"/>
      <c r="K34" s="25">
        <v>7.4638193470704</v>
      </c>
      <c r="L34" s="25">
        <v>1.3066671076380061</v>
      </c>
      <c r="M34" s="25">
        <v>1.3484804550824223</v>
      </c>
      <c r="N34" s="25">
        <v>56.423084364165071</v>
      </c>
      <c r="P34" s="23">
        <f t="shared" si="3"/>
        <v>753.01164545725214</v>
      </c>
      <c r="Q34" s="23">
        <f t="shared" si="4"/>
        <v>59.690567811905048</v>
      </c>
      <c r="R34" s="23">
        <f t="shared" si="5"/>
        <v>47.676896325740792</v>
      </c>
      <c r="S34" s="23">
        <f t="shared" si="6"/>
        <v>537.59599872947058</v>
      </c>
      <c r="AA34" t="s">
        <v>101</v>
      </c>
      <c r="AB34">
        <f>'Monthly Load'!D66+'Monthly Load'!E66+'Monthly Load'!F66</f>
        <v>14283.460315818782</v>
      </c>
      <c r="AD34" s="23">
        <v>17811.595495666039</v>
      </c>
      <c r="AE34" s="23">
        <v>2345.301805238792</v>
      </c>
      <c r="AF34" s="23">
        <v>2136.0122986766555</v>
      </c>
      <c r="AG34" s="23">
        <v>81330.563312737926</v>
      </c>
      <c r="AH34" s="40">
        <f t="shared" si="7"/>
        <v>-0.18210983574899609</v>
      </c>
      <c r="AI34" s="40">
        <f t="shared" si="8"/>
        <v>-0.91380006697415916</v>
      </c>
      <c r="AJ34" s="40">
        <f t="shared" si="9"/>
        <v>-0.92198396393997151</v>
      </c>
      <c r="AK34" s="40">
        <f t="shared" si="10"/>
        <v>-3.3294771155774533E-2</v>
      </c>
    </row>
    <row r="35" spans="1:37" x14ac:dyDescent="0.25">
      <c r="A35">
        <v>33</v>
      </c>
      <c r="B35">
        <v>9</v>
      </c>
      <c r="C35">
        <v>1985</v>
      </c>
      <c r="D35">
        <v>31</v>
      </c>
      <c r="E35" t="str">
        <f t="shared" si="2"/>
        <v>9/1985</v>
      </c>
      <c r="F35" s="23">
        <f>('Monthly Load'!D67+'Monthly Load'!E67+'Monthly Load'!F67)+('WWTP loads'!C43)+('Monthly Load'!R67*'Monthly Load'!$F$26)</f>
        <v>8174.1199154399746</v>
      </c>
      <c r="G35" s="23">
        <f>('Monthly Load'!G67)+'WWTP loads'!D43+('Monthly Load'!R67*'Monthly Load'!$G$26)</f>
        <v>43.476578349789008</v>
      </c>
      <c r="H35" s="23">
        <f>'WWTP loads'!E43+('Monthly Load'!R67*'Monthly Load'!$H$26)</f>
        <v>20.821549643517798</v>
      </c>
      <c r="I35" s="23">
        <f>('Monthly Load'!C67)+'WWTP loads'!F43+('Monthly Load'!R67*'Monthly Load'!$I$26)</f>
        <v>15759.235805850165</v>
      </c>
      <c r="J35" s="24"/>
      <c r="K35" s="25">
        <v>1.7738350313757905</v>
      </c>
      <c r="L35" s="25">
        <v>0.42490308901420371</v>
      </c>
      <c r="M35" s="25">
        <v>0.4384999878626582</v>
      </c>
      <c r="N35" s="25">
        <v>9.8315601272882276</v>
      </c>
      <c r="P35" s="23">
        <f t="shared" si="3"/>
        <v>1720.4907449611298</v>
      </c>
      <c r="Q35" s="23">
        <f t="shared" si="4"/>
        <v>38.202345908523462</v>
      </c>
      <c r="R35" s="23">
        <f t="shared" si="5"/>
        <v>17.728338145548058</v>
      </c>
      <c r="S35" s="23">
        <f t="shared" si="6"/>
        <v>598.46296241706352</v>
      </c>
      <c r="AA35" t="s">
        <v>102</v>
      </c>
      <c r="AB35">
        <f>'Monthly Load'!D67+'Monthly Load'!E67+'Monthly Load'!F67</f>
        <v>8129.8283222355312</v>
      </c>
      <c r="AD35" s="23">
        <v>10219.431880043945</v>
      </c>
      <c r="AE35" s="23">
        <v>1394.843412105984</v>
      </c>
      <c r="AF35" s="23">
        <v>1262.618099581643</v>
      </c>
      <c r="AG35" s="23">
        <v>17466.706062015088</v>
      </c>
      <c r="AH35" s="40">
        <f t="shared" si="7"/>
        <v>-0.20013949783235654</v>
      </c>
      <c r="AI35" s="40">
        <f t="shared" si="8"/>
        <v>-0.96883049525670661</v>
      </c>
      <c r="AJ35" s="40">
        <f t="shared" si="9"/>
        <v>-0.98350922606731461</v>
      </c>
      <c r="AK35" s="40">
        <f t="shared" si="10"/>
        <v>-9.7755710212480473E-2</v>
      </c>
    </row>
    <row r="36" spans="1:37" x14ac:dyDescent="0.25">
      <c r="A36">
        <v>34</v>
      </c>
      <c r="B36">
        <v>10</v>
      </c>
      <c r="C36">
        <v>1985</v>
      </c>
      <c r="D36">
        <v>31</v>
      </c>
      <c r="E36" t="str">
        <f t="shared" si="2"/>
        <v>10/1985</v>
      </c>
      <c r="F36" s="23">
        <f>('Monthly Load'!D68+'Monthly Load'!E68+'Monthly Load'!F68)+('WWTP loads'!C44)+('Monthly Load'!R68*'Monthly Load'!$F$26)</f>
        <v>7788.8675365991812</v>
      </c>
      <c r="G36" s="23">
        <f>('Monthly Load'!G68)+'WWTP loads'!D44+('Monthly Load'!R68*'Monthly Load'!$G$26)</f>
        <v>33.115720891675608</v>
      </c>
      <c r="H36" s="23">
        <f>'WWTP loads'!E44+('Monthly Load'!R68*'Monthly Load'!$H$26)</f>
        <v>11.300761709035211</v>
      </c>
      <c r="I36" s="23">
        <f>('Monthly Load'!C68)+'WWTP loads'!F44+('Monthly Load'!R68*'Monthly Load'!$I$26)</f>
        <v>14053.1004086291</v>
      </c>
      <c r="J36" s="24"/>
      <c r="K36" s="25">
        <v>1.6943383844658582</v>
      </c>
      <c r="L36" s="25">
        <v>0.42893447446612276</v>
      </c>
      <c r="M36" s="25">
        <v>0.44266037764903865</v>
      </c>
      <c r="N36" s="25">
        <v>7.104082240514189</v>
      </c>
      <c r="P36" s="23">
        <f t="shared" si="3"/>
        <v>1716.3218521822914</v>
      </c>
      <c r="Q36" s="23">
        <f t="shared" si="4"/>
        <v>28.824900999657991</v>
      </c>
      <c r="R36" s="23">
        <f t="shared" si="5"/>
        <v>9.5315083102679843</v>
      </c>
      <c r="S36" s="23">
        <f t="shared" si="6"/>
        <v>738.56501635110578</v>
      </c>
      <c r="AA36" t="s">
        <v>103</v>
      </c>
      <c r="AB36">
        <f>'Monthly Load'!D68+'Monthly Load'!E68+'Monthly Load'!F68</f>
        <v>7760.2572411691799</v>
      </c>
      <c r="AD36" s="23">
        <v>9922.7473941330099</v>
      </c>
      <c r="AE36" s="23">
        <v>1443.0006267622414</v>
      </c>
      <c r="AF36" s="23">
        <v>1306.8706752117173</v>
      </c>
      <c r="AG36" s="23">
        <v>15834.509039695287</v>
      </c>
      <c r="AH36" s="40">
        <f t="shared" si="7"/>
        <v>-0.21504929761645658</v>
      </c>
      <c r="AI36" s="40">
        <f t="shared" si="8"/>
        <v>-0.97705079244076309</v>
      </c>
      <c r="AJ36" s="40">
        <f t="shared" si="9"/>
        <v>-0.99135280795308656</v>
      </c>
      <c r="AK36" s="40">
        <f t="shared" si="10"/>
        <v>-0.11250166497744905</v>
      </c>
    </row>
    <row r="37" spans="1:37" x14ac:dyDescent="0.25">
      <c r="A37">
        <v>35</v>
      </c>
      <c r="B37">
        <v>11</v>
      </c>
      <c r="C37">
        <v>1985</v>
      </c>
      <c r="D37">
        <v>30</v>
      </c>
      <c r="E37" t="str">
        <f t="shared" si="2"/>
        <v>11/1985</v>
      </c>
      <c r="F37" s="23">
        <f>('Monthly Load'!D69+'Monthly Load'!E69+'Monthly Load'!F69)+('WWTP loads'!C45)+('Monthly Load'!R69*'Monthly Load'!$F$26)</f>
        <v>22455.83001344456</v>
      </c>
      <c r="G37" s="23">
        <f>('Monthly Load'!G69)+'WWTP loads'!D45+('Monthly Load'!R69*'Monthly Load'!$G$26)</f>
        <v>1173.5715238861576</v>
      </c>
      <c r="H37" s="23">
        <f>'WWTP loads'!E45+('Monthly Load'!R69*'Monthly Load'!$H$26)</f>
        <v>1059.2871752715323</v>
      </c>
      <c r="I37" s="23">
        <f>('Monthly Load'!C69)+'WWTP loads'!F45+('Monthly Load'!R69*'Monthly Load'!$I$26)</f>
        <v>121502.76964743929</v>
      </c>
      <c r="J37" s="24"/>
      <c r="K37" s="25">
        <v>27.238485884427668</v>
      </c>
      <c r="L37" s="25">
        <v>5.2238372512496873</v>
      </c>
      <c r="M37" s="25">
        <v>5.3910000432896776</v>
      </c>
      <c r="N37" s="25">
        <v>86.082779946356396</v>
      </c>
      <c r="P37" s="23">
        <f t="shared" si="3"/>
        <v>318.06153625571869</v>
      </c>
      <c r="Q37" s="23">
        <f t="shared" si="4"/>
        <v>86.673219291897269</v>
      </c>
      <c r="R37" s="23">
        <f t="shared" si="5"/>
        <v>75.807012513816659</v>
      </c>
      <c r="S37" s="23">
        <f t="shared" si="6"/>
        <v>544.54640714475238</v>
      </c>
      <c r="AA37" t="s">
        <v>104</v>
      </c>
      <c r="AB37">
        <f>'Monthly Load'!D69+'Monthly Load'!E69+'Monthly Load'!F69</f>
        <v>20701.124448617506</v>
      </c>
      <c r="AD37" s="23">
        <v>26693.555044677072</v>
      </c>
      <c r="AE37" s="23">
        <v>3973.4969909504944</v>
      </c>
      <c r="AF37" s="23">
        <v>3632.1916585198419</v>
      </c>
      <c r="AG37" s="23">
        <v>125040.51331190571</v>
      </c>
      <c r="AH37" s="40">
        <f t="shared" si="7"/>
        <v>-0.15875461414336986</v>
      </c>
      <c r="AI37" s="40">
        <f t="shared" si="8"/>
        <v>-0.70465020445241877</v>
      </c>
      <c r="AJ37" s="40">
        <f t="shared" si="9"/>
        <v>-0.7083614316477993</v>
      </c>
      <c r="AK37" s="40">
        <f t="shared" si="10"/>
        <v>-2.8292779442145661E-2</v>
      </c>
    </row>
    <row r="38" spans="1:37" x14ac:dyDescent="0.25">
      <c r="A38">
        <v>36</v>
      </c>
      <c r="B38">
        <v>12</v>
      </c>
      <c r="C38">
        <v>1985</v>
      </c>
      <c r="D38">
        <v>31</v>
      </c>
      <c r="E38" t="str">
        <f t="shared" si="2"/>
        <v>12/1985</v>
      </c>
      <c r="F38" s="23">
        <f>('Monthly Load'!D70+'Monthly Load'!E70+'Monthly Load'!F70)+('WWTP loads'!C46)+('Monthly Load'!R70*'Monthly Load'!$F$26)</f>
        <v>9910.5828511744312</v>
      </c>
      <c r="G38" s="23">
        <f>('Monthly Load'!G70)+'WWTP loads'!D46+('Monthly Load'!R70*'Monthly Load'!$G$26)</f>
        <v>305.21536025224805</v>
      </c>
      <c r="H38" s="23">
        <f>'WWTP loads'!E46+('Monthly Load'!R70*'Monthly Load'!$H$26)</f>
        <v>261.33826814848015</v>
      </c>
      <c r="I38" s="23">
        <f>('Monthly Load'!C70)+'WWTP loads'!F46+('Monthly Load'!R70*'Monthly Load'!$I$26)</f>
        <v>45154.190214454138</v>
      </c>
      <c r="J38" s="24"/>
      <c r="K38" s="25">
        <v>7.0731689689538868</v>
      </c>
      <c r="L38" s="25">
        <v>1.4640789512860686</v>
      </c>
      <c r="M38" s="25">
        <v>1.5109294777272229</v>
      </c>
      <c r="N38" s="25">
        <v>44.528145200591965</v>
      </c>
      <c r="P38" s="23">
        <f t="shared" si="3"/>
        <v>523.13012164163433</v>
      </c>
      <c r="Q38" s="23">
        <f t="shared" si="4"/>
        <v>77.833480774042116</v>
      </c>
      <c r="R38" s="23">
        <f t="shared" si="5"/>
        <v>64.577819716784063</v>
      </c>
      <c r="S38" s="23">
        <f t="shared" si="6"/>
        <v>378.60645719589996</v>
      </c>
      <c r="AA38" t="s">
        <v>105</v>
      </c>
      <c r="AB38">
        <f>'Monthly Load'!D70+'Monthly Load'!E70+'Monthly Load'!F70</f>
        <v>9470.1460745500499</v>
      </c>
      <c r="AD38" s="23">
        <v>12262.39741871986</v>
      </c>
      <c r="AE38" s="23">
        <v>1859.0928423804778</v>
      </c>
      <c r="AF38" s="23">
        <v>1689.2256841582048</v>
      </c>
      <c r="AG38" s="23">
        <v>47117.535411467506</v>
      </c>
      <c r="AH38" s="40">
        <f t="shared" si="7"/>
        <v>-0.19179076384811444</v>
      </c>
      <c r="AI38" s="40">
        <f t="shared" si="8"/>
        <v>-0.83582564931967862</v>
      </c>
      <c r="AJ38" s="40">
        <f t="shared" si="9"/>
        <v>-0.84529108774549955</v>
      </c>
      <c r="AK38" s="40">
        <f t="shared" si="10"/>
        <v>-4.1669097924326652E-2</v>
      </c>
    </row>
    <row r="39" spans="1:37" x14ac:dyDescent="0.25">
      <c r="A39">
        <v>37</v>
      </c>
      <c r="B39">
        <v>1</v>
      </c>
      <c r="C39">
        <v>1986</v>
      </c>
      <c r="D39">
        <v>31</v>
      </c>
      <c r="E39" t="str">
        <f t="shared" si="2"/>
        <v>1/1986</v>
      </c>
      <c r="F39" s="23">
        <f>('Monthly Load'!D71+'Monthly Load'!E71+'Monthly Load'!F71)+('WWTP loads'!C47)+('Monthly Load'!R71*'Monthly Load'!$F$26)</f>
        <v>6592.6169904678718</v>
      </c>
      <c r="G39" s="23">
        <f>('Monthly Load'!G71)+'WWTP loads'!D47+('Monthly Load'!R71*'Monthly Load'!$G$26)</f>
        <v>183.16951856090449</v>
      </c>
      <c r="H39" s="23">
        <f>'WWTP loads'!E47+('Monthly Load'!R71*'Monthly Load'!$H$26)</f>
        <v>149.18803524292122</v>
      </c>
      <c r="I39" s="23">
        <f>('Monthly Load'!C71)+'WWTP loads'!F47+('Monthly Load'!R71*'Monthly Load'!$I$26)</f>
        <v>16027.468889504862</v>
      </c>
      <c r="J39" s="24"/>
      <c r="K39" s="25">
        <v>3.2854713852652706</v>
      </c>
      <c r="L39" s="25">
        <v>0.72200702465438582</v>
      </c>
      <c r="M39" s="25">
        <v>0.74511124944332618</v>
      </c>
      <c r="N39" s="25">
        <v>16.842510852527752</v>
      </c>
      <c r="P39" s="23">
        <f t="shared" si="3"/>
        <v>749.17749007264467</v>
      </c>
      <c r="Q39" s="23">
        <f t="shared" si="4"/>
        <v>94.718834311369577</v>
      </c>
      <c r="R39" s="23">
        <f t="shared" si="5"/>
        <v>74.754516671045877</v>
      </c>
      <c r="S39" s="23">
        <f t="shared" si="6"/>
        <v>355.28974343419094</v>
      </c>
      <c r="AA39" t="s">
        <v>106</v>
      </c>
      <c r="AB39">
        <f>'Monthly Load'!D71+'Monthly Load'!E71+'Monthly Load'!F71</f>
        <v>6336.8982445114698</v>
      </c>
      <c r="AD39" s="23">
        <v>8013.6660994612357</v>
      </c>
      <c r="AE39" s="23">
        <v>1122.0769655743773</v>
      </c>
      <c r="AF39" s="23">
        <v>1011.9678514174637</v>
      </c>
      <c r="AG39" s="23">
        <v>17213.791136744858</v>
      </c>
      <c r="AH39" s="40">
        <f t="shared" si="7"/>
        <v>-0.17732821549539005</v>
      </c>
      <c r="AI39" s="40">
        <f t="shared" si="8"/>
        <v>-0.83675850749940106</v>
      </c>
      <c r="AJ39" s="40">
        <f t="shared" si="9"/>
        <v>-0.85257630957944608</v>
      </c>
      <c r="AK39" s="40">
        <f t="shared" si="10"/>
        <v>-6.8916965345748357E-2</v>
      </c>
    </row>
    <row r="40" spans="1:37" x14ac:dyDescent="0.25">
      <c r="A40">
        <v>38</v>
      </c>
      <c r="B40">
        <v>2</v>
      </c>
      <c r="C40">
        <v>1986</v>
      </c>
      <c r="D40">
        <v>28</v>
      </c>
      <c r="E40" t="str">
        <f t="shared" si="2"/>
        <v>2/1986</v>
      </c>
      <c r="F40" s="23">
        <f>('Monthly Load'!D72+'Monthly Load'!E72+'Monthly Load'!F72)+('WWTP loads'!C48)+('Monthly Load'!R72*'Monthly Load'!$F$26)</f>
        <v>6587.3298210908906</v>
      </c>
      <c r="G40" s="23">
        <f>('Monthly Load'!G72)+'WWTP loads'!D48+('Monthly Load'!R72*'Monthly Load'!$G$26)</f>
        <v>281.83441695386972</v>
      </c>
      <c r="H40" s="23">
        <f>'WWTP loads'!E48+('Monthly Load'!R72*'Monthly Load'!$H$26)</f>
        <v>239.8530770094298</v>
      </c>
      <c r="I40" s="23">
        <f>('Monthly Load'!C72)+'WWTP loads'!F48+('Monthly Load'!R72*'Monthly Load'!$I$26)</f>
        <v>17211.481182116084</v>
      </c>
      <c r="J40" s="24"/>
      <c r="K40" s="25">
        <v>4.9116526429140341</v>
      </c>
      <c r="L40" s="25">
        <v>1.0430172444928076</v>
      </c>
      <c r="M40" s="25">
        <v>1.0763937963165775</v>
      </c>
      <c r="N40" s="25">
        <v>25.393560716803467</v>
      </c>
      <c r="P40" s="23">
        <f t="shared" si="3"/>
        <v>554.38310863260926</v>
      </c>
      <c r="Q40" s="23">
        <f t="shared" si="4"/>
        <v>111.69423665780943</v>
      </c>
      <c r="R40" s="23">
        <f t="shared" si="5"/>
        <v>92.109056638321846</v>
      </c>
      <c r="S40" s="23">
        <f t="shared" si="6"/>
        <v>280.17079991819122</v>
      </c>
      <c r="AA40" t="s">
        <v>107</v>
      </c>
      <c r="AB40">
        <f>'Monthly Load'!D72+'Monthly Load'!E72+'Monthly Load'!F72</f>
        <v>6182.2804181072979</v>
      </c>
      <c r="AD40" s="23">
        <v>7754.1100925492374</v>
      </c>
      <c r="AE40" s="23">
        <v>1052.7428105959921</v>
      </c>
      <c r="AF40" s="23">
        <v>948.25538468056914</v>
      </c>
      <c r="AG40" s="23">
        <v>18185.534355163902</v>
      </c>
      <c r="AH40" s="40">
        <f t="shared" si="7"/>
        <v>-0.1504724923340309</v>
      </c>
      <c r="AI40" s="40">
        <f t="shared" si="8"/>
        <v>-0.7322855932929011</v>
      </c>
      <c r="AJ40" s="40">
        <f t="shared" si="9"/>
        <v>-0.74705856577842999</v>
      </c>
      <c r="AK40" s="40">
        <f t="shared" si="10"/>
        <v>-5.3561977010107988E-2</v>
      </c>
    </row>
    <row r="41" spans="1:37" x14ac:dyDescent="0.25">
      <c r="A41">
        <v>39</v>
      </c>
      <c r="B41">
        <v>3</v>
      </c>
      <c r="C41">
        <v>1986</v>
      </c>
      <c r="D41">
        <v>31</v>
      </c>
      <c r="E41" t="str">
        <f t="shared" si="2"/>
        <v>3/1986</v>
      </c>
      <c r="F41" s="23">
        <f>('Monthly Load'!D73+'Monthly Load'!E73+'Monthly Load'!F73)+('WWTP loads'!C49)+('Monthly Load'!R73*'Monthly Load'!$F$26)</f>
        <v>11060.439400007035</v>
      </c>
      <c r="G41" s="23">
        <f>('Monthly Load'!G73)+'WWTP loads'!D49+('Monthly Load'!R73*'Monthly Load'!$G$26)</f>
        <v>842.68647077758749</v>
      </c>
      <c r="H41" s="23">
        <f>'WWTP loads'!E49+('Monthly Load'!R73*'Monthly Load'!$H$26)</f>
        <v>755.23063998257578</v>
      </c>
      <c r="I41" s="23">
        <f>('Monthly Load'!C73)+'WWTP loads'!F49+('Monthly Load'!R73*'Monthly Load'!$I$26)</f>
        <v>30282.77468654207</v>
      </c>
      <c r="J41" s="24"/>
      <c r="K41" s="25">
        <v>11.190133728729496</v>
      </c>
      <c r="L41" s="25">
        <v>1.9532611513022455</v>
      </c>
      <c r="M41" s="25">
        <v>2.0157655081439176</v>
      </c>
      <c r="N41" s="25">
        <v>38.881606426936578</v>
      </c>
      <c r="P41" s="23">
        <f t="shared" si="3"/>
        <v>369.0299952728646</v>
      </c>
      <c r="Q41" s="23">
        <f t="shared" si="4"/>
        <v>161.07579099598487</v>
      </c>
      <c r="R41" s="23">
        <f t="shared" si="5"/>
        <v>139.88274789569778</v>
      </c>
      <c r="S41" s="23">
        <f t="shared" si="6"/>
        <v>290.78769778443706</v>
      </c>
      <c r="AA41" t="s">
        <v>108</v>
      </c>
      <c r="AB41">
        <f>'Monthly Load'!D73+'Monthly Load'!E73+'Monthly Load'!F73</f>
        <v>9806.532834479438</v>
      </c>
      <c r="AD41" s="23">
        <v>12259.075338252049</v>
      </c>
      <c r="AE41" s="23">
        <v>1634.6423585466143</v>
      </c>
      <c r="AF41" s="23">
        <v>1482.9738882027625</v>
      </c>
      <c r="AG41" s="23">
        <v>31283.421652844827</v>
      </c>
      <c r="AH41" s="40">
        <f t="shared" si="7"/>
        <v>-9.7775395384422217E-2</v>
      </c>
      <c r="AI41" s="40">
        <f t="shared" si="8"/>
        <v>-0.48448266596564094</v>
      </c>
      <c r="AJ41" s="40">
        <f t="shared" si="9"/>
        <v>-0.49073234128360094</v>
      </c>
      <c r="AK41" s="40">
        <f t="shared" si="10"/>
        <v>-3.1986493594180113E-2</v>
      </c>
    </row>
    <row r="42" spans="1:37" x14ac:dyDescent="0.25">
      <c r="A42">
        <v>40</v>
      </c>
      <c r="B42">
        <v>4</v>
      </c>
      <c r="C42">
        <v>1986</v>
      </c>
      <c r="D42">
        <v>30</v>
      </c>
      <c r="E42" t="str">
        <f t="shared" si="2"/>
        <v>4/1986</v>
      </c>
      <c r="F42" s="23">
        <f>('Monthly Load'!D74+'Monthly Load'!E74+'Monthly Load'!F74)+('WWTP loads'!C50)+('Monthly Load'!R74*'Monthly Load'!$F$26)</f>
        <v>6394.8227189772815</v>
      </c>
      <c r="G42" s="23">
        <f>('Monthly Load'!G74)+'WWTP loads'!D50+('Monthly Load'!R74*'Monthly Load'!$G$26)</f>
        <v>60.749889747571771</v>
      </c>
      <c r="H42" s="23">
        <f>'WWTP loads'!E50+('Monthly Load'!R74*'Monthly Load'!$H$26)</f>
        <v>36.694322279318165</v>
      </c>
      <c r="I42" s="23">
        <f>('Monthly Load'!C74)+'WWTP loads'!F50+('Monthly Load'!R74*'Monthly Load'!$I$26)</f>
        <v>13794.747677327379</v>
      </c>
      <c r="J42" s="24"/>
      <c r="K42" s="25">
        <v>2.3723987552065782</v>
      </c>
      <c r="L42" s="25">
        <v>0.58598234326298293</v>
      </c>
      <c r="M42" s="25">
        <v>0.60473377824739838</v>
      </c>
      <c r="N42" s="25">
        <v>12.488147817301229</v>
      </c>
      <c r="P42" s="23">
        <f t="shared" si="3"/>
        <v>1039.9341127846501</v>
      </c>
      <c r="Q42" s="23">
        <f t="shared" si="4"/>
        <v>39.996866345548689</v>
      </c>
      <c r="R42" s="23">
        <f t="shared" si="5"/>
        <v>23.409904734698419</v>
      </c>
      <c r="S42" s="23">
        <f t="shared" si="6"/>
        <v>426.16789878520262</v>
      </c>
      <c r="AA42" t="s">
        <v>109</v>
      </c>
      <c r="AB42">
        <f>'Monthly Load'!D74+'Monthly Load'!E74+'Monthly Load'!F74</f>
        <v>6324.3877355491668</v>
      </c>
      <c r="AD42" s="23">
        <v>7806.5277099532395</v>
      </c>
      <c r="AE42" s="23">
        <v>993.48354449954445</v>
      </c>
      <c r="AF42" s="23">
        <v>893.80092394329301</v>
      </c>
      <c r="AG42" s="23">
        <v>14973.269254615345</v>
      </c>
      <c r="AH42" s="40">
        <f t="shared" si="7"/>
        <v>-0.18083647985724169</v>
      </c>
      <c r="AI42" s="40">
        <f t="shared" si="8"/>
        <v>-0.93885163968349994</v>
      </c>
      <c r="AJ42" s="40">
        <f t="shared" si="9"/>
        <v>-0.95894575481369027</v>
      </c>
      <c r="AK42" s="40">
        <f t="shared" si="10"/>
        <v>-7.8708367374392824E-2</v>
      </c>
    </row>
    <row r="43" spans="1:37" x14ac:dyDescent="0.25">
      <c r="A43">
        <v>41</v>
      </c>
      <c r="B43">
        <v>5</v>
      </c>
      <c r="C43">
        <v>1986</v>
      </c>
      <c r="D43">
        <v>31</v>
      </c>
      <c r="E43" t="str">
        <f t="shared" si="2"/>
        <v>5/1986</v>
      </c>
      <c r="F43" s="23">
        <f>('Monthly Load'!D75+'Monthly Load'!E75+'Monthly Load'!F75)+('WWTP loads'!C51)+('Monthly Load'!R75*'Monthly Load'!$F$26)</f>
        <v>7179.7234453632818</v>
      </c>
      <c r="G43" s="23">
        <f>('Monthly Load'!G75)+'WWTP loads'!D51+('Monthly Load'!R75*'Monthly Load'!$G$26)</f>
        <v>146.92086045172329</v>
      </c>
      <c r="H43" s="23">
        <f>'WWTP loads'!E51+('Monthly Load'!R75*'Monthly Load'!$H$26)</f>
        <v>115.87845752097093</v>
      </c>
      <c r="I43" s="23">
        <f>('Monthly Load'!C75)+'WWTP loads'!F51+('Monthly Load'!R75*'Monthly Load'!$I$26)</f>
        <v>12213.32084764478</v>
      </c>
      <c r="J43" s="24"/>
      <c r="K43" s="25">
        <v>2.9487038179234508</v>
      </c>
      <c r="L43" s="25">
        <v>0.72113348501149976</v>
      </c>
      <c r="M43" s="25">
        <v>0.74420975653186772</v>
      </c>
      <c r="N43" s="25">
        <v>7.6347972759403397</v>
      </c>
      <c r="P43" s="23">
        <f t="shared" si="3"/>
        <v>909.07795773872238</v>
      </c>
      <c r="Q43" s="23">
        <f t="shared" si="4"/>
        <v>76.06631277362311</v>
      </c>
      <c r="R43" s="23">
        <f t="shared" si="5"/>
        <v>58.134228055901374</v>
      </c>
      <c r="S43" s="23">
        <f t="shared" si="6"/>
        <v>597.25641086949406</v>
      </c>
      <c r="AA43" t="s">
        <v>110</v>
      </c>
      <c r="AB43">
        <f>'Monthly Load'!D75+'Monthly Load'!E75+'Monthly Load'!F75</f>
        <v>6978.8675333018573</v>
      </c>
      <c r="AD43" s="23">
        <v>8845.9781598967093</v>
      </c>
      <c r="AE43" s="23">
        <v>1247.8391539827376</v>
      </c>
      <c r="AF43" s="23">
        <v>1127.5331056305515</v>
      </c>
      <c r="AG43" s="23">
        <v>13604.345988795454</v>
      </c>
      <c r="AH43" s="40">
        <f t="shared" si="7"/>
        <v>-0.18836296952296383</v>
      </c>
      <c r="AI43" s="40">
        <f t="shared" si="8"/>
        <v>-0.88225977684480017</v>
      </c>
      <c r="AJ43" s="40">
        <f t="shared" si="9"/>
        <v>-0.89722833241675148</v>
      </c>
      <c r="AK43" s="40">
        <f t="shared" si="10"/>
        <v>-0.10224858602510721</v>
      </c>
    </row>
    <row r="44" spans="1:37" x14ac:dyDescent="0.25">
      <c r="A44">
        <v>42</v>
      </c>
      <c r="B44">
        <v>6</v>
      </c>
      <c r="C44">
        <v>1986</v>
      </c>
      <c r="D44">
        <v>30</v>
      </c>
      <c r="E44" t="str">
        <f t="shared" si="2"/>
        <v>6/1986</v>
      </c>
      <c r="F44" s="23">
        <f>('Monthly Load'!D76+'Monthly Load'!E76+'Monthly Load'!F76)+('WWTP loads'!C52)+('Monthly Load'!R76*'Monthly Load'!$F$26)</f>
        <v>6277.5938175878746</v>
      </c>
      <c r="G44" s="23">
        <f>('Monthly Load'!G76)+'WWTP loads'!D52+('Monthly Load'!R76*'Monthly Load'!$G$26)</f>
        <v>75.355404221203912</v>
      </c>
      <c r="H44" s="23">
        <f>'WWTP loads'!E52+('Monthly Load'!R76*'Monthly Load'!$H$26)</f>
        <v>50.115605849682829</v>
      </c>
      <c r="I44" s="23">
        <f>('Monthly Load'!C76)+'WWTP loads'!F52+('Monthly Load'!R76*'Monthly Load'!$I$26)</f>
        <v>8614.8012021042359</v>
      </c>
      <c r="J44" s="24"/>
      <c r="K44" s="25">
        <v>1.5513209240187806</v>
      </c>
      <c r="L44" s="25">
        <v>0.42034466797774345</v>
      </c>
      <c r="M44" s="25">
        <v>0.4337956973530312</v>
      </c>
      <c r="N44" s="25">
        <v>4.6087921817390942</v>
      </c>
      <c r="P44" s="23">
        <f t="shared" si="3"/>
        <v>1561.1928889497337</v>
      </c>
      <c r="Q44" s="23">
        <f t="shared" si="4"/>
        <v>69.16300651827531</v>
      </c>
      <c r="R44" s="23">
        <f t="shared" si="5"/>
        <v>44.571037926430456</v>
      </c>
      <c r="S44" s="23">
        <f t="shared" si="6"/>
        <v>721.14589762902983</v>
      </c>
      <c r="AA44" t="s">
        <v>111</v>
      </c>
      <c r="AB44">
        <f>'Monthly Load'!D76+'Monthly Load'!E76+'Monthly Load'!F76</f>
        <v>6185.0531906321012</v>
      </c>
      <c r="AD44" s="23">
        <v>7829.2417346235306</v>
      </c>
      <c r="AE44" s="23">
        <v>1100.5513494054762</v>
      </c>
      <c r="AF44" s="23">
        <v>992.18755547847354</v>
      </c>
      <c r="AG44" s="23">
        <v>9910.1501328438226</v>
      </c>
      <c r="AH44" s="40">
        <f t="shared" si="7"/>
        <v>-0.19818623177436825</v>
      </c>
      <c r="AI44" s="40">
        <f t="shared" si="8"/>
        <v>-0.93152940636353643</v>
      </c>
      <c r="AJ44" s="40">
        <f t="shared" si="9"/>
        <v>-0.94948978590492894</v>
      </c>
      <c r="AK44" s="40">
        <f t="shared" si="10"/>
        <v>-0.13070931452860568</v>
      </c>
    </row>
    <row r="45" spans="1:37" x14ac:dyDescent="0.25">
      <c r="A45">
        <v>43</v>
      </c>
      <c r="B45">
        <v>7</v>
      </c>
      <c r="C45">
        <v>1986</v>
      </c>
      <c r="D45">
        <v>31</v>
      </c>
      <c r="E45" t="str">
        <f t="shared" si="2"/>
        <v>7/1986</v>
      </c>
      <c r="F45" s="23">
        <f>('Monthly Load'!D77+'Monthly Load'!E77+'Monthly Load'!F77)+('WWTP loads'!C53)+('Monthly Load'!R77*'Monthly Load'!$F$26)</f>
        <v>6975.2792178640175</v>
      </c>
      <c r="G45" s="23">
        <f>('Monthly Load'!G77)+'WWTP loads'!D53+('Monthly Load'!R77*'Monthly Load'!$G$26)</f>
        <v>174.72019105919617</v>
      </c>
      <c r="H45" s="23">
        <f>'WWTP loads'!E53+('Monthly Load'!R77*'Monthly Load'!$H$26)</f>
        <v>141.42378834945953</v>
      </c>
      <c r="I45" s="23">
        <f>('Monthly Load'!C77)+'WWTP loads'!F53+('Monthly Load'!R77*'Monthly Load'!$I$26)</f>
        <v>8045.1163570076078</v>
      </c>
      <c r="J45" s="24"/>
      <c r="K45" s="25">
        <v>2.1422617502042436</v>
      </c>
      <c r="L45" s="25">
        <v>0.52327675589781408</v>
      </c>
      <c r="M45" s="25">
        <v>0.54002161208654409</v>
      </c>
      <c r="N45" s="25">
        <v>4.036126302027145</v>
      </c>
      <c r="P45" s="23">
        <f t="shared" si="3"/>
        <v>1215.6641990299026</v>
      </c>
      <c r="Q45" s="23">
        <f t="shared" si="4"/>
        <v>124.66261019334277</v>
      </c>
      <c r="R45" s="23">
        <f t="shared" si="5"/>
        <v>97.776815663187151</v>
      </c>
      <c r="S45" s="23">
        <f t="shared" si="6"/>
        <v>744.20424902400885</v>
      </c>
      <c r="AA45" t="s">
        <v>112</v>
      </c>
      <c r="AB45">
        <f>'Monthly Load'!D77+'Monthly Load'!E77+'Monthly Load'!F77</f>
        <v>6732.3486432615528</v>
      </c>
      <c r="AD45" s="23">
        <v>8624.7585419345887</v>
      </c>
      <c r="AE45" s="23">
        <v>1264.554744462966</v>
      </c>
      <c r="AF45" s="23">
        <v>1142.8933779637343</v>
      </c>
      <c r="AG45" s="23">
        <v>9422.1370427272359</v>
      </c>
      <c r="AH45" s="40">
        <f t="shared" si="7"/>
        <v>-0.1912493336538767</v>
      </c>
      <c r="AI45" s="40">
        <f t="shared" si="8"/>
        <v>-0.8618326396510444</v>
      </c>
      <c r="AJ45" s="40">
        <f t="shared" si="9"/>
        <v>-0.87625810851977204</v>
      </c>
      <c r="AK45" s="40">
        <f t="shared" si="10"/>
        <v>-0.14614738455566442</v>
      </c>
    </row>
    <row r="46" spans="1:37" x14ac:dyDescent="0.25">
      <c r="A46">
        <v>44</v>
      </c>
      <c r="B46">
        <v>8</v>
      </c>
      <c r="C46">
        <v>1986</v>
      </c>
      <c r="D46">
        <v>30</v>
      </c>
      <c r="E46" t="str">
        <f t="shared" si="2"/>
        <v>8/1986</v>
      </c>
      <c r="F46" s="23">
        <f>('Monthly Load'!D78+'Monthly Load'!E78+'Monthly Load'!F78)+('WWTP loads'!C54)+('Monthly Load'!R78*'Monthly Load'!$F$26)</f>
        <v>12209.926291014863</v>
      </c>
      <c r="G46" s="23">
        <f>('Monthly Load'!G78)+'WWTP loads'!D54+('Monthly Load'!R78*'Monthly Load'!$G$26)</f>
        <v>1057.9356967007407</v>
      </c>
      <c r="H46" s="23">
        <f>'WWTP loads'!E54+('Monthly Load'!R78*'Monthly Load'!$H$26)</f>
        <v>953.02722596601393</v>
      </c>
      <c r="I46" s="23">
        <f>('Monthly Load'!C78)+'WWTP loads'!F54+('Monthly Load'!R78*'Monthly Load'!$I$26)</f>
        <v>20164.388871220021</v>
      </c>
      <c r="J46" s="24"/>
      <c r="K46" s="25">
        <v>8.5736972433949656</v>
      </c>
      <c r="L46" s="25">
        <v>1.5230428771808757</v>
      </c>
      <c r="M46" s="25">
        <v>1.5717802492506636</v>
      </c>
      <c r="N46" s="25">
        <v>14.069717080482425</v>
      </c>
      <c r="P46" s="23">
        <f t="shared" si="3"/>
        <v>549.42687819641264</v>
      </c>
      <c r="Q46" s="23">
        <f t="shared" si="4"/>
        <v>267.98602330194217</v>
      </c>
      <c r="R46" s="23">
        <f t="shared" si="5"/>
        <v>233.92599385736128</v>
      </c>
      <c r="S46" s="23">
        <f t="shared" si="6"/>
        <v>552.9230595491432</v>
      </c>
      <c r="AA46" t="s">
        <v>113</v>
      </c>
      <c r="AB46">
        <f>'Monthly Load'!D78+'Monthly Load'!E78+'Monthly Load'!F78</f>
        <v>10630.237113279249</v>
      </c>
      <c r="AD46" s="23">
        <v>13794.037698974706</v>
      </c>
      <c r="AE46" s="23">
        <v>2104.5807341027803</v>
      </c>
      <c r="AF46" s="23">
        <v>1914.8091522273476</v>
      </c>
      <c r="AG46" s="23">
        <v>21486.839019829353</v>
      </c>
      <c r="AH46" s="40">
        <f t="shared" si="7"/>
        <v>-0.11484029857897141</v>
      </c>
      <c r="AI46" s="40">
        <f t="shared" si="8"/>
        <v>-0.49731759891275579</v>
      </c>
      <c r="AJ46" s="40">
        <f t="shared" si="9"/>
        <v>-0.5022860503578479</v>
      </c>
      <c r="AK46" s="40">
        <f t="shared" si="10"/>
        <v>-6.1546984523358481E-2</v>
      </c>
    </row>
    <row r="47" spans="1:37" x14ac:dyDescent="0.25">
      <c r="A47">
        <v>45</v>
      </c>
      <c r="B47">
        <v>9</v>
      </c>
      <c r="C47">
        <v>1986</v>
      </c>
      <c r="D47">
        <v>31</v>
      </c>
      <c r="E47" t="str">
        <f t="shared" si="2"/>
        <v>9/1986</v>
      </c>
      <c r="F47" s="23">
        <f>('Monthly Load'!D79+'Monthly Load'!E79+'Monthly Load'!F79)+('WWTP loads'!C55)+('Monthly Load'!R79*'Monthly Load'!$F$26)</f>
        <v>6208.4483973901151</v>
      </c>
      <c r="G47" s="23">
        <f>('Monthly Load'!G79)+'WWTP loads'!D55+('Monthly Load'!R79*'Monthly Load'!$G$26)</f>
        <v>61.019364184354671</v>
      </c>
      <c r="H47" s="23">
        <f>'WWTP loads'!E55+('Monthly Load'!R79*'Monthly Load'!$H$26)</f>
        <v>36.941947437442991</v>
      </c>
      <c r="I47" s="23">
        <f>('Monthly Load'!C79)+'WWTP loads'!F55+('Monthly Load'!R79*'Monthly Load'!$I$26)</f>
        <v>9331.4402224684327</v>
      </c>
      <c r="J47" s="24"/>
      <c r="K47" s="25">
        <v>1.495828029254719</v>
      </c>
      <c r="L47" s="25">
        <v>0.38378703392296304</v>
      </c>
      <c r="M47" s="25">
        <v>0.39606821900849781</v>
      </c>
      <c r="N47" s="25">
        <v>4.9634675016099408</v>
      </c>
      <c r="P47" s="23">
        <f t="shared" si="3"/>
        <v>1549.6227104408454</v>
      </c>
      <c r="Q47" s="23">
        <f t="shared" si="4"/>
        <v>59.361100465739405</v>
      </c>
      <c r="R47" s="23">
        <f t="shared" si="5"/>
        <v>34.82365521255776</v>
      </c>
      <c r="S47" s="23">
        <f t="shared" si="6"/>
        <v>701.92071478393882</v>
      </c>
      <c r="AA47" t="s">
        <v>114</v>
      </c>
      <c r="AB47">
        <f>'Monthly Load'!D79+'Monthly Load'!E79+'Monthly Load'!F79</f>
        <v>6137.605560760383</v>
      </c>
      <c r="AD47" s="23">
        <v>7776.9947686087853</v>
      </c>
      <c r="AE47" s="23">
        <v>1097.3803594538333</v>
      </c>
      <c r="AF47" s="23">
        <v>989.27367282020714</v>
      </c>
      <c r="AG47" s="23">
        <v>10640.896344869732</v>
      </c>
      <c r="AH47" s="40">
        <f t="shared" si="7"/>
        <v>-0.20169055244192546</v>
      </c>
      <c r="AI47" s="40">
        <f t="shared" si="8"/>
        <v>-0.94439542893338835</v>
      </c>
      <c r="AJ47" s="40">
        <f t="shared" si="9"/>
        <v>-0.96265750474069589</v>
      </c>
      <c r="AK47" s="40">
        <f t="shared" si="10"/>
        <v>-0.1230588175997621</v>
      </c>
    </row>
    <row r="48" spans="1:37" x14ac:dyDescent="0.25">
      <c r="A48">
        <v>46</v>
      </c>
      <c r="B48">
        <v>10</v>
      </c>
      <c r="C48">
        <v>1986</v>
      </c>
      <c r="D48">
        <v>31</v>
      </c>
      <c r="E48" t="str">
        <f t="shared" si="2"/>
        <v>10/1986</v>
      </c>
      <c r="F48" s="23">
        <f>('Monthly Load'!D80+'Monthly Load'!E80+'Monthly Load'!F80)+('WWTP loads'!C56)+('Monthly Load'!R80*'Monthly Load'!$F$26)</f>
        <v>6070.8931096879942</v>
      </c>
      <c r="G48" s="23">
        <f>('Monthly Load'!G80)+'WWTP loads'!D56+('Monthly Load'!R80*'Monthly Load'!$G$26)</f>
        <v>47.041464366713534</v>
      </c>
      <c r="H48" s="23">
        <f>'WWTP loads'!E56+('Monthly Load'!R80*'Monthly Load'!$H$26)</f>
        <v>24.097390848259248</v>
      </c>
      <c r="I48" s="23">
        <f>('Monthly Load'!C80)+'WWTP loads'!F56+('Monthly Load'!R80*'Monthly Load'!$I$26)</f>
        <v>9649.1868320865524</v>
      </c>
      <c r="J48" s="24"/>
      <c r="K48" s="25">
        <v>1.5570812245024888</v>
      </c>
      <c r="L48" s="25">
        <v>0.37250381353568518</v>
      </c>
      <c r="M48" s="25">
        <v>0.38442393556882709</v>
      </c>
      <c r="N48" s="25">
        <v>4.588954463929384</v>
      </c>
      <c r="P48" s="23">
        <f t="shared" si="3"/>
        <v>1455.6798890379944</v>
      </c>
      <c r="Q48" s="23">
        <f t="shared" si="4"/>
        <v>47.149237425328032</v>
      </c>
      <c r="R48" s="23">
        <f t="shared" si="5"/>
        <v>23.403680732178099</v>
      </c>
      <c r="S48" s="23">
        <f t="shared" si="6"/>
        <v>785.05761569222125</v>
      </c>
      <c r="AA48" t="s">
        <v>115</v>
      </c>
      <c r="AB48">
        <f>'Monthly Load'!D80+'Monthly Load'!E80+'Monthly Load'!F80</f>
        <v>6021.2060133228006</v>
      </c>
      <c r="AD48" s="23">
        <v>7607.9522049449661</v>
      </c>
      <c r="AE48" s="23">
        <v>1062.5983665900694</v>
      </c>
      <c r="AF48" s="23">
        <v>957.31184153999175</v>
      </c>
      <c r="AG48" s="23">
        <v>10932.356701787685</v>
      </c>
      <c r="AH48" s="40">
        <f t="shared" si="7"/>
        <v>-0.20203322179888622</v>
      </c>
      <c r="AI48" s="40">
        <f t="shared" si="8"/>
        <v>-0.95572977914725021</v>
      </c>
      <c r="AJ48" s="40">
        <f t="shared" si="9"/>
        <v>-0.97482806562854729</v>
      </c>
      <c r="AK48" s="40">
        <f t="shared" si="10"/>
        <v>-0.11737358235770934</v>
      </c>
    </row>
    <row r="49" spans="1:37" x14ac:dyDescent="0.25">
      <c r="A49">
        <v>47</v>
      </c>
      <c r="B49">
        <v>11</v>
      </c>
      <c r="C49">
        <v>1986</v>
      </c>
      <c r="D49">
        <v>30</v>
      </c>
      <c r="E49" t="str">
        <f t="shared" si="2"/>
        <v>11/1986</v>
      </c>
      <c r="F49" s="23">
        <f>('Monthly Load'!D81+'Monthly Load'!E81+'Monthly Load'!F81)+('WWTP loads'!C57)+('Monthly Load'!R81*'Monthly Load'!$F$26)</f>
        <v>5833.8478769073936</v>
      </c>
      <c r="G49" s="23">
        <f>('Monthly Load'!G81)+'WWTP loads'!D57+('Monthly Load'!R81*'Monthly Load'!$G$26)</f>
        <v>81.822790703992979</v>
      </c>
      <c r="H49" s="23">
        <f>'WWTP loads'!E57+('Monthly Load'!R81*'Monthly Load'!$H$26)</f>
        <v>56.058609644678207</v>
      </c>
      <c r="I49" s="23">
        <f>('Monthly Load'!C81)+'WWTP loads'!F57+('Monthly Load'!R81*'Monthly Load'!$I$26)</f>
        <v>15219.316795171755</v>
      </c>
      <c r="J49" s="24"/>
      <c r="K49" s="25">
        <v>1.9386861307656762</v>
      </c>
      <c r="L49" s="25">
        <v>0.49589711169095624</v>
      </c>
      <c r="M49" s="25">
        <v>0.51176581926506681</v>
      </c>
      <c r="N49" s="25">
        <v>10.179281029122386</v>
      </c>
      <c r="P49" s="23">
        <f t="shared" si="3"/>
        <v>1160.9475508986191</v>
      </c>
      <c r="Q49" s="23">
        <f t="shared" si="4"/>
        <v>63.657226349919426</v>
      </c>
      <c r="R49" s="23">
        <f t="shared" si="5"/>
        <v>42.260637977533762</v>
      </c>
      <c r="S49" s="23">
        <f t="shared" si="6"/>
        <v>576.82364612380491</v>
      </c>
      <c r="AA49" t="s">
        <v>116</v>
      </c>
      <c r="AB49">
        <f>'Monthly Load'!D81+'Monthly Load'!E81+'Monthly Load'!F81</f>
        <v>5731.5187731128035</v>
      </c>
      <c r="AD49" s="23">
        <v>7402.3834582192967</v>
      </c>
      <c r="AE49" s="23">
        <v>1118.1766569279293</v>
      </c>
      <c r="AF49" s="23">
        <v>1008.3837840126196</v>
      </c>
      <c r="AG49" s="23">
        <v>16528.763909927675</v>
      </c>
      <c r="AH49" s="40">
        <f t="shared" si="7"/>
        <v>-0.21189601837908936</v>
      </c>
      <c r="AI49" s="40">
        <f t="shared" si="8"/>
        <v>-0.92682480876609219</v>
      </c>
      <c r="AJ49" s="40">
        <f t="shared" si="9"/>
        <v>-0.94440746615181914</v>
      </c>
      <c r="AK49" s="40">
        <f t="shared" si="10"/>
        <v>-7.9222325510344194E-2</v>
      </c>
    </row>
    <row r="50" spans="1:37" x14ac:dyDescent="0.25">
      <c r="A50">
        <v>48</v>
      </c>
      <c r="B50">
        <v>12</v>
      </c>
      <c r="C50">
        <v>1986</v>
      </c>
      <c r="D50">
        <v>31</v>
      </c>
      <c r="E50" t="str">
        <f t="shared" si="2"/>
        <v>12/1986</v>
      </c>
      <c r="F50" s="23">
        <f>('Monthly Load'!D82+'Monthly Load'!E82+'Monthly Load'!F82)+('WWTP loads'!C58)+('Monthly Load'!R82*'Monthly Load'!$F$26)</f>
        <v>7207.2087079348958</v>
      </c>
      <c r="G50" s="23">
        <f>('Monthly Load'!G82)+'WWTP loads'!D58+('Monthly Load'!R82*'Monthly Load'!$G$26)</f>
        <v>317.26347539357306</v>
      </c>
      <c r="H50" s="23">
        <f>'WWTP loads'!E58+('Monthly Load'!R82*'Monthly Load'!$H$26)</f>
        <v>272.40950908915721</v>
      </c>
      <c r="I50" s="23">
        <f>('Monthly Load'!C82)+'WWTP loads'!F58+('Monthly Load'!R82*'Monthly Load'!$I$26)</f>
        <v>31106.858667738699</v>
      </c>
      <c r="J50" s="24"/>
      <c r="K50" s="25">
        <v>5.6506447635630304</v>
      </c>
      <c r="L50" s="25">
        <v>1.2347747950284855</v>
      </c>
      <c r="M50" s="25">
        <v>1.2742875884693972</v>
      </c>
      <c r="N50" s="25">
        <v>32.378424362403081</v>
      </c>
      <c r="P50" s="23">
        <f t="shared" si="3"/>
        <v>476.20467730968596</v>
      </c>
      <c r="Q50" s="23">
        <f t="shared" si="4"/>
        <v>95.930539121526166</v>
      </c>
      <c r="R50" s="23">
        <f t="shared" si="5"/>
        <v>79.8140546671317</v>
      </c>
      <c r="S50" s="23">
        <f t="shared" si="6"/>
        <v>358.69474067291316</v>
      </c>
      <c r="AA50" t="s">
        <v>117</v>
      </c>
      <c r="AB50">
        <f>'Monthly Load'!D82+'Monthly Load'!E82+'Monthly Load'!F82</f>
        <v>6748.5369462317522</v>
      </c>
      <c r="AD50" s="23">
        <v>8798.6195902976633</v>
      </c>
      <c r="AE50" s="23">
        <v>1368.73137981183</v>
      </c>
      <c r="AF50" s="23">
        <v>1238.6232590951231</v>
      </c>
      <c r="AG50" s="23">
        <v>32435.402573996904</v>
      </c>
      <c r="AH50" s="40">
        <f t="shared" si="7"/>
        <v>-0.18087051792961184</v>
      </c>
      <c r="AI50" s="40">
        <f t="shared" si="8"/>
        <v>-0.76820617977123473</v>
      </c>
      <c r="AJ50" s="40">
        <f t="shared" si="9"/>
        <v>-0.78007073007157468</v>
      </c>
      <c r="AK50" s="40">
        <f t="shared" si="10"/>
        <v>-4.0959686047593043E-2</v>
      </c>
    </row>
    <row r="51" spans="1:37" x14ac:dyDescent="0.25">
      <c r="A51">
        <v>49</v>
      </c>
      <c r="B51">
        <v>1</v>
      </c>
      <c r="C51">
        <v>1987</v>
      </c>
      <c r="D51">
        <v>31</v>
      </c>
      <c r="E51" t="str">
        <f t="shared" si="2"/>
        <v>1/1987</v>
      </c>
      <c r="F51" s="23">
        <f>('Monthly Load'!D83+'Monthly Load'!E83+'Monthly Load'!F83)+('WWTP loads'!C59)+('Monthly Load'!R83*'Monthly Load'!$F$26)</f>
        <v>11357.752526211156</v>
      </c>
      <c r="G51" s="23">
        <f>('Monthly Load'!G83)+'WWTP loads'!D59+('Monthly Load'!R83*'Monthly Load'!$G$26)</f>
        <v>1284.2420672557569</v>
      </c>
      <c r="H51" s="23">
        <f>'WWTP loads'!E59+('Monthly Load'!R83*'Monthly Load'!$H$26)</f>
        <v>1160.9844313408937</v>
      </c>
      <c r="I51" s="23">
        <f>('Monthly Load'!C83)+'WWTP loads'!F59+('Monthly Load'!R83*'Monthly Load'!$I$26)</f>
        <v>46323.370358366716</v>
      </c>
      <c r="J51" s="24"/>
      <c r="K51" s="25">
        <v>16.348302802500459</v>
      </c>
      <c r="L51" s="25">
        <v>2.8516966740105278</v>
      </c>
      <c r="M51" s="25">
        <v>2.9429509675788648</v>
      </c>
      <c r="N51" s="25">
        <v>58.312314517448385</v>
      </c>
      <c r="P51" s="23">
        <f t="shared" si="3"/>
        <v>259.38466230714954</v>
      </c>
      <c r="Q51" s="23">
        <f t="shared" si="4"/>
        <v>168.13887077579852</v>
      </c>
      <c r="R51" s="23">
        <f t="shared" si="5"/>
        <v>147.28819271517727</v>
      </c>
      <c r="S51" s="23">
        <f t="shared" si="6"/>
        <v>296.59541557930362</v>
      </c>
      <c r="AA51" t="s">
        <v>118</v>
      </c>
      <c r="AB51">
        <f>'Monthly Load'!D83+'Monthly Load'!E83+'Monthly Load'!F83</f>
        <v>9435.5455984463297</v>
      </c>
      <c r="AD51" s="23">
        <v>12005.874989060267</v>
      </c>
      <c r="AE51" s="23">
        <v>1712.4658373524903</v>
      </c>
      <c r="AF51" s="23">
        <v>1554.4873552135678</v>
      </c>
      <c r="AG51" s="23">
        <v>46864.436878691646</v>
      </c>
      <c r="AH51" s="40">
        <f t="shared" si="7"/>
        <v>-5.3983775729772213E-2</v>
      </c>
      <c r="AI51" s="40">
        <f t="shared" si="8"/>
        <v>-0.25006266446679998</v>
      </c>
      <c r="AJ51" s="40">
        <f t="shared" si="9"/>
        <v>-0.25313999663806303</v>
      </c>
      <c r="AK51" s="40">
        <f t="shared" si="10"/>
        <v>-1.1545354139760133E-2</v>
      </c>
    </row>
    <row r="52" spans="1:37" x14ac:dyDescent="0.25">
      <c r="A52">
        <v>50</v>
      </c>
      <c r="B52">
        <v>2</v>
      </c>
      <c r="C52">
        <v>1987</v>
      </c>
      <c r="D52">
        <v>28</v>
      </c>
      <c r="E52" t="str">
        <f t="shared" si="2"/>
        <v>2/1987</v>
      </c>
      <c r="F52" s="23">
        <f>('Monthly Load'!D84+'Monthly Load'!E84+'Monthly Load'!F84)+('WWTP loads'!C60)+('Monthly Load'!R84*'Monthly Load'!$F$26)</f>
        <v>9214.4479501589067</v>
      </c>
      <c r="G52" s="23">
        <f>('Monthly Load'!G84)+'WWTP loads'!D60+('Monthly Load'!R84*'Monthly Load'!$G$26)</f>
        <v>1079.7482242679798</v>
      </c>
      <c r="H52" s="23">
        <f>'WWTP loads'!E60+('Monthly Load'!R84*'Monthly Load'!$H$26)</f>
        <v>973.07117021699037</v>
      </c>
      <c r="I52" s="23">
        <f>('Monthly Load'!C84)+'WWTP loads'!F60+('Monthly Load'!R84*'Monthly Load'!$I$26)</f>
        <v>47135.166168560667</v>
      </c>
      <c r="J52" s="24"/>
      <c r="K52" s="25">
        <v>13.286739525881131</v>
      </c>
      <c r="L52" s="25">
        <v>2.232591051037248</v>
      </c>
      <c r="M52" s="25">
        <v>2.30403396467044</v>
      </c>
      <c r="N52" s="25">
        <v>75.381278893438562</v>
      </c>
      <c r="P52" s="23">
        <f t="shared" si="3"/>
        <v>286.66794040108039</v>
      </c>
      <c r="Q52" s="23">
        <f t="shared" si="4"/>
        <v>199.91323411330072</v>
      </c>
      <c r="R52" s="23">
        <f t="shared" si="5"/>
        <v>174.57576543904807</v>
      </c>
      <c r="S52" s="23">
        <f t="shared" si="6"/>
        <v>258.4697765513186</v>
      </c>
      <c r="AA52" t="s">
        <v>119</v>
      </c>
      <c r="AB52">
        <f>'Monthly Load'!D84+'Monthly Load'!E84+'Monthly Load'!F84</f>
        <v>7601.7452171863906</v>
      </c>
      <c r="AD52" s="23">
        <v>9494.6619530007301</v>
      </c>
      <c r="AE52" s="23">
        <v>1264.8896190027558</v>
      </c>
      <c r="AF52" s="23">
        <v>1143.2011005138118</v>
      </c>
      <c r="AG52" s="23">
        <v>47369.094822718791</v>
      </c>
      <c r="AH52" s="40">
        <f t="shared" si="7"/>
        <v>-2.9512794055112569E-2</v>
      </c>
      <c r="AI52" s="40">
        <f t="shared" si="8"/>
        <v>-0.14636960565835161</v>
      </c>
      <c r="AJ52" s="40">
        <f t="shared" si="9"/>
        <v>-0.14881890003461026</v>
      </c>
      <c r="AK52" s="40">
        <f t="shared" si="10"/>
        <v>-4.9384235656943377E-3</v>
      </c>
    </row>
    <row r="53" spans="1:37" x14ac:dyDescent="0.25">
      <c r="A53">
        <v>51</v>
      </c>
      <c r="B53">
        <v>3</v>
      </c>
      <c r="C53">
        <v>1987</v>
      </c>
      <c r="D53">
        <v>31</v>
      </c>
      <c r="E53" t="str">
        <f t="shared" si="2"/>
        <v>3/1987</v>
      </c>
      <c r="F53" s="23">
        <f>('Monthly Load'!D85+'Monthly Load'!E85+'Monthly Load'!F85)+('WWTP loads'!C61)+('Monthly Load'!R85*'Monthly Load'!$F$26)</f>
        <v>11285.170892039907</v>
      </c>
      <c r="G53" s="23">
        <f>('Monthly Load'!G85)+'WWTP loads'!D61+('Monthly Load'!R85*'Monthly Load'!$G$26)</f>
        <v>845.50291327815694</v>
      </c>
      <c r="H53" s="23">
        <f>'WWTP loads'!E61+('Monthly Load'!R85*'Monthly Load'!$H$26)</f>
        <v>757.8187222803964</v>
      </c>
      <c r="I53" s="23">
        <f>('Monthly Load'!C85)+'WWTP loads'!F61+('Monthly Load'!R85*'Monthly Load'!$I$26)</f>
        <v>133221.50848115826</v>
      </c>
      <c r="J53" s="24"/>
      <c r="K53" s="25">
        <v>17.408558110283071</v>
      </c>
      <c r="L53" s="25">
        <v>3.4911276926031012</v>
      </c>
      <c r="M53" s="25">
        <v>3.6028437787664003</v>
      </c>
      <c r="N53" s="25">
        <v>126.10731453201294</v>
      </c>
      <c r="P53" s="23">
        <f t="shared" si="3"/>
        <v>242.03039087313519</v>
      </c>
      <c r="Q53" s="23">
        <f t="shared" si="4"/>
        <v>90.421964456346089</v>
      </c>
      <c r="R53" s="23">
        <f t="shared" si="5"/>
        <v>78.53160308895562</v>
      </c>
      <c r="S53" s="23">
        <f t="shared" si="6"/>
        <v>394.41973153730385</v>
      </c>
      <c r="AA53" t="s">
        <v>120</v>
      </c>
      <c r="AB53">
        <f>'Monthly Load'!D85+'Monthly Load'!E85+'Monthly Load'!F85</f>
        <v>10027.001602727663</v>
      </c>
      <c r="AD53" s="23">
        <v>12810.871135304753</v>
      </c>
      <c r="AE53" s="23">
        <v>1853.5548597210018</v>
      </c>
      <c r="AF53" s="23">
        <v>1684.1367271197673</v>
      </c>
      <c r="AG53" s="23">
        <v>134495.19573781241</v>
      </c>
      <c r="AH53" s="40">
        <f t="shared" si="7"/>
        <v>-0.11909418392791847</v>
      </c>
      <c r="AI53" s="40">
        <f t="shared" si="8"/>
        <v>-0.54384791534822841</v>
      </c>
      <c r="AJ53" s="40">
        <f t="shared" si="9"/>
        <v>-0.55002541653703618</v>
      </c>
      <c r="AK53" s="40">
        <f t="shared" si="10"/>
        <v>-9.4701319974067593E-3</v>
      </c>
    </row>
    <row r="54" spans="1:37" x14ac:dyDescent="0.25">
      <c r="A54">
        <v>52</v>
      </c>
      <c r="B54">
        <v>4</v>
      </c>
      <c r="C54">
        <v>1987</v>
      </c>
      <c r="D54">
        <v>30</v>
      </c>
      <c r="E54" t="str">
        <f t="shared" si="2"/>
        <v>4/1987</v>
      </c>
      <c r="F54" s="23">
        <f>('Monthly Load'!D86+'Monthly Load'!E86+'Monthly Load'!F86)+('WWTP loads'!C62)+('Monthly Load'!R86*'Monthly Load'!$F$26)</f>
        <v>18291.66992238642</v>
      </c>
      <c r="G54" s="23">
        <f>('Monthly Load'!G86)+'WWTP loads'!D62+('Monthly Load'!R86*'Monthly Load'!$G$26)</f>
        <v>1022.5041546256748</v>
      </c>
      <c r="H54" s="23">
        <f>'WWTP loads'!E62+('Monthly Load'!R86*'Monthly Load'!$H$26)</f>
        <v>920.4685116267641</v>
      </c>
      <c r="I54" s="23">
        <f>('Monthly Load'!C86)+'WWTP loads'!F62+('Monthly Load'!R86*'Monthly Load'!$I$26)</f>
        <v>116453.59664120528</v>
      </c>
      <c r="J54" s="24"/>
      <c r="K54" s="25">
        <v>34.300189255283343</v>
      </c>
      <c r="L54" s="25">
        <v>8.573148391009255</v>
      </c>
      <c r="M54" s="25">
        <v>8.8474891395215511</v>
      </c>
      <c r="N54" s="25">
        <v>120.52999945863048</v>
      </c>
      <c r="P54" s="23">
        <f t="shared" si="3"/>
        <v>205.74147180796595</v>
      </c>
      <c r="Q54" s="23">
        <f t="shared" si="4"/>
        <v>46.013974045976113</v>
      </c>
      <c r="R54" s="23">
        <f t="shared" si="5"/>
        <v>40.137831078091224</v>
      </c>
      <c r="S54" s="23">
        <f t="shared" si="6"/>
        <v>372.7543792061698</v>
      </c>
      <c r="AA54" t="s">
        <v>121</v>
      </c>
      <c r="AB54">
        <f>'Monthly Load'!D86+'Monthly Load'!E86+'Monthly Load'!F86</f>
        <v>16765.606862386041</v>
      </c>
      <c r="AD54" s="23">
        <v>23194.089346176697</v>
      </c>
      <c r="AE54" s="23">
        <v>4261.6027024871091</v>
      </c>
      <c r="AF54" s="23">
        <v>3896.9374474994338</v>
      </c>
      <c r="AG54" s="23">
        <v>120546.2414280302</v>
      </c>
      <c r="AH54" s="40">
        <f t="shared" si="7"/>
        <v>-0.21136503143626933</v>
      </c>
      <c r="AI54" s="40">
        <f t="shared" si="8"/>
        <v>-0.76006581889275315</v>
      </c>
      <c r="AJ54" s="40">
        <f t="shared" si="9"/>
        <v>-0.76379694977721402</v>
      </c>
      <c r="AK54" s="40">
        <f t="shared" si="10"/>
        <v>-3.3950828647514135E-2</v>
      </c>
    </row>
    <row r="55" spans="1:37" x14ac:dyDescent="0.25">
      <c r="A55">
        <v>53</v>
      </c>
      <c r="B55">
        <v>5</v>
      </c>
      <c r="C55">
        <v>1987</v>
      </c>
      <c r="D55">
        <v>31</v>
      </c>
      <c r="E55" t="str">
        <f t="shared" si="2"/>
        <v>5/1987</v>
      </c>
      <c r="F55" s="23">
        <f>('Monthly Load'!D87+'Monthly Load'!E87+'Monthly Load'!F87)+('WWTP loads'!C63)+('Monthly Load'!R87*'Monthly Load'!$F$26)</f>
        <v>6654.0107118094274</v>
      </c>
      <c r="G55" s="23">
        <f>('Monthly Load'!G87)+'WWTP loads'!D63+('Monthly Load'!R87*'Monthly Load'!$G$26)</f>
        <v>118.75643544602876</v>
      </c>
      <c r="H55" s="23">
        <f>'WWTP loads'!E63+('Monthly Load'!R87*'Monthly Load'!$H$26)</f>
        <v>89.997634542765141</v>
      </c>
      <c r="I55" s="23">
        <f>('Monthly Load'!C87)+'WWTP loads'!F63+('Monthly Load'!R87*'Monthly Load'!$I$26)</f>
        <v>21040.780759913276</v>
      </c>
      <c r="J55" s="24"/>
      <c r="K55" s="25">
        <v>3.7542458386920807</v>
      </c>
      <c r="L55" s="25">
        <v>0.77048847483456073</v>
      </c>
      <c r="M55" s="25">
        <v>0.79514410602926666</v>
      </c>
      <c r="N55" s="25">
        <v>22.048709977224508</v>
      </c>
      <c r="P55" s="23">
        <f t="shared" si="3"/>
        <v>661.73689803242769</v>
      </c>
      <c r="Q55" s="23">
        <f t="shared" si="4"/>
        <v>57.546056841511479</v>
      </c>
      <c r="R55" s="23">
        <f t="shared" si="5"/>
        <v>42.258085197755378</v>
      </c>
      <c r="S55" s="23">
        <f t="shared" si="6"/>
        <v>356.28966917857383</v>
      </c>
      <c r="AA55" t="s">
        <v>122</v>
      </c>
      <c r="AB55">
        <f>'Monthly Load'!D87+'Monthly Load'!E87+'Monthly Load'!F87</f>
        <v>6495.7820375944593</v>
      </c>
      <c r="AD55" s="23">
        <v>8143.80741396759</v>
      </c>
      <c r="AE55" s="23">
        <v>1103.0863993719577</v>
      </c>
      <c r="AF55" s="23">
        <v>994.51706085307831</v>
      </c>
      <c r="AG55" s="23">
        <v>22284.494971089956</v>
      </c>
      <c r="AH55" s="40">
        <f t="shared" si="7"/>
        <v>-0.1829361410982025</v>
      </c>
      <c r="AI55" s="40">
        <f t="shared" si="8"/>
        <v>-0.89234167376767337</v>
      </c>
      <c r="AJ55" s="40">
        <f t="shared" si="9"/>
        <v>-0.90950619342259764</v>
      </c>
      <c r="AK55" s="40">
        <f t="shared" si="10"/>
        <v>-5.581074252704276E-2</v>
      </c>
    </row>
    <row r="56" spans="1:37" x14ac:dyDescent="0.25">
      <c r="A56">
        <v>54</v>
      </c>
      <c r="B56">
        <v>6</v>
      </c>
      <c r="C56">
        <v>1987</v>
      </c>
      <c r="D56">
        <v>30</v>
      </c>
      <c r="E56" t="str">
        <f t="shared" si="2"/>
        <v>6/1987</v>
      </c>
      <c r="F56" s="23">
        <f>('Monthly Load'!D88+'Monthly Load'!E88+'Monthly Load'!F88)+('WWTP loads'!C64)+('Monthly Load'!R88*'Monthly Load'!$F$26)</f>
        <v>5245.1494326432576</v>
      </c>
      <c r="G56" s="23">
        <f>('Monthly Load'!G88)+'WWTP loads'!D64+('Monthly Load'!R88*'Monthly Load'!$G$26)</f>
        <v>53.743554391216762</v>
      </c>
      <c r="H56" s="23">
        <f>'WWTP loads'!E64+('Monthly Load'!R88*'Monthly Load'!$H$26)</f>
        <v>30.256068168073028</v>
      </c>
      <c r="I56" s="23">
        <f>('Monthly Load'!C88)+'WWTP loads'!F64+('Monthly Load'!R88*'Monthly Load'!$I$26)</f>
        <v>12257.370827896155</v>
      </c>
      <c r="J56" s="24"/>
      <c r="K56" s="25">
        <v>1.9290756294378217</v>
      </c>
      <c r="L56" s="25">
        <v>0.49120329200984858</v>
      </c>
      <c r="M56" s="25">
        <v>0.50692179735416376</v>
      </c>
      <c r="N56" s="25">
        <v>9.7500940874299342</v>
      </c>
      <c r="P56" s="23">
        <f t="shared" si="3"/>
        <v>1048.9954728678754</v>
      </c>
      <c r="Q56" s="23">
        <f t="shared" si="4"/>
        <v>42.2114353090492</v>
      </c>
      <c r="R56" s="23">
        <f t="shared" si="5"/>
        <v>23.026955768146653</v>
      </c>
      <c r="S56" s="23">
        <f t="shared" si="6"/>
        <v>485.01315865373437</v>
      </c>
      <c r="AA56" t="s">
        <v>123</v>
      </c>
      <c r="AB56">
        <f>'Monthly Load'!D88+'Monthly Load'!E88+'Monthly Load'!F88</f>
        <v>5185.3186324571943</v>
      </c>
      <c r="AD56" s="23">
        <v>6578.3483467021979</v>
      </c>
      <c r="AE56" s="23">
        <v>934.60712260873038</v>
      </c>
      <c r="AF56" s="23">
        <v>839.69826598957206</v>
      </c>
      <c r="AG56" s="23">
        <v>13370.353849900715</v>
      </c>
      <c r="AH56" s="40">
        <f t="shared" si="7"/>
        <v>-0.20266468782050565</v>
      </c>
      <c r="AI56" s="40">
        <f t="shared" si="8"/>
        <v>-0.94249610013541885</v>
      </c>
      <c r="AJ56" s="40">
        <f t="shared" si="9"/>
        <v>-0.96396792825049282</v>
      </c>
      <c r="AK56" s="40">
        <f t="shared" si="10"/>
        <v>-8.3242600345451986E-2</v>
      </c>
    </row>
    <row r="57" spans="1:37" x14ac:dyDescent="0.25">
      <c r="A57">
        <v>55</v>
      </c>
      <c r="B57">
        <v>7</v>
      </c>
      <c r="C57">
        <v>1987</v>
      </c>
      <c r="D57">
        <v>31</v>
      </c>
      <c r="E57" t="str">
        <f t="shared" si="2"/>
        <v>7/1987</v>
      </c>
      <c r="F57" s="23">
        <f>('Monthly Load'!D89+'Monthly Load'!E89+'Monthly Load'!F89)+('WWTP loads'!C65)+('Monthly Load'!R89*'Monthly Load'!$F$26)</f>
        <v>5457.3213644513144</v>
      </c>
      <c r="G57" s="23">
        <f>('Monthly Load'!G89)+'WWTP loads'!D65+('Monthly Load'!R89*'Monthly Load'!$G$26)</f>
        <v>62.584054462448734</v>
      </c>
      <c r="H57" s="23">
        <f>'WWTP loads'!E65+('Monthly Load'!R89*'Monthly Load'!$H$26)</f>
        <v>38.379770936232134</v>
      </c>
      <c r="I57" s="23">
        <f>('Monthly Load'!C89)+'WWTP loads'!F65+('Monthly Load'!R89*'Monthly Load'!$I$26)</f>
        <v>16310.236924938086</v>
      </c>
      <c r="J57" s="24"/>
      <c r="K57" s="25">
        <v>1.8012939637597194</v>
      </c>
      <c r="L57" s="25">
        <v>0.47217468678898122</v>
      </c>
      <c r="M57" s="25">
        <v>0.48728427676622865</v>
      </c>
      <c r="N57" s="25">
        <v>13.360174152684417</v>
      </c>
      <c r="P57" s="23">
        <f t="shared" si="3"/>
        <v>1131.1481740344127</v>
      </c>
      <c r="Q57" s="23">
        <f t="shared" si="4"/>
        <v>49.486365442978581</v>
      </c>
      <c r="R57" s="23">
        <f t="shared" si="5"/>
        <v>29.40658169937435</v>
      </c>
      <c r="S57" s="23">
        <f t="shared" si="6"/>
        <v>455.79831369865548</v>
      </c>
      <c r="AA57" t="s">
        <v>124</v>
      </c>
      <c r="AB57">
        <f>'Monthly Load'!D89+'Monthly Load'!E89+'Monthly Load'!F89</f>
        <v>5384.1103479412241</v>
      </c>
      <c r="AD57" s="23">
        <v>6878.3849226564435</v>
      </c>
      <c r="AE57" s="23">
        <v>1001.501048276552</v>
      </c>
      <c r="AF57" s="23">
        <v>901.16835984648912</v>
      </c>
      <c r="AG57" s="23">
        <v>17496.571234689687</v>
      </c>
      <c r="AH57" s="40">
        <f t="shared" si="7"/>
        <v>-0.20659843468840242</v>
      </c>
      <c r="AI57" s="40">
        <f t="shared" si="8"/>
        <v>-0.93750974642498131</v>
      </c>
      <c r="AJ57" s="40">
        <f t="shared" si="9"/>
        <v>-0.9574110980297067</v>
      </c>
      <c r="AK57" s="40">
        <f t="shared" si="10"/>
        <v>-6.7803816750078877E-2</v>
      </c>
    </row>
    <row r="58" spans="1:37" x14ac:dyDescent="0.25">
      <c r="A58">
        <v>56</v>
      </c>
      <c r="B58">
        <v>8</v>
      </c>
      <c r="C58">
        <v>1987</v>
      </c>
      <c r="D58">
        <v>30</v>
      </c>
      <c r="E58" t="str">
        <f t="shared" si="2"/>
        <v>8/1987</v>
      </c>
      <c r="F58" s="23">
        <f>('Monthly Load'!D90+'Monthly Load'!E90+'Monthly Load'!F90)+('WWTP loads'!C66)+('Monthly Load'!R90*'Monthly Load'!$F$26)</f>
        <v>5481.6744444828373</v>
      </c>
      <c r="G58" s="23">
        <f>('Monthly Load'!G90)+'WWTP loads'!D66+('Monthly Load'!R90*'Monthly Load'!$G$26)</f>
        <v>78.126644558183983</v>
      </c>
      <c r="H58" s="23">
        <f>'WWTP loads'!E66+('Monthly Load'!R90*'Monthly Load'!$H$26)</f>
        <v>52.662151024205059</v>
      </c>
      <c r="I58" s="23">
        <f>('Monthly Load'!C90)+'WWTP loads'!F66+('Monthly Load'!R90*'Monthly Load'!$I$26)</f>
        <v>6758.5522673281621</v>
      </c>
      <c r="J58" s="24"/>
      <c r="K58" s="25">
        <v>1.7985938229079808</v>
      </c>
      <c r="L58" s="25">
        <v>0.43330217268055288</v>
      </c>
      <c r="M58" s="25">
        <v>0.44716784220633055</v>
      </c>
      <c r="N58" s="25">
        <v>3.5217557513876678</v>
      </c>
      <c r="P58" s="23">
        <f t="shared" si="3"/>
        <v>1175.8316462250555</v>
      </c>
      <c r="Q58" s="23">
        <f t="shared" si="4"/>
        <v>69.562199952466045</v>
      </c>
      <c r="R58" s="23">
        <f t="shared" si="5"/>
        <v>45.435261612050709</v>
      </c>
      <c r="S58" s="23">
        <f t="shared" si="6"/>
        <v>740.38812927079573</v>
      </c>
      <c r="AA58" t="s">
        <v>125</v>
      </c>
      <c r="AB58">
        <f>'Monthly Load'!D90+'Monthly Load'!E90+'Monthly Load'!F90</f>
        <v>5384.9395078278503</v>
      </c>
      <c r="AD58" s="23">
        <v>6865.0622141766253</v>
      </c>
      <c r="AE58" s="23">
        <v>992.15070667729412</v>
      </c>
      <c r="AF58" s="23">
        <v>892.5761540525765</v>
      </c>
      <c r="AG58" s="23">
        <v>7913.4340214921722</v>
      </c>
      <c r="AH58" s="40">
        <f t="shared" si="7"/>
        <v>-0.20151132306376443</v>
      </c>
      <c r="AI58" s="40">
        <f t="shared" si="8"/>
        <v>-0.92125526491854282</v>
      </c>
      <c r="AJ58" s="40">
        <f t="shared" si="9"/>
        <v>-0.94099982305699925</v>
      </c>
      <c r="AK58" s="40">
        <f t="shared" si="10"/>
        <v>-0.14593939256048077</v>
      </c>
    </row>
    <row r="59" spans="1:37" x14ac:dyDescent="0.25">
      <c r="A59">
        <v>57</v>
      </c>
      <c r="B59">
        <v>9</v>
      </c>
      <c r="C59">
        <v>1987</v>
      </c>
      <c r="D59">
        <v>31</v>
      </c>
      <c r="E59" t="str">
        <f t="shared" si="2"/>
        <v>9/1987</v>
      </c>
      <c r="F59" s="23">
        <f>('Monthly Load'!D91+'Monthly Load'!E91+'Monthly Load'!F91)+('WWTP loads'!C67)+('Monthly Load'!R91*'Monthly Load'!$F$26)</f>
        <v>7548.0316627816865</v>
      </c>
      <c r="G59" s="23">
        <f>('Monthly Load'!G91)+'WWTP loads'!D67+('Monthly Load'!R91*'Monthly Load'!$G$26)</f>
        <v>402.60516025033473</v>
      </c>
      <c r="H59" s="23">
        <f>'WWTP loads'!E67+('Monthly Load'!R91*'Monthly Load'!$H$26)</f>
        <v>350.83159787645167</v>
      </c>
      <c r="I59" s="23">
        <f>('Monthly Load'!C91)+'WWTP loads'!F67+('Monthly Load'!R91*'Monthly Load'!$I$26)</f>
        <v>25676.214682342357</v>
      </c>
      <c r="J59" s="24"/>
      <c r="K59" s="25">
        <v>4.7860296612713693</v>
      </c>
      <c r="L59" s="25">
        <v>1.022868636658383</v>
      </c>
      <c r="M59" s="25">
        <v>1.0556004330314512</v>
      </c>
      <c r="N59" s="25">
        <v>20.490696000941764</v>
      </c>
      <c r="P59" s="23">
        <f t="shared" si="3"/>
        <v>588.82045858502647</v>
      </c>
      <c r="Q59" s="23">
        <f t="shared" si="4"/>
        <v>146.95488873284191</v>
      </c>
      <c r="R59" s="23">
        <f t="shared" si="5"/>
        <v>124.08626299114184</v>
      </c>
      <c r="S59" s="23">
        <f t="shared" si="6"/>
        <v>467.84161669874908</v>
      </c>
      <c r="AA59" t="s">
        <v>126</v>
      </c>
      <c r="AB59">
        <f>'Monthly Load'!D91+'Monthly Load'!E91+'Monthly Load'!F91</f>
        <v>6960.1941077818228</v>
      </c>
      <c r="AD59" s="23">
        <v>9165.7459427772901</v>
      </c>
      <c r="AE59" s="23">
        <v>1471.4520952474302</v>
      </c>
      <c r="AF59" s="23">
        <v>1333.0152678737825</v>
      </c>
      <c r="AG59" s="23">
        <v>27026.717228588688</v>
      </c>
      <c r="AH59" s="40">
        <f t="shared" si="7"/>
        <v>-0.17649564913703292</v>
      </c>
      <c r="AI59" s="40">
        <f t="shared" si="8"/>
        <v>-0.72638921678069646</v>
      </c>
      <c r="AJ59" s="40">
        <f t="shared" si="9"/>
        <v>-0.73681351869581857</v>
      </c>
      <c r="AK59" s="40">
        <f t="shared" si="10"/>
        <v>-4.9969166984800431E-2</v>
      </c>
    </row>
    <row r="60" spans="1:37" x14ac:dyDescent="0.25">
      <c r="A60">
        <v>58</v>
      </c>
      <c r="B60">
        <v>10</v>
      </c>
      <c r="C60">
        <v>1987</v>
      </c>
      <c r="D60">
        <v>31</v>
      </c>
      <c r="E60" t="str">
        <f t="shared" si="2"/>
        <v>10/1987</v>
      </c>
      <c r="F60" s="23">
        <f>('Monthly Load'!D92+'Monthly Load'!E92+'Monthly Load'!F92)+('WWTP loads'!C68)+('Monthly Load'!R92*'Monthly Load'!$F$26)</f>
        <v>5638.5893402038782</v>
      </c>
      <c r="G60" s="23">
        <f>('Monthly Load'!G92)+'WWTP loads'!D68+('Monthly Load'!R92*'Monthly Load'!$G$26)</f>
        <v>77.865862845168294</v>
      </c>
      <c r="H60" s="23">
        <f>'WWTP loads'!E68+('Monthly Load'!R92*'Monthly Load'!$H$26)</f>
        <v>52.422513774406866</v>
      </c>
      <c r="I60" s="23">
        <f>('Monthly Load'!C92)+'WWTP loads'!F68+('Monthly Load'!R92*'Monthly Load'!$I$26)</f>
        <v>9084.2660642182855</v>
      </c>
      <c r="J60" s="24"/>
      <c r="K60" s="25">
        <v>2.1146603103864723</v>
      </c>
      <c r="L60" s="25">
        <v>0.54773586589862289</v>
      </c>
      <c r="M60" s="25">
        <v>0.56526341360737875</v>
      </c>
      <c r="N60" s="25">
        <v>4.8225844523506796</v>
      </c>
      <c r="P60" s="23">
        <f t="shared" si="3"/>
        <v>995.53014574191229</v>
      </c>
      <c r="Q60" s="23">
        <f t="shared" si="4"/>
        <v>53.076280983100382</v>
      </c>
      <c r="R60" s="23">
        <f t="shared" si="5"/>
        <v>34.625139300932155</v>
      </c>
      <c r="S60" s="23">
        <f t="shared" si="6"/>
        <v>703.29020288649394</v>
      </c>
      <c r="AA60" t="s">
        <v>127</v>
      </c>
      <c r="AB60">
        <f>'Monthly Load'!D92+'Monthly Load'!E92+'Monthly Load'!F92</f>
        <v>5542.2491001956178</v>
      </c>
      <c r="AD60" s="23">
        <v>7301.8962428643135</v>
      </c>
      <c r="AE60" s="23">
        <v>1176.8364949600991</v>
      </c>
      <c r="AF60" s="23">
        <v>1062.2874189611</v>
      </c>
      <c r="AG60" s="23">
        <v>10472.830308849989</v>
      </c>
      <c r="AH60" s="40">
        <f t="shared" si="7"/>
        <v>-0.22779108978518847</v>
      </c>
      <c r="AI60" s="40">
        <f t="shared" si="8"/>
        <v>-0.93383459539312774</v>
      </c>
      <c r="AJ60" s="40">
        <f t="shared" si="9"/>
        <v>-0.95065129000052051</v>
      </c>
      <c r="AK60" s="40">
        <f t="shared" si="10"/>
        <v>-0.13258729528523988</v>
      </c>
    </row>
    <row r="61" spans="1:37" x14ac:dyDescent="0.25">
      <c r="A61">
        <v>59</v>
      </c>
      <c r="B61">
        <v>11</v>
      </c>
      <c r="C61">
        <v>1987</v>
      </c>
      <c r="D61">
        <v>30</v>
      </c>
      <c r="E61" t="str">
        <f t="shared" si="2"/>
        <v>11/1987</v>
      </c>
      <c r="F61" s="23">
        <f>('Monthly Load'!D93+'Monthly Load'!E93+'Monthly Load'!F93)+('WWTP loads'!C69)+('Monthly Load'!R93*'Monthly Load'!$F$26)</f>
        <v>4408.2526121593219</v>
      </c>
      <c r="G61" s="23">
        <f>('Monthly Load'!G93)+'WWTP loads'!D69+('Monthly Load'!R93*'Monthly Load'!$G$26)</f>
        <v>67.486750667143752</v>
      </c>
      <c r="H61" s="23">
        <f>'WWTP loads'!E69+('Monthly Load'!R93*'Monthly Load'!$H$26)</f>
        <v>42.884951232438368</v>
      </c>
      <c r="I61" s="23">
        <f>('Monthly Load'!C93)+'WWTP loads'!F69+('Monthly Load'!R93*'Monthly Load'!$I$26)</f>
        <v>14583.579287292576</v>
      </c>
      <c r="J61" s="24"/>
      <c r="K61" s="25">
        <v>1.943646389515536</v>
      </c>
      <c r="L61" s="25">
        <v>0.4600164708594125</v>
      </c>
      <c r="M61" s="25">
        <v>0.47473699792691365</v>
      </c>
      <c r="N61" s="25">
        <v>12.273554346455006</v>
      </c>
      <c r="P61" s="23">
        <f t="shared" si="3"/>
        <v>875.0124258812989</v>
      </c>
      <c r="Q61" s="23">
        <f t="shared" si="4"/>
        <v>56.599180009129419</v>
      </c>
      <c r="R61" s="23">
        <f t="shared" si="5"/>
        <v>34.851128406870743</v>
      </c>
      <c r="S61" s="23">
        <f t="shared" si="6"/>
        <v>458.41495780725495</v>
      </c>
      <c r="AA61" t="s">
        <v>128</v>
      </c>
      <c r="AB61">
        <f>'Monthly Load'!D93+'Monthly Load'!E93+'Monthly Load'!F93</f>
        <v>4327.621298690774</v>
      </c>
      <c r="AD61" s="23">
        <v>5535.381293810251</v>
      </c>
      <c r="AE61" s="23">
        <v>812.19677247222216</v>
      </c>
      <c r="AF61" s="23">
        <v>727.21307937764561</v>
      </c>
      <c r="AG61" s="23">
        <v>15524.530463492236</v>
      </c>
      <c r="AH61" s="40">
        <f t="shared" si="7"/>
        <v>-0.20362259107810729</v>
      </c>
      <c r="AI61" s="40">
        <f t="shared" si="8"/>
        <v>-0.91690837374085743</v>
      </c>
      <c r="AJ61" s="40">
        <f t="shared" si="9"/>
        <v>-0.941028355445505</v>
      </c>
      <c r="AK61" s="40">
        <f t="shared" si="10"/>
        <v>-6.0610604514733483E-2</v>
      </c>
    </row>
    <row r="62" spans="1:37" x14ac:dyDescent="0.25">
      <c r="A62">
        <v>60</v>
      </c>
      <c r="B62">
        <v>12</v>
      </c>
      <c r="C62">
        <v>1987</v>
      </c>
      <c r="D62">
        <v>31</v>
      </c>
      <c r="E62" t="str">
        <f t="shared" si="2"/>
        <v>12/1987</v>
      </c>
      <c r="F62" s="23">
        <f>('Monthly Load'!D94+'Monthly Load'!E94+'Monthly Load'!F94)+('WWTP loads'!C70)+('Monthly Load'!R94*'Monthly Load'!$F$26)</f>
        <v>4844.842084895181</v>
      </c>
      <c r="G62" s="23">
        <f>('Monthly Load'!G94)+'WWTP loads'!D70+('Monthly Load'!R94*'Monthly Load'!$G$26)</f>
        <v>258.37896459462991</v>
      </c>
      <c r="H62" s="23">
        <f>'WWTP loads'!E70+('Monthly Load'!R94*'Monthly Load'!$H$26)</f>
        <v>218.29941808472296</v>
      </c>
      <c r="I62" s="23">
        <f>('Monthly Load'!C94)+'WWTP loads'!F70+('Monthly Load'!R94*'Monthly Load'!$I$26)</f>
        <v>25015.612449501485</v>
      </c>
      <c r="J62" s="24"/>
      <c r="K62" s="25">
        <v>3.3894268080572001</v>
      </c>
      <c r="L62" s="25">
        <v>0.6639603153846092</v>
      </c>
      <c r="M62" s="25">
        <v>0.68520704547691669</v>
      </c>
      <c r="N62" s="25">
        <v>30.089235051987018</v>
      </c>
      <c r="P62" s="23">
        <f t="shared" si="3"/>
        <v>533.67631587841242</v>
      </c>
      <c r="Q62" s="23">
        <f t="shared" si="4"/>
        <v>145.29129499148911</v>
      </c>
      <c r="R62" s="23">
        <f t="shared" si="5"/>
        <v>118.94750089174916</v>
      </c>
      <c r="S62" s="23">
        <f t="shared" si="6"/>
        <v>310.40203280783953</v>
      </c>
      <c r="AA62" t="s">
        <v>129</v>
      </c>
      <c r="AB62">
        <f>'Monthly Load'!D94+'Monthly Load'!E94+'Monthly Load'!F94</f>
        <v>4475.29282602287</v>
      </c>
      <c r="AD62" s="23">
        <v>5655.3491116672903</v>
      </c>
      <c r="AE62" s="23">
        <v>793.89253585477366</v>
      </c>
      <c r="AF62" s="23">
        <v>710.39297005350363</v>
      </c>
      <c r="AG62" s="23">
        <v>25692.241083458557</v>
      </c>
      <c r="AH62" s="40">
        <f t="shared" si="7"/>
        <v>-0.14331688650307894</v>
      </c>
      <c r="AI62" s="40">
        <f t="shared" si="8"/>
        <v>-0.6745416376582547</v>
      </c>
      <c r="AJ62" s="40">
        <f t="shared" si="9"/>
        <v>-0.69270611156486861</v>
      </c>
      <c r="AK62" s="40">
        <f t="shared" si="10"/>
        <v>-2.6335913311692629E-2</v>
      </c>
    </row>
    <row r="63" spans="1:37" x14ac:dyDescent="0.25">
      <c r="A63">
        <v>61</v>
      </c>
      <c r="B63">
        <v>1</v>
      </c>
      <c r="C63">
        <v>1988</v>
      </c>
      <c r="D63">
        <v>31</v>
      </c>
      <c r="E63" t="str">
        <f t="shared" si="2"/>
        <v>1/1988</v>
      </c>
      <c r="F63" s="23">
        <f>('Monthly Load'!D95+'Monthly Load'!E95+'Monthly Load'!F95)+('WWTP loads'!C71)+('Monthly Load'!R95*'Monthly Load'!$F$26)</f>
        <v>7576.1848331602732</v>
      </c>
      <c r="G63" s="23">
        <f>('Monthly Load'!G95)+'WWTP loads'!D71+('Monthly Load'!R95*'Monthly Load'!$G$26)</f>
        <v>675.57754907713343</v>
      </c>
      <c r="H63" s="23">
        <f>'WWTP loads'!E71+('Monthly Load'!R95*'Monthly Load'!$H$26)</f>
        <v>601.67109031188829</v>
      </c>
      <c r="I63" s="23">
        <f>('Monthly Load'!C95)+'WWTP loads'!F71+('Monthly Load'!R95*'Monthly Load'!$I$26)</f>
        <v>33074.705285510892</v>
      </c>
      <c r="J63" s="24"/>
      <c r="K63" s="25">
        <v>10.861016560467601</v>
      </c>
      <c r="L63" s="25">
        <v>1.986455657731915</v>
      </c>
      <c r="M63" s="25">
        <v>2.0500222387793361</v>
      </c>
      <c r="N63" s="25">
        <v>50.975563728794469</v>
      </c>
      <c r="P63" s="23">
        <f t="shared" si="3"/>
        <v>260.43817849468809</v>
      </c>
      <c r="Q63" s="23">
        <f t="shared" si="4"/>
        <v>126.97578230507072</v>
      </c>
      <c r="R63" s="23">
        <f t="shared" si="5"/>
        <v>109.57844569443934</v>
      </c>
      <c r="S63" s="23">
        <f t="shared" si="6"/>
        <v>242.24705693289874</v>
      </c>
      <c r="AA63" t="s">
        <v>130</v>
      </c>
      <c r="AB63">
        <f>'Monthly Load'!D95+'Monthly Load'!E95+'Monthly Load'!F95</f>
        <v>6575.1998788549845</v>
      </c>
      <c r="AD63" s="23">
        <v>8336.9768877357401</v>
      </c>
      <c r="AE63" s="23">
        <v>1178.2437279930666</v>
      </c>
      <c r="AF63" s="23">
        <v>1063.5805520184215</v>
      </c>
      <c r="AG63" s="23">
        <v>33709.830795357375</v>
      </c>
      <c r="AH63" s="40">
        <f t="shared" si="7"/>
        <v>-9.1255147377779552E-2</v>
      </c>
      <c r="AI63" s="40">
        <f t="shared" si="8"/>
        <v>-0.42662325881601565</v>
      </c>
      <c r="AJ63" s="40">
        <f t="shared" si="9"/>
        <v>-0.43429664150020375</v>
      </c>
      <c r="AK63" s="40">
        <f t="shared" si="10"/>
        <v>-1.8840958108100443E-2</v>
      </c>
    </row>
    <row r="64" spans="1:37" x14ac:dyDescent="0.25">
      <c r="A64">
        <v>62</v>
      </c>
      <c r="B64">
        <v>2</v>
      </c>
      <c r="C64">
        <v>1988</v>
      </c>
      <c r="D64">
        <v>28</v>
      </c>
      <c r="E64" t="str">
        <f t="shared" si="2"/>
        <v>2/1988</v>
      </c>
      <c r="F64" s="23">
        <f>('Monthly Load'!D96+'Monthly Load'!E96+'Monthly Load'!F96)+('WWTP loads'!C72)+('Monthly Load'!R96*'Monthly Load'!$F$26)</f>
        <v>6180.0540673490641</v>
      </c>
      <c r="G64" s="23">
        <f>('Monthly Load'!G96)+'WWTP loads'!D72+('Monthly Load'!R96*'Monthly Load'!$G$26)</f>
        <v>580.3058960869248</v>
      </c>
      <c r="H64" s="23">
        <f>'WWTP loads'!E72+('Monthly Load'!R96*'Monthly Load'!$H$26)</f>
        <v>514.12416594250737</v>
      </c>
      <c r="I64" s="23">
        <f>('Monthly Load'!C96)+'WWTP loads'!F72+('Monthly Load'!R96*'Monthly Load'!$I$26)</f>
        <v>17313.378116765431</v>
      </c>
      <c r="J64" s="24"/>
      <c r="K64" s="25">
        <v>9.4486515057143166</v>
      </c>
      <c r="L64" s="25">
        <v>1.8547921481093335</v>
      </c>
      <c r="M64" s="25">
        <v>1.9141454968488321</v>
      </c>
      <c r="N64" s="25">
        <v>29.994781832601145</v>
      </c>
      <c r="P64" s="23">
        <f t="shared" si="3"/>
        <v>270.36512456687672</v>
      </c>
      <c r="Q64" s="23">
        <f t="shared" si="4"/>
        <v>129.32722549798544</v>
      </c>
      <c r="R64" s="23">
        <f t="shared" si="5"/>
        <v>111.02513198422292</v>
      </c>
      <c r="S64" s="23">
        <f t="shared" si="6"/>
        <v>238.59664504579348</v>
      </c>
      <c r="AA64" t="s">
        <v>131</v>
      </c>
      <c r="AB64">
        <f>'Monthly Load'!D96+'Monthly Load'!E96+'Monthly Load'!F96</f>
        <v>5323.2640472992261</v>
      </c>
      <c r="AD64" s="23">
        <v>6722.2542246021339</v>
      </c>
      <c r="AE64" s="23">
        <v>938.5452857005605</v>
      </c>
      <c r="AF64" s="23">
        <v>843.31711856044296</v>
      </c>
      <c r="AG64" s="23">
        <v>17766.018426615094</v>
      </c>
      <c r="AH64" s="40">
        <f t="shared" si="7"/>
        <v>-8.0657490647813274E-2</v>
      </c>
      <c r="AI64" s="40">
        <f t="shared" si="8"/>
        <v>-0.38169643497408251</v>
      </c>
      <c r="AJ64" s="40">
        <f t="shared" si="9"/>
        <v>-0.39035488000038904</v>
      </c>
      <c r="AK64" s="40">
        <f t="shared" si="10"/>
        <v>-2.5477870110253129E-2</v>
      </c>
    </row>
    <row r="65" spans="1:37" x14ac:dyDescent="0.25">
      <c r="A65">
        <v>63</v>
      </c>
      <c r="B65">
        <v>3</v>
      </c>
      <c r="C65">
        <v>1988</v>
      </c>
      <c r="D65">
        <v>31</v>
      </c>
      <c r="E65" t="str">
        <f t="shared" si="2"/>
        <v>3/1988</v>
      </c>
      <c r="F65" s="23">
        <f>('Monthly Load'!D97+'Monthly Load'!E97+'Monthly Load'!F97)+('WWTP loads'!C73)+('Monthly Load'!R97*'Monthly Load'!$F$26)</f>
        <v>4670.0878002715126</v>
      </c>
      <c r="G65" s="23">
        <f>('Monthly Load'!G97)+'WWTP loads'!D73+('Monthly Load'!R97*'Monthly Load'!$G$26)</f>
        <v>144.00010526594758</v>
      </c>
      <c r="H65" s="23">
        <f>'WWTP loads'!E73+('Monthly Load'!R97*'Monthly Load'!$H$26)</f>
        <v>113.19452032323107</v>
      </c>
      <c r="I65" s="23">
        <f>('Monthly Load'!C97)+'WWTP loads'!F73+('Monthly Load'!R97*'Monthly Load'!$I$26)</f>
        <v>13580.905638607121</v>
      </c>
      <c r="J65" s="24"/>
      <c r="K65" s="25">
        <v>3.645340157671964</v>
      </c>
      <c r="L65" s="25">
        <v>0.87924416037387132</v>
      </c>
      <c r="M65" s="25">
        <v>0.90737997350583521</v>
      </c>
      <c r="N65" s="25">
        <v>19.299952212218404</v>
      </c>
      <c r="P65" s="23">
        <f t="shared" si="3"/>
        <v>478.31230039573734</v>
      </c>
      <c r="Q65" s="23">
        <f t="shared" si="4"/>
        <v>61.147383838359772</v>
      </c>
      <c r="R65" s="23">
        <f t="shared" si="5"/>
        <v>46.575848694966304</v>
      </c>
      <c r="S65" s="23">
        <f t="shared" si="6"/>
        <v>262.72237515753483</v>
      </c>
      <c r="AA65" t="s">
        <v>132</v>
      </c>
      <c r="AB65">
        <f>'Monthly Load'!D97+'Monthly Load'!E97+'Monthly Load'!F97</f>
        <v>4473.6524906534241</v>
      </c>
      <c r="AD65" s="23">
        <v>5609.2591087137507</v>
      </c>
      <c r="AE65" s="23">
        <v>764.52400548671221</v>
      </c>
      <c r="AF65" s="23">
        <v>683.40567187744716</v>
      </c>
      <c r="AG65" s="23">
        <v>14364.945971994166</v>
      </c>
      <c r="AH65" s="40">
        <f t="shared" si="7"/>
        <v>-0.16743232755699849</v>
      </c>
      <c r="AI65" s="40">
        <f t="shared" si="8"/>
        <v>-0.811647372440223</v>
      </c>
      <c r="AJ65" s="40">
        <f t="shared" si="9"/>
        <v>-0.83436701657411771</v>
      </c>
      <c r="AK65" s="40">
        <f t="shared" si="10"/>
        <v>-5.4580110145600748E-2</v>
      </c>
    </row>
    <row r="66" spans="1:37" x14ac:dyDescent="0.25">
      <c r="A66">
        <v>64</v>
      </c>
      <c r="B66">
        <v>4</v>
      </c>
      <c r="C66">
        <v>1988</v>
      </c>
      <c r="D66">
        <v>30</v>
      </c>
      <c r="E66" t="str">
        <f t="shared" si="2"/>
        <v>4/1988</v>
      </c>
      <c r="F66" s="23">
        <f>('Monthly Load'!D98+'Monthly Load'!E98+'Monthly Load'!F98)+('WWTP loads'!C74)+('Monthly Load'!R98*'Monthly Load'!$F$26)</f>
        <v>5807.4146997530352</v>
      </c>
      <c r="G66" s="23">
        <f>('Monthly Load'!G98)+'WWTP loads'!D74+('Monthly Load'!R98*'Monthly Load'!$G$26)</f>
        <v>313.30133190048815</v>
      </c>
      <c r="H66" s="23">
        <f>'WWTP loads'!E74+('Monthly Load'!R98*'Monthly Load'!$H$26)</f>
        <v>268.76862047389</v>
      </c>
      <c r="I66" s="23">
        <f>('Monthly Load'!C98)+'WWTP loads'!F74+('Monthly Load'!R98*'Monthly Load'!$I$26)</f>
        <v>17555.279823753772</v>
      </c>
      <c r="J66" s="24"/>
      <c r="K66" s="25">
        <v>5.0162166688820689</v>
      </c>
      <c r="L66" s="25">
        <v>1.0661962029455301</v>
      </c>
      <c r="M66" s="25">
        <v>1.1003144814397869</v>
      </c>
      <c r="N66" s="25">
        <v>23.594353421884403</v>
      </c>
      <c r="P66" s="23">
        <f t="shared" si="3"/>
        <v>446.65433699449926</v>
      </c>
      <c r="Q66" s="23">
        <f t="shared" si="4"/>
        <v>113.36790273386391</v>
      </c>
      <c r="R66" s="23">
        <f t="shared" si="5"/>
        <v>94.238146597295795</v>
      </c>
      <c r="S66" s="23">
        <f t="shared" si="6"/>
        <v>287.05471098403228</v>
      </c>
      <c r="AA66" t="s">
        <v>133</v>
      </c>
      <c r="AB66">
        <f>'Monthly Load'!D98+'Monthly Load'!E98+'Monthly Load'!F98</f>
        <v>5354.7396957691553</v>
      </c>
      <c r="AD66" s="23">
        <v>6748.3301667821233</v>
      </c>
      <c r="AE66" s="23">
        <v>934.97762261613593</v>
      </c>
      <c r="AF66" s="23">
        <v>840.03872545583658</v>
      </c>
      <c r="AG66" s="23">
        <v>18340.776218103947</v>
      </c>
      <c r="AH66" s="40">
        <f t="shared" si="7"/>
        <v>-0.13942937641976025</v>
      </c>
      <c r="AI66" s="40">
        <f t="shared" si="8"/>
        <v>-0.6649103418926241</v>
      </c>
      <c r="AJ66" s="40">
        <f t="shared" si="9"/>
        <v>-0.68005210673109617</v>
      </c>
      <c r="AK66" s="40">
        <f t="shared" si="10"/>
        <v>-4.2827870805970676E-2</v>
      </c>
    </row>
    <row r="67" spans="1:37" x14ac:dyDescent="0.25">
      <c r="A67">
        <v>65</v>
      </c>
      <c r="B67">
        <v>5</v>
      </c>
      <c r="C67">
        <v>1988</v>
      </c>
      <c r="D67">
        <v>31</v>
      </c>
      <c r="E67" t="str">
        <f t="shared" si="2"/>
        <v>5/1988</v>
      </c>
      <c r="F67" s="23">
        <f>('Monthly Load'!D99+'Monthly Load'!E99+'Monthly Load'!F99)+('WWTP loads'!C75)+('Monthly Load'!R99*'Monthly Load'!$F$26)</f>
        <v>5016.9680839846596</v>
      </c>
      <c r="G67" s="23">
        <f>('Monthly Load'!G99)+'WWTP loads'!D75+('Monthly Load'!R99*'Monthly Load'!$G$26)</f>
        <v>122.25091040043891</v>
      </c>
      <c r="H67" s="23">
        <f>'WWTP loads'!E75+('Monthly Load'!R99*'Monthly Load'!$H$26)</f>
        <v>93.208773690060951</v>
      </c>
      <c r="I67" s="23">
        <f>('Monthly Load'!C99)+'WWTP loads'!F75+('Monthly Load'!R99*'Monthly Load'!$I$26)</f>
        <v>16568.896901386972</v>
      </c>
      <c r="J67" s="24"/>
      <c r="K67" s="25">
        <v>2.829597604796767</v>
      </c>
      <c r="L67" s="25">
        <v>0.67003141590266702</v>
      </c>
      <c r="M67" s="25">
        <v>0.69147242121155239</v>
      </c>
      <c r="N67" s="25">
        <v>17.911632445632609</v>
      </c>
      <c r="P67" s="23">
        <f t="shared" si="3"/>
        <v>661.97444280015657</v>
      </c>
      <c r="Q67" s="23">
        <f t="shared" si="4"/>
        <v>68.121076069317098</v>
      </c>
      <c r="R67" s="23">
        <f t="shared" si="5"/>
        <v>50.327631762217003</v>
      </c>
      <c r="S67" s="23">
        <f t="shared" si="6"/>
        <v>345.36871165388749</v>
      </c>
      <c r="AA67" t="s">
        <v>134</v>
      </c>
      <c r="AB67">
        <f>'Monthly Load'!D99+'Monthly Load'!E99+'Monthly Load'!F99</f>
        <v>4853.4504747035571</v>
      </c>
      <c r="AD67" s="23">
        <v>6156.7872412533825</v>
      </c>
      <c r="AE67" s="23">
        <v>875.34571073870234</v>
      </c>
      <c r="AF67" s="23">
        <v>785.24183346035704</v>
      </c>
      <c r="AG67" s="23">
        <v>17520.442358571127</v>
      </c>
      <c r="AH67" s="40">
        <f t="shared" si="7"/>
        <v>-0.18513213346587587</v>
      </c>
      <c r="AI67" s="40">
        <f t="shared" si="8"/>
        <v>-0.860339853270919</v>
      </c>
      <c r="AJ67" s="40">
        <f t="shared" si="9"/>
        <v>-0.88129927658169449</v>
      </c>
      <c r="AK67" s="40">
        <f t="shared" si="10"/>
        <v>-5.4310584042910982E-2</v>
      </c>
    </row>
    <row r="68" spans="1:37" x14ac:dyDescent="0.25">
      <c r="A68">
        <v>66</v>
      </c>
      <c r="B68">
        <v>6</v>
      </c>
      <c r="C68">
        <v>1988</v>
      </c>
      <c r="D68">
        <v>30</v>
      </c>
      <c r="E68" t="str">
        <f t="shared" ref="E68:E131" si="11">B68&amp;"/"&amp;C68</f>
        <v>6/1988</v>
      </c>
      <c r="F68" s="23">
        <f>('Monthly Load'!D100+'Monthly Load'!E100+'Monthly Load'!F100)+('WWTP loads'!C76)+('Monthly Load'!R100*'Monthly Load'!$F$26)</f>
        <v>4663.6445468162765</v>
      </c>
      <c r="G68" s="23">
        <f>('Monthly Load'!G100)+'WWTP loads'!D76+('Monthly Load'!R100*'Monthly Load'!$G$26)</f>
        <v>125.15428013868026</v>
      </c>
      <c r="H68" s="23">
        <f>'WWTP loads'!E76+('Monthly Load'!R100*'Monthly Load'!$H$26)</f>
        <v>95.876735071147593</v>
      </c>
      <c r="I68" s="23">
        <f>('Monthly Load'!C100)+'WWTP loads'!F76+('Monthly Load'!R100*'Monthly Load'!$I$26)</f>
        <v>9262.5705376976239</v>
      </c>
      <c r="J68" s="24"/>
      <c r="K68" s="25">
        <v>2.2398668417337504</v>
      </c>
      <c r="L68" s="25">
        <v>0.53453085829699565</v>
      </c>
      <c r="M68" s="25">
        <v>0.55163584576249947</v>
      </c>
      <c r="N68" s="25">
        <v>6.9931640800304962</v>
      </c>
      <c r="P68" s="23">
        <f t="shared" ref="P68:P131" si="12">F68*(10^6)/(86400*$D68*K68)</f>
        <v>803.28238617111231</v>
      </c>
      <c r="Q68" s="23">
        <f t="shared" ref="Q68:Q131" si="13">G68*(10^6)/(86400*$D68*L68)</f>
        <v>90.331230743630485</v>
      </c>
      <c r="R68" s="23">
        <f t="shared" ref="R68:R131" si="14">H68*(10^6)/(86400*$D68*M68)</f>
        <v>67.05416518391614</v>
      </c>
      <c r="S68" s="23">
        <f t="shared" ref="S68:S131" si="15">I68*(10^6)/(86400*$D68*N68)</f>
        <v>511.00225063969862</v>
      </c>
      <c r="AA68" t="s">
        <v>135</v>
      </c>
      <c r="AB68">
        <f>'Monthly Load'!D100+'Monthly Load'!E100+'Monthly Load'!F100</f>
        <v>4495.7326482016197</v>
      </c>
      <c r="AD68" s="23">
        <v>5738.1070677303305</v>
      </c>
      <c r="AE68" s="23">
        <v>835.06701717117994</v>
      </c>
      <c r="AF68" s="23">
        <v>748.22897991182288</v>
      </c>
      <c r="AG68" s="23">
        <v>10159.554874353553</v>
      </c>
      <c r="AH68" s="40">
        <f t="shared" ref="AH68:AH131" si="16">(F68-AD68)/AD68</f>
        <v>-0.18725034375126262</v>
      </c>
      <c r="AI68" s="40">
        <f t="shared" ref="AI68:AI131" si="17">(G68-AE68)/AE68</f>
        <v>-0.85012666341122534</v>
      </c>
      <c r="AJ68" s="40">
        <f t="shared" ref="AJ68:AJ131" si="18">(H68-AF68)/AF68</f>
        <v>-0.87186177273907994</v>
      </c>
      <c r="AK68" s="40">
        <f t="shared" ref="AK68:AK131" si="19">(I68-AG68)/AG68</f>
        <v>-8.8289728019506714E-2</v>
      </c>
    </row>
    <row r="69" spans="1:37" x14ac:dyDescent="0.25">
      <c r="A69">
        <v>67</v>
      </c>
      <c r="B69">
        <v>7</v>
      </c>
      <c r="C69">
        <v>1988</v>
      </c>
      <c r="D69">
        <v>31</v>
      </c>
      <c r="E69" t="str">
        <f t="shared" si="11"/>
        <v>7/1988</v>
      </c>
      <c r="F69" s="23">
        <f>('Monthly Load'!D101+'Monthly Load'!E101+'Monthly Load'!F101)+('WWTP loads'!C77)+('Monthly Load'!R101*'Monthly Load'!$F$26)</f>
        <v>4108.1894963499972</v>
      </c>
      <c r="G69" s="23">
        <f>('Monthly Load'!G101)+'WWTP loads'!D77+('Monthly Load'!R101*'Monthly Load'!$G$26)</f>
        <v>56.638231405690973</v>
      </c>
      <c r="H69" s="23">
        <f>'WWTP loads'!E77+('Monthly Load'!R101*'Monthly Load'!$H$26)</f>
        <v>32.916041640833107</v>
      </c>
      <c r="I69" s="23">
        <f>('Monthly Load'!C101)+'WWTP loads'!F77+('Monthly Load'!R101*'Monthly Load'!$I$26)</f>
        <v>8205.6624396289517</v>
      </c>
      <c r="J69" s="24"/>
      <c r="K69" s="25">
        <v>1.4750269441746606</v>
      </c>
      <c r="L69" s="25">
        <v>0.44378464839518533</v>
      </c>
      <c r="M69" s="25">
        <v>0.45798575714383122</v>
      </c>
      <c r="N69" s="25">
        <v>5.5975053192953856</v>
      </c>
      <c r="P69" s="23">
        <f t="shared" si="12"/>
        <v>1039.860491578436</v>
      </c>
      <c r="Q69" s="23">
        <f t="shared" si="13"/>
        <v>47.649897679016519</v>
      </c>
      <c r="R69" s="23">
        <f t="shared" si="14"/>
        <v>26.83367742011243</v>
      </c>
      <c r="S69" s="23">
        <f t="shared" si="15"/>
        <v>547.32299644460807</v>
      </c>
      <c r="AA69" t="s">
        <v>136</v>
      </c>
      <c r="AB69">
        <f>'Monthly Load'!D101+'Monthly Load'!E101+'Monthly Load'!F101</f>
        <v>4043.9775633852701</v>
      </c>
      <c r="AD69" s="23">
        <v>5248.6145353756874</v>
      </c>
      <c r="AE69" s="23">
        <v>810.13334647623674</v>
      </c>
      <c r="AF69" s="23">
        <v>725.31695819214542</v>
      </c>
      <c r="AG69" s="23">
        <v>9157.7136998870064</v>
      </c>
      <c r="AH69" s="40">
        <f t="shared" si="16"/>
        <v>-0.21728115702519588</v>
      </c>
      <c r="AI69" s="40">
        <f t="shared" si="17"/>
        <v>-0.93008776684474836</v>
      </c>
      <c r="AJ69" s="40">
        <f t="shared" si="18"/>
        <v>-0.95461840334896286</v>
      </c>
      <c r="AK69" s="40">
        <f t="shared" si="19"/>
        <v>-0.10396167552931926</v>
      </c>
    </row>
    <row r="70" spans="1:37" x14ac:dyDescent="0.25">
      <c r="A70">
        <v>68</v>
      </c>
      <c r="B70">
        <v>8</v>
      </c>
      <c r="C70">
        <v>1988</v>
      </c>
      <c r="D70">
        <v>30</v>
      </c>
      <c r="E70" t="str">
        <f t="shared" si="11"/>
        <v>8/1988</v>
      </c>
      <c r="F70" s="23">
        <f>('Monthly Load'!D102+'Monthly Load'!E102+'Monthly Load'!F102)+('WWTP loads'!C78)+('Monthly Load'!R102*'Monthly Load'!$F$26)</f>
        <v>4573.7363986177434</v>
      </c>
      <c r="G70" s="23">
        <f>('Monthly Load'!G102)+'WWTP loads'!D78+('Monthly Load'!R102*'Monthly Load'!$G$26)</f>
        <v>94.086485394744287</v>
      </c>
      <c r="H70" s="23">
        <f>'WWTP loads'!E78+('Monthly Load'!R102*'Monthly Load'!$H$26)</f>
        <v>67.327950711855067</v>
      </c>
      <c r="I70" s="23">
        <f>('Monthly Load'!C102)+'WWTP loads'!F78+('Monthly Load'!R102*'Monthly Load'!$I$26)</f>
        <v>8956.0054247068438</v>
      </c>
      <c r="J70" s="24"/>
      <c r="K70" s="25">
        <v>1.9627023835636379</v>
      </c>
      <c r="L70" s="25">
        <v>0.51104720089740951</v>
      </c>
      <c r="M70" s="25">
        <v>0.52740071132612665</v>
      </c>
      <c r="N70" s="25">
        <v>6.4483799684840513</v>
      </c>
      <c r="P70" s="23">
        <f t="shared" si="12"/>
        <v>899.0455254653258</v>
      </c>
      <c r="Q70" s="23">
        <f t="shared" si="13"/>
        <v>71.02826962726833</v>
      </c>
      <c r="R70" s="23">
        <f t="shared" si="14"/>
        <v>49.251525583220271</v>
      </c>
      <c r="S70" s="23">
        <f t="shared" si="15"/>
        <v>535.83210408394029</v>
      </c>
      <c r="AA70" t="s">
        <v>137</v>
      </c>
      <c r="AB70">
        <f>'Monthly Load'!D102+'Monthly Load'!E102+'Monthly Load'!F102</f>
        <v>4452.8460271830972</v>
      </c>
      <c r="AD70" s="23">
        <v>5783.808508207585</v>
      </c>
      <c r="AE70" s="23">
        <v>893.59841494517605</v>
      </c>
      <c r="AF70" s="23">
        <v>802.01458867711665</v>
      </c>
      <c r="AG70" s="23">
        <v>9966.1995519090779</v>
      </c>
      <c r="AH70" s="40">
        <f t="shared" si="16"/>
        <v>-0.2092171806643795</v>
      </c>
      <c r="AI70" s="40">
        <f t="shared" si="17"/>
        <v>-0.89471055026377067</v>
      </c>
      <c r="AJ70" s="40">
        <f t="shared" si="18"/>
        <v>-0.91605146382323388</v>
      </c>
      <c r="AK70" s="40">
        <f t="shared" si="19"/>
        <v>-0.10136202089278115</v>
      </c>
    </row>
    <row r="71" spans="1:37" x14ac:dyDescent="0.25">
      <c r="A71">
        <v>69</v>
      </c>
      <c r="B71">
        <v>9</v>
      </c>
      <c r="C71">
        <v>1988</v>
      </c>
      <c r="D71">
        <v>31</v>
      </c>
      <c r="E71" t="str">
        <f t="shared" si="11"/>
        <v>9/1988</v>
      </c>
      <c r="F71" s="23">
        <f>('Monthly Load'!D103+'Monthly Load'!E103+'Monthly Load'!F103)+('WWTP loads'!C79)+('Monthly Load'!R103*'Monthly Load'!$F$26)</f>
        <v>4954.6475451682973</v>
      </c>
      <c r="G71" s="23">
        <f>('Monthly Load'!G103)+'WWTP loads'!D79+('Monthly Load'!R103*'Monthly Load'!$G$26)</f>
        <v>115.88435951334915</v>
      </c>
      <c r="H71" s="23">
        <f>'WWTP loads'!E79+('Monthly Load'!R103*'Monthly Load'!$H$26)</f>
        <v>87.358429631654147</v>
      </c>
      <c r="I71" s="23">
        <f>('Monthly Load'!C103)+'WWTP loads'!F79+('Monthly Load'!R103*'Monthly Load'!$I$26)</f>
        <v>9984.2079736939231</v>
      </c>
      <c r="J71" s="24"/>
      <c r="K71" s="25">
        <v>2.5898750997707611</v>
      </c>
      <c r="L71" s="25">
        <v>0.66722153005138363</v>
      </c>
      <c r="M71" s="25">
        <v>0.6885726190130278</v>
      </c>
      <c r="N71" s="25">
        <v>7.6588012349701824</v>
      </c>
      <c r="P71" s="23">
        <f t="shared" si="12"/>
        <v>714.26358526539752</v>
      </c>
      <c r="Q71" s="23">
        <f t="shared" si="13"/>
        <v>64.845424361281644</v>
      </c>
      <c r="R71" s="23">
        <f t="shared" si="14"/>
        <v>47.367409400586673</v>
      </c>
      <c r="S71" s="23">
        <f t="shared" si="15"/>
        <v>486.71797327361475</v>
      </c>
      <c r="AA71" t="s">
        <v>138</v>
      </c>
      <c r="AB71">
        <f>'Monthly Load'!D103+'Monthly Load'!E103+'Monthly Load'!F103</f>
        <v>4800.7657966892766</v>
      </c>
      <c r="AD71" s="23">
        <v>6354.4404086190752</v>
      </c>
      <c r="AE71" s="23">
        <v>1040.7475014361848</v>
      </c>
      <c r="AF71" s="23">
        <v>937.23266815534089</v>
      </c>
      <c r="AG71" s="23">
        <v>11152.785051663994</v>
      </c>
      <c r="AH71" s="40">
        <f t="shared" si="16"/>
        <v>-0.22028578024779621</v>
      </c>
      <c r="AI71" s="40">
        <f t="shared" si="17"/>
        <v>-0.88865276221808465</v>
      </c>
      <c r="AJ71" s="40">
        <f t="shared" si="18"/>
        <v>-0.90679109617082299</v>
      </c>
      <c r="AK71" s="40">
        <f t="shared" si="19"/>
        <v>-0.10477894737115184</v>
      </c>
    </row>
    <row r="72" spans="1:37" x14ac:dyDescent="0.25">
      <c r="A72">
        <v>70</v>
      </c>
      <c r="B72">
        <v>10</v>
      </c>
      <c r="C72">
        <v>1988</v>
      </c>
      <c r="D72">
        <v>31</v>
      </c>
      <c r="E72" t="str">
        <f t="shared" si="11"/>
        <v>10/1988</v>
      </c>
      <c r="F72" s="23">
        <f>('Monthly Load'!D104+'Monthly Load'!E104+'Monthly Load'!F104)+('WWTP loads'!C80)+('Monthly Load'!R104*'Monthly Load'!$F$26)</f>
        <v>5619.8596205693557</v>
      </c>
      <c r="G72" s="23">
        <f>('Monthly Load'!G104)+'WWTP loads'!D80+('Monthly Load'!R104*'Monthly Load'!$G$26)</f>
        <v>274.13018006077777</v>
      </c>
      <c r="H72" s="23">
        <f>'WWTP loads'!E80+('Monthly Load'!R104*'Monthly Load'!$H$26)</f>
        <v>232.7735079725345</v>
      </c>
      <c r="I72" s="23">
        <f>('Monthly Load'!C104)+'WWTP loads'!F80+('Monthly Load'!R104*'Monthly Load'!$I$26)</f>
        <v>14283.651151873792</v>
      </c>
      <c r="J72" s="24"/>
      <c r="K72" s="25">
        <v>3.7201940623951555</v>
      </c>
      <c r="L72" s="25">
        <v>0.81634930608607692</v>
      </c>
      <c r="M72" s="25">
        <v>0.84247248388083129</v>
      </c>
      <c r="N72" s="25">
        <v>11.177704713522527</v>
      </c>
      <c r="P72" s="23">
        <f t="shared" si="12"/>
        <v>564.00692426114074</v>
      </c>
      <c r="Q72" s="23">
        <f t="shared" si="13"/>
        <v>125.37339522348242</v>
      </c>
      <c r="R72" s="23">
        <f t="shared" si="14"/>
        <v>103.15787565397058</v>
      </c>
      <c r="S72" s="23">
        <f t="shared" si="15"/>
        <v>477.10192201889987</v>
      </c>
      <c r="AA72" t="s">
        <v>139</v>
      </c>
      <c r="AB72">
        <f>'Monthly Load'!D104+'Monthly Load'!E104+'Monthly Load'!F104</f>
        <v>5226.4706842347678</v>
      </c>
      <c r="AD72" s="23">
        <v>6882.595419168395</v>
      </c>
      <c r="AE72" s="23">
        <v>1108.4377612779999</v>
      </c>
      <c r="AF72" s="23">
        <v>999.43452855052237</v>
      </c>
      <c r="AG72" s="23">
        <v>15337.810055168524</v>
      </c>
      <c r="AH72" s="40">
        <f t="shared" si="16"/>
        <v>-0.18346796836005394</v>
      </c>
      <c r="AI72" s="40">
        <f t="shared" si="17"/>
        <v>-0.75268780112226341</v>
      </c>
      <c r="AJ72" s="40">
        <f t="shared" si="18"/>
        <v>-0.76709479078121767</v>
      </c>
      <c r="AK72" s="40">
        <f t="shared" si="19"/>
        <v>-6.8729427441272986E-2</v>
      </c>
    </row>
    <row r="73" spans="1:37" x14ac:dyDescent="0.25">
      <c r="A73">
        <v>71</v>
      </c>
      <c r="B73">
        <v>11</v>
      </c>
      <c r="C73">
        <v>1988</v>
      </c>
      <c r="D73">
        <v>30</v>
      </c>
      <c r="E73" t="str">
        <f t="shared" si="11"/>
        <v>11/1988</v>
      </c>
      <c r="F73" s="23">
        <f>('Monthly Load'!D105+'Monthly Load'!E105+'Monthly Load'!F105)+('WWTP loads'!C81)+('Monthly Load'!R105*'Monthly Load'!$F$26)</f>
        <v>6644.3311160285748</v>
      </c>
      <c r="G73" s="23">
        <f>('Monthly Load'!G105)+'WWTP loads'!D81+('Monthly Load'!R105*'Monthly Load'!$G$26)</f>
        <v>563.37360923500205</v>
      </c>
      <c r="H73" s="23">
        <f>'WWTP loads'!E81+('Monthly Load'!R105*'Monthly Load'!$H$26)</f>
        <v>498.56476721371359</v>
      </c>
      <c r="I73" s="23">
        <f>('Monthly Load'!C105)+'WWTP loads'!F81+('Monthly Load'!R105*'Monthly Load'!$I$26)</f>
        <v>27243.141107230316</v>
      </c>
      <c r="J73" s="24"/>
      <c r="K73" s="25">
        <v>6.9714886648425889</v>
      </c>
      <c r="L73" s="25">
        <v>1.33085542034952</v>
      </c>
      <c r="M73" s="25">
        <v>1.3734427938007046</v>
      </c>
      <c r="N73" s="25">
        <v>27.742167036620497</v>
      </c>
      <c r="P73" s="23">
        <f t="shared" si="12"/>
        <v>367.69755694317638</v>
      </c>
      <c r="Q73" s="23">
        <f t="shared" si="13"/>
        <v>163.31671056479604</v>
      </c>
      <c r="R73" s="23">
        <f t="shared" si="14"/>
        <v>140.04771009274242</v>
      </c>
      <c r="S73" s="23">
        <f t="shared" si="15"/>
        <v>378.8626567027153</v>
      </c>
      <c r="AA73" t="s">
        <v>140</v>
      </c>
      <c r="AB73">
        <f>'Monthly Load'!D105+'Monthly Load'!E105+'Monthly Load'!F105</f>
        <v>5813.1683409438092</v>
      </c>
      <c r="AD73" s="23">
        <v>7554.3206575885279</v>
      </c>
      <c r="AE73" s="23">
        <v>1164.6166991942569</v>
      </c>
      <c r="AF73" s="23">
        <v>1051.0584174465423</v>
      </c>
      <c r="AG73" s="23">
        <v>28002.819876300458</v>
      </c>
      <c r="AH73" s="40">
        <f t="shared" si="16"/>
        <v>-0.12045948044922385</v>
      </c>
      <c r="AI73" s="40">
        <f t="shared" si="17"/>
        <v>-0.51625834523515457</v>
      </c>
      <c r="AJ73" s="40">
        <f t="shared" si="18"/>
        <v>-0.52565456026227864</v>
      </c>
      <c r="AK73" s="40">
        <f t="shared" si="19"/>
        <v>-2.7128652486640419E-2</v>
      </c>
    </row>
    <row r="74" spans="1:37" x14ac:dyDescent="0.25">
      <c r="A74">
        <v>72</v>
      </c>
      <c r="B74">
        <v>12</v>
      </c>
      <c r="C74">
        <v>1988</v>
      </c>
      <c r="D74">
        <v>31</v>
      </c>
      <c r="E74" t="str">
        <f t="shared" si="11"/>
        <v>12/1988</v>
      </c>
      <c r="F74" s="23">
        <f>('Monthly Load'!D106+'Monthly Load'!E106+'Monthly Load'!F106)+('WWTP loads'!C82)+('Monthly Load'!R106*'Monthly Load'!$F$26)</f>
        <v>2863.4012125679628</v>
      </c>
      <c r="G74" s="23">
        <f>('Monthly Load'!G106)+'WWTP loads'!D82+('Monthly Load'!R106*'Monthly Load'!$G$26)</f>
        <v>50.014375895092428</v>
      </c>
      <c r="H74" s="23">
        <f>'WWTP loads'!E82+('Monthly Load'!R106*'Monthly Load'!$H$26)</f>
        <v>26.829255495958773</v>
      </c>
      <c r="I74" s="23">
        <f>('Monthly Load'!C106)+'WWTP loads'!F82+('Monthly Load'!R106*'Monthly Load'!$I$26)</f>
        <v>11397.322441549892</v>
      </c>
      <c r="J74" s="24"/>
      <c r="K74" s="25">
        <v>1.5916280266222311</v>
      </c>
      <c r="L74" s="25">
        <v>0.42986479418579632</v>
      </c>
      <c r="M74" s="25">
        <v>0.44362046759974177</v>
      </c>
      <c r="N74" s="25">
        <v>11.379607172652044</v>
      </c>
      <c r="P74" s="23">
        <f t="shared" si="12"/>
        <v>671.68428932861684</v>
      </c>
      <c r="Q74" s="23">
        <f t="shared" si="13"/>
        <v>43.439772241665565</v>
      </c>
      <c r="R74" s="23">
        <f t="shared" si="14"/>
        <v>22.579878968906328</v>
      </c>
      <c r="S74" s="23">
        <f t="shared" si="15"/>
        <v>373.93845420770583</v>
      </c>
      <c r="AA74" t="s">
        <v>141</v>
      </c>
      <c r="AB74">
        <f>'Monthly Load'!D106+'Monthly Load'!E106+'Monthly Load'!F106</f>
        <v>2809.2145744300879</v>
      </c>
      <c r="AD74" s="23">
        <v>3585.3526522078027</v>
      </c>
      <c r="AE74" s="23">
        <v>527.01800565712938</v>
      </c>
      <c r="AF74" s="23">
        <v>465.15691527729001</v>
      </c>
      <c r="AG74" s="23">
        <v>12000.022973749223</v>
      </c>
      <c r="AH74" s="40">
        <f t="shared" si="16"/>
        <v>-0.20136134703381933</v>
      </c>
      <c r="AI74" s="40">
        <f t="shared" si="17"/>
        <v>-0.90509930332886745</v>
      </c>
      <c r="AJ74" s="40">
        <f t="shared" si="18"/>
        <v>-0.94232213987409974</v>
      </c>
      <c r="AK74" s="40">
        <f t="shared" si="19"/>
        <v>-5.0224948195330542E-2</v>
      </c>
    </row>
    <row r="75" spans="1:37" x14ac:dyDescent="0.25">
      <c r="A75">
        <v>73</v>
      </c>
      <c r="B75">
        <v>1</v>
      </c>
      <c r="C75">
        <v>1989</v>
      </c>
      <c r="D75">
        <v>31</v>
      </c>
      <c r="E75" t="str">
        <f t="shared" si="11"/>
        <v>1/1989</v>
      </c>
      <c r="F75" s="23">
        <f>('Monthly Load'!D107+'Monthly Load'!E107+'Monthly Load'!F107)+('WWTP loads'!C83)+('Monthly Load'!R107*'Monthly Load'!$F$26)</f>
        <v>3764.745543742828</v>
      </c>
      <c r="G75" s="23">
        <f>('Monthly Load'!G107)+'WWTP loads'!D83+('Monthly Load'!R107*'Monthly Load'!$G$26)</f>
        <v>267.97573163360715</v>
      </c>
      <c r="H75" s="23">
        <f>'WWTP loads'!E83+('Monthly Load'!R107*'Monthly Load'!$H$26)</f>
        <v>227.11806887729665</v>
      </c>
      <c r="I75" s="23">
        <f>('Monthly Load'!C107)+'WWTP loads'!F83+('Monthly Load'!R107*'Monthly Load'!$I$26)</f>
        <v>12817.570376455918</v>
      </c>
      <c r="J75" s="24"/>
      <c r="K75" s="25">
        <v>3.5983877084167353</v>
      </c>
      <c r="L75" s="25">
        <v>0.79975205287124274</v>
      </c>
      <c r="M75" s="25">
        <v>0.82534411856312251</v>
      </c>
      <c r="N75" s="25">
        <v>18.561566075973332</v>
      </c>
      <c r="P75" s="23">
        <f t="shared" si="12"/>
        <v>390.61798643517568</v>
      </c>
      <c r="Q75" s="23">
        <f t="shared" si="13"/>
        <v>125.10211887209732</v>
      </c>
      <c r="R75" s="23">
        <f t="shared" si="14"/>
        <v>102.74038520667831</v>
      </c>
      <c r="S75" s="23">
        <f t="shared" si="15"/>
        <v>257.81943874630753</v>
      </c>
      <c r="AA75" t="s">
        <v>142</v>
      </c>
      <c r="AB75">
        <f>'Monthly Load'!D107+'Monthly Load'!E107+'Monthly Load'!F107</f>
        <v>3380.6714482709849</v>
      </c>
      <c r="AD75" s="23">
        <v>4313.5005268848709</v>
      </c>
      <c r="AE75" s="23">
        <v>630.5459883524569</v>
      </c>
      <c r="AF75" s="23">
        <v>560.290737213537</v>
      </c>
      <c r="AG75" s="23">
        <v>13275.682795418248</v>
      </c>
      <c r="AH75" s="40">
        <f t="shared" si="16"/>
        <v>-0.12721801694976109</v>
      </c>
      <c r="AI75" s="40">
        <f t="shared" si="17"/>
        <v>-0.57501001261811768</v>
      </c>
      <c r="AJ75" s="40">
        <f t="shared" si="18"/>
        <v>-0.59464247078791554</v>
      </c>
      <c r="AK75" s="40">
        <f t="shared" si="19"/>
        <v>-3.4507635202042877E-2</v>
      </c>
    </row>
    <row r="76" spans="1:37" x14ac:dyDescent="0.25">
      <c r="A76">
        <v>74</v>
      </c>
      <c r="B76">
        <v>2</v>
      </c>
      <c r="C76">
        <v>1989</v>
      </c>
      <c r="D76">
        <v>28</v>
      </c>
      <c r="E76" t="str">
        <f t="shared" si="11"/>
        <v>2/1989</v>
      </c>
      <c r="F76" s="23">
        <f>('Monthly Load'!D108+'Monthly Load'!E108+'Monthly Load'!F108)+('WWTP loads'!C84)+('Monthly Load'!R108*'Monthly Load'!$F$26)</f>
        <v>9220.1890449259972</v>
      </c>
      <c r="G76" s="23">
        <f>('Monthly Load'!G108)+'WWTP loads'!D84+('Monthly Load'!R108*'Monthly Load'!$G$26)</f>
        <v>1622.5467326449279</v>
      </c>
      <c r="H76" s="23">
        <f>'WWTP loads'!E84+('Monthly Load'!R108*'Monthly Load'!$H$26)</f>
        <v>1471.8589887255373</v>
      </c>
      <c r="I76" s="23">
        <f>('Monthly Load'!C108)+'WWTP loads'!F84+('Monthly Load'!R108*'Monthly Load'!$I$26)</f>
        <v>61146.055108022862</v>
      </c>
      <c r="J76" s="24"/>
      <c r="K76" s="25">
        <v>19.531350987758714</v>
      </c>
      <c r="L76" s="25">
        <v>3.4250662571098465</v>
      </c>
      <c r="M76" s="25">
        <v>3.5346683773373613</v>
      </c>
      <c r="N76" s="25">
        <v>81.013293051411708</v>
      </c>
      <c r="P76" s="23">
        <f t="shared" si="12"/>
        <v>195.13526712189832</v>
      </c>
      <c r="Q76" s="23">
        <f t="shared" si="13"/>
        <v>195.81973709785186</v>
      </c>
      <c r="R76" s="23">
        <f t="shared" si="14"/>
        <v>172.12571452978816</v>
      </c>
      <c r="S76" s="23">
        <f t="shared" si="15"/>
        <v>311.98979138458623</v>
      </c>
      <c r="AA76" t="s">
        <v>143</v>
      </c>
      <c r="AB76">
        <f>'Monthly Load'!D108+'Monthly Load'!E108+'Monthly Load'!F108</f>
        <v>6785.953434409992</v>
      </c>
      <c r="AD76" s="23">
        <v>8539.0054658298559</v>
      </c>
      <c r="AE76" s="23">
        <v>1172.4790107421202</v>
      </c>
      <c r="AF76" s="23">
        <v>1058.2832442743086</v>
      </c>
      <c r="AG76" s="23">
        <v>60577.38845940242</v>
      </c>
      <c r="AH76" s="40">
        <f t="shared" si="16"/>
        <v>7.9773175204302452E-2</v>
      </c>
      <c r="AI76" s="40">
        <f t="shared" si="17"/>
        <v>0.38385993930751694</v>
      </c>
      <c r="AJ76" s="40">
        <f t="shared" si="18"/>
        <v>0.39079872679532784</v>
      </c>
      <c r="AK76" s="40">
        <f t="shared" si="19"/>
        <v>9.3874408105517563E-3</v>
      </c>
    </row>
    <row r="77" spans="1:37" x14ac:dyDescent="0.25">
      <c r="A77">
        <v>75</v>
      </c>
      <c r="B77">
        <v>3</v>
      </c>
      <c r="C77">
        <v>1989</v>
      </c>
      <c r="D77">
        <v>31</v>
      </c>
      <c r="E77" t="str">
        <f t="shared" si="11"/>
        <v>3/1989</v>
      </c>
      <c r="F77" s="23">
        <f>('Monthly Load'!D109+'Monthly Load'!E109+'Monthly Load'!F109)+('WWTP loads'!C85)+('Monthly Load'!R109*'Monthly Load'!$F$26)</f>
        <v>13699.116490928962</v>
      </c>
      <c r="G77" s="23">
        <f>('Monthly Load'!G109)+'WWTP loads'!D85+('Monthly Load'!R109*'Monthly Load'!$G$26)</f>
        <v>1771.747401567291</v>
      </c>
      <c r="H77" s="23">
        <f>'WWTP loads'!E85+('Monthly Load'!R109*'Monthly Load'!$H$26)</f>
        <v>1608.9623061136549</v>
      </c>
      <c r="I77" s="23">
        <f>('Monthly Load'!C109)+'WWTP loads'!F85+('Monthly Load'!R109*'Monthly Load'!$I$26)</f>
        <v>104485.35817508318</v>
      </c>
      <c r="J77" s="24"/>
      <c r="K77" s="25">
        <v>26.923404448333976</v>
      </c>
      <c r="L77" s="25">
        <v>4.2065566601267594</v>
      </c>
      <c r="M77" s="25">
        <v>4.3411664732508157</v>
      </c>
      <c r="N77" s="25">
        <v>136.13994387018667</v>
      </c>
      <c r="P77" s="23">
        <f t="shared" si="12"/>
        <v>189.97092925605094</v>
      </c>
      <c r="Q77" s="23">
        <f t="shared" si="13"/>
        <v>157.25324828801564</v>
      </c>
      <c r="R77" s="23">
        <f t="shared" si="14"/>
        <v>138.37702621721854</v>
      </c>
      <c r="S77" s="23">
        <f t="shared" si="15"/>
        <v>286.54605405527661</v>
      </c>
      <c r="AA77" t="s">
        <v>144</v>
      </c>
      <c r="AB77">
        <f>'Monthly Load'!D109+'Monthly Load'!E109+'Monthly Load'!F109</f>
        <v>11039.063651773706</v>
      </c>
      <c r="AD77" s="23">
        <v>13632.976403704582</v>
      </c>
      <c r="AE77" s="23">
        <v>1728.0477010797542</v>
      </c>
      <c r="AF77" s="23">
        <v>1568.8058245845671</v>
      </c>
      <c r="AG77" s="23">
        <v>104430.14301298068</v>
      </c>
      <c r="AH77" s="40">
        <f t="shared" si="16"/>
        <v>4.8514781560398419E-3</v>
      </c>
      <c r="AI77" s="40">
        <f t="shared" si="17"/>
        <v>2.5288480439649586E-2</v>
      </c>
      <c r="AJ77" s="40">
        <f t="shared" si="18"/>
        <v>2.5596846276193304E-2</v>
      </c>
      <c r="AK77" s="40">
        <f t="shared" si="19"/>
        <v>5.2872820537680943E-4</v>
      </c>
    </row>
    <row r="78" spans="1:37" x14ac:dyDescent="0.25">
      <c r="A78">
        <v>76</v>
      </c>
      <c r="B78">
        <v>4</v>
      </c>
      <c r="C78">
        <v>1989</v>
      </c>
      <c r="D78">
        <v>30</v>
      </c>
      <c r="E78" t="str">
        <f t="shared" si="11"/>
        <v>4/1989</v>
      </c>
      <c r="F78" s="23">
        <f>('Monthly Load'!D110+'Monthly Load'!E110+'Monthly Load'!F110)+('WWTP loads'!C86)+('Monthly Load'!R110*'Monthly Load'!$F$26)</f>
        <v>8210.7718104946907</v>
      </c>
      <c r="G78" s="23">
        <f>('Monthly Load'!G110)+'WWTP loads'!D86+('Monthly Load'!R110*'Monthly Load'!$G$26)</f>
        <v>842.54912574206651</v>
      </c>
      <c r="H78" s="23">
        <f>'WWTP loads'!E86+('Monthly Load'!R110*'Monthly Load'!$H$26)</f>
        <v>755.10443103101613</v>
      </c>
      <c r="I78" s="23">
        <f>('Monthly Load'!C110)+'WWTP loads'!F86+('Monthly Load'!R110*'Monthly Load'!$I$26)</f>
        <v>32838.601496154086</v>
      </c>
      <c r="J78" s="24"/>
      <c r="K78" s="25">
        <v>11.769918972988611</v>
      </c>
      <c r="L78" s="25">
        <v>2.0979338751582204</v>
      </c>
      <c r="M78" s="25">
        <v>2.1650677591632834</v>
      </c>
      <c r="N78" s="25">
        <v>52.373722234261649</v>
      </c>
      <c r="P78" s="23">
        <f t="shared" si="12"/>
        <v>269.13830462803475</v>
      </c>
      <c r="Q78" s="23">
        <f t="shared" si="13"/>
        <v>154.94174384070425</v>
      </c>
      <c r="R78" s="23">
        <f t="shared" si="14"/>
        <v>134.55521320946363</v>
      </c>
      <c r="S78" s="23">
        <f t="shared" si="15"/>
        <v>241.90019345035219</v>
      </c>
      <c r="AA78" t="s">
        <v>145</v>
      </c>
      <c r="AB78">
        <f>'Monthly Load'!D110+'Monthly Load'!E110+'Monthly Load'!F110</f>
        <v>6957.0731185343684</v>
      </c>
      <c r="AD78" s="23">
        <v>8754.7229221249436</v>
      </c>
      <c r="AE78" s="23">
        <v>1201.945395926341</v>
      </c>
      <c r="AF78" s="23">
        <v>1085.3604630922412</v>
      </c>
      <c r="AG78" s="23">
        <v>33292.703540238268</v>
      </c>
      <c r="AH78" s="40">
        <f t="shared" si="16"/>
        <v>-6.2132304639314066E-2</v>
      </c>
      <c r="AI78" s="40">
        <f t="shared" si="17"/>
        <v>-0.29901214431399964</v>
      </c>
      <c r="AJ78" s="40">
        <f t="shared" si="18"/>
        <v>-0.30428234977374302</v>
      </c>
      <c r="AK78" s="40">
        <f t="shared" si="19"/>
        <v>-1.3639686651921936E-2</v>
      </c>
    </row>
    <row r="79" spans="1:37" x14ac:dyDescent="0.25">
      <c r="A79">
        <v>77</v>
      </c>
      <c r="B79">
        <v>5</v>
      </c>
      <c r="C79">
        <v>1989</v>
      </c>
      <c r="D79">
        <v>31</v>
      </c>
      <c r="E79" t="str">
        <f t="shared" si="11"/>
        <v>5/1989</v>
      </c>
      <c r="F79" s="23">
        <f>('Monthly Load'!D111+'Monthly Load'!E111+'Monthly Load'!F111)+('WWTP loads'!C87)+('Monthly Load'!R111*'Monthly Load'!$F$26)</f>
        <v>10115.499086014548</v>
      </c>
      <c r="G79" s="23">
        <f>('Monthly Load'!G111)+'WWTP loads'!D87+('Monthly Load'!R111*'Monthly Load'!$G$26)</f>
        <v>721.47513056789478</v>
      </c>
      <c r="H79" s="23">
        <f>'WWTP loads'!E87+('Monthly Load'!R111*'Monthly Load'!$H$26)</f>
        <v>643.84724627637172</v>
      </c>
      <c r="I79" s="23">
        <f>('Monthly Load'!C111)+'WWTP loads'!F87+('Monthly Load'!R111*'Monthly Load'!$I$26)</f>
        <v>54497.334750785849</v>
      </c>
      <c r="J79" s="24"/>
      <c r="K79" s="25">
        <v>14.677215630924566</v>
      </c>
      <c r="L79" s="25">
        <v>3.0063131908013538</v>
      </c>
      <c r="M79" s="25">
        <v>3.1025152129069968</v>
      </c>
      <c r="N79" s="25">
        <v>65.168345165317746</v>
      </c>
      <c r="P79" s="23">
        <f t="shared" si="12"/>
        <v>257.31683689483469</v>
      </c>
      <c r="Q79" s="23">
        <f t="shared" si="13"/>
        <v>89.600762749981371</v>
      </c>
      <c r="R79" s="23">
        <f t="shared" si="14"/>
        <v>77.480691231195408</v>
      </c>
      <c r="S79" s="23">
        <f t="shared" si="15"/>
        <v>312.22173579832008</v>
      </c>
      <c r="AA79" t="s">
        <v>146</v>
      </c>
      <c r="AB79">
        <f>'Monthly Load'!D111+'Monthly Load'!E111+'Monthly Load'!F111</f>
        <v>9045.0475218854044</v>
      </c>
      <c r="AD79" s="23">
        <v>11870.918080827543</v>
      </c>
      <c r="AE79" s="23">
        <v>1881.3055378550525</v>
      </c>
      <c r="AF79" s="23">
        <v>1709.6373502699762</v>
      </c>
      <c r="AG79" s="23">
        <v>55962.79614377705</v>
      </c>
      <c r="AH79" s="40">
        <f t="shared" si="16"/>
        <v>-0.14787558829574718</v>
      </c>
      <c r="AI79" s="40">
        <f t="shared" si="17"/>
        <v>-0.61650294646425396</v>
      </c>
      <c r="AJ79" s="40">
        <f t="shared" si="18"/>
        <v>-0.62340127502788889</v>
      </c>
      <c r="AK79" s="40">
        <f t="shared" si="19"/>
        <v>-2.6186350468018163E-2</v>
      </c>
    </row>
    <row r="80" spans="1:37" x14ac:dyDescent="0.25">
      <c r="A80">
        <v>78</v>
      </c>
      <c r="B80">
        <v>6</v>
      </c>
      <c r="C80">
        <v>1989</v>
      </c>
      <c r="D80">
        <v>30</v>
      </c>
      <c r="E80" t="str">
        <f t="shared" si="11"/>
        <v>6/1989</v>
      </c>
      <c r="F80" s="23">
        <f>('Monthly Load'!D112+'Monthly Load'!E112+'Monthly Load'!F112)+('WWTP loads'!C88)+('Monthly Load'!R112*'Monthly Load'!$F$26)</f>
        <v>6113.1796885824224</v>
      </c>
      <c r="G80" s="23">
        <f>('Monthly Load'!G112)+'WWTP loads'!D88+('Monthly Load'!R112*'Monthly Load'!$G$26)</f>
        <v>478.48916164839426</v>
      </c>
      <c r="H80" s="23">
        <f>'WWTP loads'!E88+('Monthly Load'!R112*'Monthly Load'!$H$26)</f>
        <v>420.56284240439828</v>
      </c>
      <c r="I80" s="23">
        <f>('Monthly Load'!C112)+'WWTP loads'!F88+('Monthly Load'!R112*'Monthly Load'!$I$26)</f>
        <v>32497.444273658766</v>
      </c>
      <c r="J80" s="24"/>
      <c r="K80" s="25">
        <v>5.3843608729732564</v>
      </c>
      <c r="L80" s="25">
        <v>0.99308093483596915</v>
      </c>
      <c r="M80" s="25">
        <v>1.0248595247507202</v>
      </c>
      <c r="N80" s="25">
        <v>40.065395797623232</v>
      </c>
      <c r="P80" s="23">
        <f t="shared" si="12"/>
        <v>438.02409863802029</v>
      </c>
      <c r="Q80" s="23">
        <f t="shared" si="13"/>
        <v>185.88847448688767</v>
      </c>
      <c r="R80" s="23">
        <f t="shared" si="14"/>
        <v>158.31846131873908</v>
      </c>
      <c r="S80" s="23">
        <f t="shared" si="15"/>
        <v>312.92825121983333</v>
      </c>
      <c r="AA80" t="s">
        <v>147</v>
      </c>
      <c r="AB80">
        <f>'Monthly Load'!D112+'Monthly Load'!E112+'Monthly Load'!F112</f>
        <v>5410.4906720071176</v>
      </c>
      <c r="AD80" s="23">
        <v>6928.1665277954207</v>
      </c>
      <c r="AE80" s="23">
        <v>1016.9626089855537</v>
      </c>
      <c r="AF80" s="23">
        <v>915.37628049800435</v>
      </c>
      <c r="AG80" s="23">
        <v>33177.812751037476</v>
      </c>
      <c r="AH80" s="40">
        <f t="shared" si="16"/>
        <v>-0.11763384092217129</v>
      </c>
      <c r="AI80" s="40">
        <f t="shared" si="17"/>
        <v>-0.52949188355538523</v>
      </c>
      <c r="AJ80" s="40">
        <f t="shared" si="18"/>
        <v>-0.54055741735453988</v>
      </c>
      <c r="AK80" s="40">
        <f t="shared" si="19"/>
        <v>-2.0506730883199487E-2</v>
      </c>
    </row>
    <row r="81" spans="1:37" x14ac:dyDescent="0.25">
      <c r="A81">
        <v>79</v>
      </c>
      <c r="B81">
        <v>7</v>
      </c>
      <c r="C81">
        <v>1989</v>
      </c>
      <c r="D81">
        <v>31</v>
      </c>
      <c r="E81" t="str">
        <f t="shared" si="11"/>
        <v>7/1989</v>
      </c>
      <c r="F81" s="23">
        <f>('Monthly Load'!D113+'Monthly Load'!E113+'Monthly Load'!F113)+('WWTP loads'!C89)+('Monthly Load'!R113*'Monthly Load'!$F$26)</f>
        <v>8720.6629564529103</v>
      </c>
      <c r="G81" s="23">
        <f>('Monthly Load'!G113)+'WWTP loads'!D89+('Monthly Load'!R113*'Monthly Load'!$G$26)</f>
        <v>765.59939641014989</v>
      </c>
      <c r="H81" s="23">
        <f>'WWTP loads'!E89+('Monthly Load'!R113*'Monthly Load'!$H$26)</f>
        <v>684.39386894222775</v>
      </c>
      <c r="I81" s="23">
        <f>('Monthly Load'!C113)+'WWTP loads'!F89+('Monthly Load'!R113*'Monthly Load'!$I$26)</f>
        <v>26397.872719675368</v>
      </c>
      <c r="J81" s="24"/>
      <c r="K81" s="25">
        <v>9.6648541631474796</v>
      </c>
      <c r="L81" s="25">
        <v>1.9113312484437159</v>
      </c>
      <c r="M81" s="25">
        <v>1.9724938483939147</v>
      </c>
      <c r="N81" s="25">
        <v>27.508729336255513</v>
      </c>
      <c r="P81" s="23">
        <f t="shared" si="12"/>
        <v>336.88273971760788</v>
      </c>
      <c r="Q81" s="23">
        <f t="shared" si="13"/>
        <v>149.55129770672715</v>
      </c>
      <c r="R81" s="23">
        <f t="shared" si="14"/>
        <v>129.54331802384161</v>
      </c>
      <c r="S81" s="23">
        <f t="shared" si="15"/>
        <v>358.28032870633263</v>
      </c>
      <c r="AA81" t="s">
        <v>148</v>
      </c>
      <c r="AB81">
        <f>'Monthly Load'!D113+'Monthly Load'!E113+'Monthly Load'!F113</f>
        <v>7583.4287196976502</v>
      </c>
      <c r="AD81" s="23">
        <v>9962.7470760547731</v>
      </c>
      <c r="AE81" s="23">
        <v>1586.2621182899522</v>
      </c>
      <c r="AF81" s="23">
        <v>1438.516370129073</v>
      </c>
      <c r="AG81" s="23">
        <v>27434.791158807278</v>
      </c>
      <c r="AH81" s="40">
        <f t="shared" si="16"/>
        <v>-0.12467285479796858</v>
      </c>
      <c r="AI81" s="40">
        <f t="shared" si="17"/>
        <v>-0.51735631357351353</v>
      </c>
      <c r="AJ81" s="40">
        <f t="shared" si="18"/>
        <v>-0.52423630126585252</v>
      </c>
      <c r="AK81" s="40">
        <f t="shared" si="19"/>
        <v>-3.7795747491922597E-2</v>
      </c>
    </row>
    <row r="82" spans="1:37" x14ac:dyDescent="0.25">
      <c r="A82">
        <v>80</v>
      </c>
      <c r="B82">
        <v>8</v>
      </c>
      <c r="C82">
        <v>1989</v>
      </c>
      <c r="D82">
        <v>30</v>
      </c>
      <c r="E82" t="str">
        <f t="shared" si="11"/>
        <v>8/1989</v>
      </c>
      <c r="F82" s="23">
        <f>('Monthly Load'!D114+'Monthly Load'!E114+'Monthly Load'!F114)+('WWTP loads'!C90)+('Monthly Load'!R114*'Monthly Load'!$F$26)</f>
        <v>6004.3283064512925</v>
      </c>
      <c r="G82" s="23">
        <f>('Monthly Load'!G114)+'WWTP loads'!D90+('Monthly Load'!R114*'Monthly Load'!$G$26)</f>
        <v>466.37845889594615</v>
      </c>
      <c r="H82" s="23">
        <f>'WWTP loads'!E90+('Monthly Load'!R114*'Monthly Load'!$H$26)</f>
        <v>409.4340885237703</v>
      </c>
      <c r="I82" s="23">
        <f>('Monthly Load'!C114)+'WWTP loads'!F90+('Monthly Load'!R114*'Monthly Load'!$I$26)</f>
        <v>34856.098598842895</v>
      </c>
      <c r="J82" s="24"/>
      <c r="K82" s="25">
        <v>5.1620692772234715</v>
      </c>
      <c r="L82" s="25">
        <v>1.02250466180718</v>
      </c>
      <c r="M82" s="25">
        <v>1.0552248109850098</v>
      </c>
      <c r="N82" s="25">
        <v>36.218416846990131</v>
      </c>
      <c r="P82" s="23">
        <f t="shared" si="12"/>
        <v>448.75118130473265</v>
      </c>
      <c r="Q82" s="23">
        <f t="shared" si="13"/>
        <v>175.96981971289722</v>
      </c>
      <c r="R82" s="23">
        <f t="shared" si="14"/>
        <v>149.6938668011297</v>
      </c>
      <c r="S82" s="23">
        <f t="shared" si="15"/>
        <v>371.29090872982516</v>
      </c>
      <c r="AA82" t="s">
        <v>149</v>
      </c>
      <c r="AB82">
        <f>'Monthly Load'!D114+'Monthly Load'!E114+'Monthly Load'!F114</f>
        <v>5319.9690021499628</v>
      </c>
      <c r="AD82" s="23">
        <v>6905.6738957357647</v>
      </c>
      <c r="AE82" s="23">
        <v>1061.9103661017582</v>
      </c>
      <c r="AF82" s="23">
        <v>956.67962487505713</v>
      </c>
      <c r="AG82" s="23">
        <v>35608.561211325912</v>
      </c>
      <c r="AH82" s="40">
        <f t="shared" si="16"/>
        <v>-0.13052246643749724</v>
      </c>
      <c r="AI82" s="40">
        <f t="shared" si="17"/>
        <v>-0.56081184082606916</v>
      </c>
      <c r="AJ82" s="40">
        <f t="shared" si="18"/>
        <v>-0.57202591350553467</v>
      </c>
      <c r="AK82" s="40">
        <f t="shared" si="19"/>
        <v>-2.1131508459928557E-2</v>
      </c>
    </row>
    <row r="83" spans="1:37" x14ac:dyDescent="0.25">
      <c r="A83">
        <v>81</v>
      </c>
      <c r="B83">
        <v>9</v>
      </c>
      <c r="C83">
        <v>1989</v>
      </c>
      <c r="D83">
        <v>31</v>
      </c>
      <c r="E83" t="str">
        <f t="shared" si="11"/>
        <v>9/1989</v>
      </c>
      <c r="F83" s="23">
        <f>('Monthly Load'!D115+'Monthly Load'!E115+'Monthly Load'!F115)+('WWTP loads'!C91)+('Monthly Load'!R115*'Monthly Load'!$F$26)</f>
        <v>4595.5269543331215</v>
      </c>
      <c r="G83" s="23">
        <f>('Monthly Load'!G115)+'WWTP loads'!D91+('Monthly Load'!R115*'Monthly Load'!$G$26)</f>
        <v>168.32408491129806</v>
      </c>
      <c r="H83" s="23">
        <f>'WWTP loads'!E91+('Monthly Load'!R115*'Monthly Load'!$H$26)</f>
        <v>135.54628540274234</v>
      </c>
      <c r="I83" s="23">
        <f>('Monthly Load'!C115)+'WWTP loads'!F91+('Monthly Load'!R115*'Monthly Load'!$I$26)</f>
        <v>19921.777212094559</v>
      </c>
      <c r="J83" s="24"/>
      <c r="K83" s="25">
        <v>3.6583458361078374</v>
      </c>
      <c r="L83" s="25">
        <v>0.89830188358283503</v>
      </c>
      <c r="M83" s="25">
        <v>0.92704754385748567</v>
      </c>
      <c r="N83" s="25">
        <v>20.703302495206071</v>
      </c>
      <c r="P83" s="23">
        <f t="shared" si="12"/>
        <v>469.00246248861163</v>
      </c>
      <c r="Q83" s="23">
        <f t="shared" si="13"/>
        <v>69.959792948942209</v>
      </c>
      <c r="R83" s="23">
        <f t="shared" si="14"/>
        <v>54.589633234607007</v>
      </c>
      <c r="S83" s="23">
        <f t="shared" si="15"/>
        <v>359.26343260293407</v>
      </c>
      <c r="AA83" t="s">
        <v>150</v>
      </c>
      <c r="AB83">
        <f>'Monthly Load'!D115+'Monthly Load'!E115+'Monthly Load'!F115</f>
        <v>4362.2769728193671</v>
      </c>
      <c r="AD83" s="23">
        <v>5803.3954415095604</v>
      </c>
      <c r="AE83" s="23">
        <v>966.38004965287416</v>
      </c>
      <c r="AF83" s="23">
        <v>868.8950097598663</v>
      </c>
      <c r="AG83" s="23">
        <v>20930.131708085606</v>
      </c>
      <c r="AH83" s="40">
        <f t="shared" si="16"/>
        <v>-0.20813134299568808</v>
      </c>
      <c r="AI83" s="40">
        <f t="shared" si="17"/>
        <v>-0.82581999186369748</v>
      </c>
      <c r="AJ83" s="40">
        <f t="shared" si="18"/>
        <v>-0.84400153772294906</v>
      </c>
      <c r="AK83" s="40">
        <f t="shared" si="19"/>
        <v>-4.8177169167144096E-2</v>
      </c>
    </row>
    <row r="84" spans="1:37" x14ac:dyDescent="0.25">
      <c r="A84">
        <v>82</v>
      </c>
      <c r="B84">
        <v>10</v>
      </c>
      <c r="C84">
        <v>1989</v>
      </c>
      <c r="D84">
        <v>31</v>
      </c>
      <c r="E84" t="str">
        <f t="shared" si="11"/>
        <v>10/1989</v>
      </c>
      <c r="F84" s="23">
        <f>('Monthly Load'!D116+'Monthly Load'!E116+'Monthly Load'!F116)+('WWTP loads'!C92)+('Monthly Load'!R116*'Monthly Load'!$F$26)</f>
        <v>8019.2860130731824</v>
      </c>
      <c r="G84" s="23">
        <f>('Monthly Load'!G116)+'WWTP loads'!D92+('Monthly Load'!R116*'Monthly Load'!$G$26)</f>
        <v>775.82203956036415</v>
      </c>
      <c r="H84" s="23">
        <f>'WWTP loads'!E92+('Monthly Load'!R116*'Monthly Load'!$H$26)</f>
        <v>693.78764913431667</v>
      </c>
      <c r="I84" s="23">
        <f>('Monthly Load'!C116)+'WWTP loads'!F92+('Monthly Load'!R116*'Monthly Load'!$I$26)</f>
        <v>93688.739970443421</v>
      </c>
      <c r="J84" s="24"/>
      <c r="K84" s="25">
        <v>9.9162672780093484</v>
      </c>
      <c r="L84" s="25">
        <v>1.8510570130845803</v>
      </c>
      <c r="M84" s="25">
        <v>1.9102908375032868</v>
      </c>
      <c r="N84" s="25">
        <v>69.688075928974143</v>
      </c>
      <c r="P84" s="23">
        <f t="shared" si="12"/>
        <v>301.93401549302558</v>
      </c>
      <c r="Q84" s="23">
        <f t="shared" si="13"/>
        <v>156.48289826626828</v>
      </c>
      <c r="R84" s="23">
        <f t="shared" si="14"/>
        <v>135.59748523733296</v>
      </c>
      <c r="S84" s="23">
        <f t="shared" si="15"/>
        <v>501.94194347086847</v>
      </c>
      <c r="AA84" t="s">
        <v>151</v>
      </c>
      <c r="AB84">
        <f>'Monthly Load'!D116+'Monthly Load'!E116+'Monthly Load'!F116</f>
        <v>6866.5796677662474</v>
      </c>
      <c r="AD84" s="23">
        <v>8929.4025169217057</v>
      </c>
      <c r="AE84" s="23">
        <v>1377.1490153174243</v>
      </c>
      <c r="AF84" s="23">
        <v>1246.3583836137773</v>
      </c>
      <c r="AG84" s="23">
        <v>94448.524730352685</v>
      </c>
      <c r="AH84" s="40">
        <f t="shared" si="16"/>
        <v>-0.10192356119279009</v>
      </c>
      <c r="AI84" s="40">
        <f t="shared" si="17"/>
        <v>-0.43664626635808035</v>
      </c>
      <c r="AJ84" s="40">
        <f t="shared" si="18"/>
        <v>-0.44334819081274118</v>
      </c>
      <c r="AK84" s="40">
        <f t="shared" si="19"/>
        <v>-8.0444322669774183E-3</v>
      </c>
    </row>
    <row r="85" spans="1:37" x14ac:dyDescent="0.25">
      <c r="A85">
        <v>83</v>
      </c>
      <c r="B85">
        <v>11</v>
      </c>
      <c r="C85">
        <v>1989</v>
      </c>
      <c r="D85">
        <v>30</v>
      </c>
      <c r="E85" t="str">
        <f t="shared" si="11"/>
        <v>11/1989</v>
      </c>
      <c r="F85" s="23">
        <f>('Monthly Load'!D117+'Monthly Load'!E117+'Monthly Load'!F117)+('WWTP loads'!C93)+('Monthly Load'!R117*'Monthly Load'!$F$26)</f>
        <v>5157.0176539630311</v>
      </c>
      <c r="G85" s="23">
        <f>('Monthly Load'!G117)+'WWTP loads'!D93+('Monthly Load'!R117*'Monthly Load'!$G$26)</f>
        <v>418.18078269638545</v>
      </c>
      <c r="H85" s="23">
        <f>'WWTP loads'!E93+('Monthly Load'!R117*'Monthly Load'!$H$26)</f>
        <v>365.14433201606585</v>
      </c>
      <c r="I85" s="23">
        <f>('Monthly Load'!C117)+'WWTP loads'!F93+('Monthly Load'!R117*'Monthly Load'!$I$26)</f>
        <v>20562.424767501419</v>
      </c>
      <c r="J85" s="24"/>
      <c r="K85" s="25">
        <v>6.2091588982234507</v>
      </c>
      <c r="L85" s="25">
        <v>1.2498870308504144</v>
      </c>
      <c r="M85" s="25">
        <v>1.2898834158376276</v>
      </c>
      <c r="N85" s="25">
        <v>26.377114124848664</v>
      </c>
      <c r="P85" s="23">
        <f t="shared" si="12"/>
        <v>320.42828616370525</v>
      </c>
      <c r="Q85" s="23">
        <f t="shared" si="13"/>
        <v>129.07980843647655</v>
      </c>
      <c r="R85" s="23">
        <f t="shared" si="14"/>
        <v>109.21419963467056</v>
      </c>
      <c r="S85" s="23">
        <f t="shared" si="15"/>
        <v>300.75444224764078</v>
      </c>
      <c r="AA85" t="s">
        <v>152</v>
      </c>
      <c r="AB85">
        <f>'Monthly Load'!D117+'Monthly Load'!E117+'Monthly Load'!F117</f>
        <v>4545.6061839096856</v>
      </c>
      <c r="AD85" s="23">
        <v>5880.0365074625888</v>
      </c>
      <c r="AE85" s="23">
        <v>895.88966804430709</v>
      </c>
      <c r="AF85" s="23">
        <v>804.12006449793978</v>
      </c>
      <c r="AG85" s="23">
        <v>21166.016399663993</v>
      </c>
      <c r="AH85" s="40">
        <f t="shared" si="16"/>
        <v>-0.1229616266126827</v>
      </c>
      <c r="AI85" s="40">
        <f t="shared" si="17"/>
        <v>-0.53322289829588265</v>
      </c>
      <c r="AJ85" s="40">
        <f t="shared" si="18"/>
        <v>-0.54590819438879779</v>
      </c>
      <c r="AK85" s="40">
        <f t="shared" si="19"/>
        <v>-2.8517016181285562E-2</v>
      </c>
    </row>
    <row r="86" spans="1:37" x14ac:dyDescent="0.25">
      <c r="A86">
        <v>84</v>
      </c>
      <c r="B86">
        <v>12</v>
      </c>
      <c r="C86">
        <v>1989</v>
      </c>
      <c r="D86">
        <v>31</v>
      </c>
      <c r="E86" t="str">
        <f t="shared" si="11"/>
        <v>12/1989</v>
      </c>
      <c r="F86" s="23">
        <f>('Monthly Load'!D118+'Monthly Load'!E118+'Monthly Load'!F118)+('WWTP loads'!C94)+('Monthly Load'!R118*'Monthly Load'!$F$26)</f>
        <v>7198.2563214571401</v>
      </c>
      <c r="G86" s="23">
        <f>('Monthly Load'!G118)+'WWTP loads'!D94+('Monthly Load'!R118*'Monthly Load'!$G$26)</f>
        <v>1031.544587343551</v>
      </c>
      <c r="H86" s="23">
        <f>'WWTP loads'!E94+('Monthly Load'!R118*'Monthly Load'!$H$26)</f>
        <v>928.77593628643433</v>
      </c>
      <c r="I86" s="23">
        <f>('Monthly Load'!C118)+'WWTP loads'!F94+('Monthly Load'!R118*'Monthly Load'!$I$26)</f>
        <v>48476.589092348113</v>
      </c>
      <c r="J86" s="24"/>
      <c r="K86" s="25">
        <v>12.151833895423662</v>
      </c>
      <c r="L86" s="25">
        <v>1.9178827957653612</v>
      </c>
      <c r="M86" s="25">
        <v>1.9792550452298527</v>
      </c>
      <c r="N86" s="25">
        <v>56.904765945231212</v>
      </c>
      <c r="P86" s="23">
        <f t="shared" si="12"/>
        <v>221.16176464815214</v>
      </c>
      <c r="Q86" s="23">
        <f t="shared" si="13"/>
        <v>200.81238996537155</v>
      </c>
      <c r="R86" s="23">
        <f t="shared" si="14"/>
        <v>175.19986119157269</v>
      </c>
      <c r="S86" s="23">
        <f t="shared" si="15"/>
        <v>318.05921059990379</v>
      </c>
      <c r="AA86" t="s">
        <v>153</v>
      </c>
      <c r="AB86">
        <f>'Monthly Load'!D118+'Monthly Load'!E118+'Monthly Load'!F118</f>
        <v>5658.5104443702458</v>
      </c>
      <c r="AD86" s="23">
        <v>7095.7377778830141</v>
      </c>
      <c r="AE86" s="23">
        <v>963.80912105350376</v>
      </c>
      <c r="AF86" s="23">
        <v>866.53253483071524</v>
      </c>
      <c r="AG86" s="23">
        <v>48391.004415346499</v>
      </c>
      <c r="AH86" s="40">
        <f t="shared" si="16"/>
        <v>1.4447904753987675E-2</v>
      </c>
      <c r="AI86" s="40">
        <f t="shared" si="17"/>
        <v>7.0278922257975898E-2</v>
      </c>
      <c r="AJ86" s="40">
        <f t="shared" si="18"/>
        <v>7.1830426387716528E-2</v>
      </c>
      <c r="AK86" s="40">
        <f t="shared" si="19"/>
        <v>1.7686071623359868E-3</v>
      </c>
    </row>
    <row r="87" spans="1:37" x14ac:dyDescent="0.25">
      <c r="A87">
        <v>85</v>
      </c>
      <c r="B87">
        <v>1</v>
      </c>
      <c r="C87">
        <v>1990</v>
      </c>
      <c r="D87">
        <v>31</v>
      </c>
      <c r="E87" t="str">
        <f t="shared" si="11"/>
        <v>1/1990</v>
      </c>
      <c r="F87" s="23">
        <f>('Monthly Load'!D119+'Monthly Load'!E119+'Monthly Load'!F119)+('WWTP loads'!C95)+('Monthly Load'!R119*'Monthly Load'!$F$26)</f>
        <v>6214.5384358697465</v>
      </c>
      <c r="G87" s="23">
        <f>('Monthly Load'!G119)+'WWTP loads'!D95+('Monthly Load'!R119*'Monthly Load'!$G$26)</f>
        <v>898.12866296472396</v>
      </c>
      <c r="H87" s="23">
        <f>'WWTP loads'!E95+('Monthly Load'!R119*'Monthly Load'!$H$26)</f>
        <v>806.17751928967425</v>
      </c>
      <c r="I87" s="23">
        <f>('Monthly Load'!C119)+'WWTP loads'!F95+('Monthly Load'!R119*'Monthly Load'!$I$26)</f>
        <v>47025.984818867502</v>
      </c>
      <c r="J87" s="24"/>
      <c r="K87" s="25">
        <v>11.981124990463757</v>
      </c>
      <c r="L87" s="25">
        <v>2.0305694096976592</v>
      </c>
      <c r="M87" s="25">
        <v>2.0955476308079843</v>
      </c>
      <c r="N87" s="25">
        <v>75.544208684011636</v>
      </c>
      <c r="P87" s="23">
        <f t="shared" si="12"/>
        <v>193.65817874199786</v>
      </c>
      <c r="Q87" s="23">
        <f t="shared" si="13"/>
        <v>165.13733860383564</v>
      </c>
      <c r="R87" s="23">
        <f t="shared" si="14"/>
        <v>143.63415062048284</v>
      </c>
      <c r="S87" s="23">
        <f t="shared" si="15"/>
        <v>232.41346558538424</v>
      </c>
      <c r="AA87" t="s">
        <v>154</v>
      </c>
      <c r="AB87">
        <f>'Monthly Load'!D119+'Monthly Load'!E119+'Monthly Load'!F119</f>
        <v>4876.7193632481049</v>
      </c>
      <c r="AD87" s="23">
        <v>6059.28504224268</v>
      </c>
      <c r="AE87" s="23">
        <v>795.55052788969772</v>
      </c>
      <c r="AF87" s="23">
        <v>711.91653030181226</v>
      </c>
      <c r="AG87" s="23">
        <v>46896.375959009187</v>
      </c>
      <c r="AH87" s="40">
        <f t="shared" si="16"/>
        <v>2.5622394811385819E-2</v>
      </c>
      <c r="AI87" s="40">
        <f t="shared" si="17"/>
        <v>0.1289398114625456</v>
      </c>
      <c r="AJ87" s="40">
        <f t="shared" si="18"/>
        <v>0.13240455162334927</v>
      </c>
      <c r="AK87" s="40">
        <f t="shared" si="19"/>
        <v>2.7637286934837574E-3</v>
      </c>
    </row>
    <row r="88" spans="1:37" x14ac:dyDescent="0.25">
      <c r="A88">
        <v>86</v>
      </c>
      <c r="B88">
        <v>2</v>
      </c>
      <c r="C88">
        <v>1990</v>
      </c>
      <c r="D88">
        <v>28</v>
      </c>
      <c r="E88" t="str">
        <f t="shared" si="11"/>
        <v>2/1990</v>
      </c>
      <c r="F88" s="23">
        <f>('Monthly Load'!D120+'Monthly Load'!E120+'Monthly Load'!F120)+('WWTP loads'!C96)+('Monthly Load'!R120*'Monthly Load'!$F$26)</f>
        <v>8042.6128753741423</v>
      </c>
      <c r="G88" s="23">
        <f>('Monthly Load'!G120)+'WWTP loads'!D96+('Monthly Load'!R120*'Monthly Load'!$G$26)</f>
        <v>1278.8513367024175</v>
      </c>
      <c r="H88" s="23">
        <f>'WWTP loads'!E96+('Monthly Load'!R120*'Monthly Load'!$H$26)</f>
        <v>1156.0307870486358</v>
      </c>
      <c r="I88" s="23">
        <f>('Monthly Load'!C120)+'WWTP loads'!F96+('Monthly Load'!R120*'Monthly Load'!$I$26)</f>
        <v>52769.848750314479</v>
      </c>
      <c r="J88" s="24"/>
      <c r="K88" s="25">
        <v>19.105853791872264</v>
      </c>
      <c r="L88" s="25">
        <v>3.1504004351109667</v>
      </c>
      <c r="M88" s="25">
        <v>3.2512132490345178</v>
      </c>
      <c r="N88" s="25">
        <v>98.323407252311185</v>
      </c>
      <c r="P88" s="23">
        <f t="shared" si="12"/>
        <v>174.00388342962313</v>
      </c>
      <c r="Q88" s="23">
        <f t="shared" si="13"/>
        <v>167.796357565042</v>
      </c>
      <c r="R88" s="23">
        <f t="shared" si="14"/>
        <v>146.97794480682811</v>
      </c>
      <c r="S88" s="23">
        <f t="shared" si="15"/>
        <v>221.84883661764377</v>
      </c>
      <c r="AA88" t="s">
        <v>155</v>
      </c>
      <c r="AB88">
        <f>'Monthly Load'!D120+'Monthly Load'!E120+'Monthly Load'!F120</f>
        <v>6128.5648911495045</v>
      </c>
      <c r="AD88" s="23">
        <v>7593.8975625450239</v>
      </c>
      <c r="AE88" s="23">
        <v>982.37871929746427</v>
      </c>
      <c r="AF88" s="23">
        <v>883.59648997381396</v>
      </c>
      <c r="AG88" s="23">
        <v>52395.251591836604</v>
      </c>
      <c r="AH88" s="40">
        <f t="shared" si="16"/>
        <v>5.9088934125513227E-2</v>
      </c>
      <c r="AI88" s="40">
        <f t="shared" si="17"/>
        <v>0.30179055346086064</v>
      </c>
      <c r="AJ88" s="40">
        <f t="shared" si="18"/>
        <v>0.30832433148630511</v>
      </c>
      <c r="AK88" s="40">
        <f t="shared" si="19"/>
        <v>7.149448606450403E-3</v>
      </c>
    </row>
    <row r="89" spans="1:37" x14ac:dyDescent="0.25">
      <c r="A89">
        <v>87</v>
      </c>
      <c r="B89">
        <v>3</v>
      </c>
      <c r="C89">
        <v>1990</v>
      </c>
      <c r="D89">
        <v>31</v>
      </c>
      <c r="E89" t="str">
        <f t="shared" si="11"/>
        <v>3/1990</v>
      </c>
      <c r="F89" s="23">
        <f>('Monthly Load'!D121+'Monthly Load'!E121+'Monthly Load'!F121)+('WWTP loads'!C97)+('Monthly Load'!R121*'Monthly Load'!$F$26)</f>
        <v>6809.7409300706131</v>
      </c>
      <c r="G89" s="23">
        <f>('Monthly Load'!G121)+'WWTP loads'!D97+('Monthly Load'!R121*'Monthly Load'!$G$26)</f>
        <v>869.85992527382211</v>
      </c>
      <c r="H89" s="23">
        <f>'WWTP loads'!E97+('Monthly Load'!R121*'Monthly Load'!$H$26)</f>
        <v>780.20084141154814</v>
      </c>
      <c r="I89" s="23">
        <f>('Monthly Load'!C121)+'WWTP loads'!F97+('Monthly Load'!R121*'Monthly Load'!$I$26)</f>
        <v>25049.417906901206</v>
      </c>
      <c r="J89" s="24"/>
      <c r="K89" s="25">
        <v>11.877319575496923</v>
      </c>
      <c r="L89" s="25">
        <v>2.0061102996968501</v>
      </c>
      <c r="M89" s="25">
        <v>2.0703058292871495</v>
      </c>
      <c r="N89" s="25">
        <v>47.229792391801183</v>
      </c>
      <c r="P89" s="23">
        <f t="shared" si="12"/>
        <v>214.06058683717959</v>
      </c>
      <c r="Q89" s="23">
        <f t="shared" si="13"/>
        <v>161.88964817539528</v>
      </c>
      <c r="R89" s="23">
        <f t="shared" si="14"/>
        <v>140.7007696470877</v>
      </c>
      <c r="S89" s="23">
        <f t="shared" si="15"/>
        <v>198.01868193826414</v>
      </c>
      <c r="AA89" t="s">
        <v>156</v>
      </c>
      <c r="AB89">
        <f>'Monthly Load'!D121+'Monthly Load'!E121+'Monthly Load'!F121</f>
        <v>5514.7069739541203</v>
      </c>
      <c r="AD89" s="23">
        <v>6836.6497819949354</v>
      </c>
      <c r="AE89" s="23">
        <v>887.63898815239202</v>
      </c>
      <c r="AF89" s="23">
        <v>796.53835865131509</v>
      </c>
      <c r="AG89" s="23">
        <v>25071.881993105886</v>
      </c>
      <c r="AH89" s="40">
        <f t="shared" si="16"/>
        <v>-3.9359705092967814E-3</v>
      </c>
      <c r="AI89" s="40">
        <f t="shared" si="17"/>
        <v>-2.0029610140916376E-2</v>
      </c>
      <c r="AJ89" s="40">
        <f t="shared" si="18"/>
        <v>-2.0510647180167638E-2</v>
      </c>
      <c r="AK89" s="40">
        <f t="shared" si="19"/>
        <v>-8.9598723425935692E-4</v>
      </c>
    </row>
    <row r="90" spans="1:37" x14ac:dyDescent="0.25">
      <c r="A90">
        <v>88</v>
      </c>
      <c r="B90">
        <v>4</v>
      </c>
      <c r="C90">
        <v>1990</v>
      </c>
      <c r="D90">
        <v>30</v>
      </c>
      <c r="E90" t="str">
        <f t="shared" si="11"/>
        <v>4/1990</v>
      </c>
      <c r="F90" s="23">
        <f>('Monthly Load'!D122+'Monthly Load'!E122+'Monthly Load'!F122)+('WWTP loads'!C98)+('Monthly Load'!R122*'Monthly Load'!$F$26)</f>
        <v>6308.6553017771266</v>
      </c>
      <c r="G90" s="23">
        <f>('Monthly Load'!G122)+'WWTP loads'!D98+('Monthly Load'!R122*'Monthly Load'!$G$26)</f>
        <v>469.27313591041985</v>
      </c>
      <c r="H90" s="23">
        <f>'WWTP loads'!E98+('Monthly Load'!R122*'Monthly Load'!$H$26)</f>
        <v>412.09406199652994</v>
      </c>
      <c r="I90" s="23">
        <f>('Monthly Load'!C122)+'WWTP loads'!F98+('Monthly Load'!R122*'Monthly Load'!$I$26)</f>
        <v>30993.881355884849</v>
      </c>
      <c r="J90" s="24"/>
      <c r="K90" s="25">
        <v>10.040648766318593</v>
      </c>
      <c r="L90" s="25">
        <v>1.7255876023780496</v>
      </c>
      <c r="M90" s="25">
        <v>1.7808064056541473</v>
      </c>
      <c r="N90" s="25">
        <v>55.781387072236456</v>
      </c>
      <c r="P90" s="23">
        <f t="shared" si="12"/>
        <v>242.40413632601098</v>
      </c>
      <c r="Q90" s="23">
        <f t="shared" si="13"/>
        <v>104.91888924319964</v>
      </c>
      <c r="R90" s="23">
        <f t="shared" si="14"/>
        <v>89.278040627927055</v>
      </c>
      <c r="S90" s="23">
        <f t="shared" si="15"/>
        <v>214.36390492975011</v>
      </c>
      <c r="AA90" t="s">
        <v>157</v>
      </c>
      <c r="AB90">
        <f>'Monthly Load'!D122+'Monthly Load'!E122+'Monthly Load'!F122</f>
        <v>5619.9148646971344</v>
      </c>
      <c r="AD90" s="23">
        <v>6966.3901552069146</v>
      </c>
      <c r="AE90" s="23">
        <v>903.84794978367222</v>
      </c>
      <c r="AF90" s="23">
        <v>811.43308015032937</v>
      </c>
      <c r="AG90" s="23">
        <v>31542.972505846323</v>
      </c>
      <c r="AH90" s="40">
        <f t="shared" si="16"/>
        <v>-9.4415448858857678E-2</v>
      </c>
      <c r="AI90" s="40">
        <f t="shared" si="17"/>
        <v>-0.48080522169383011</v>
      </c>
      <c r="AJ90" s="40">
        <f t="shared" si="18"/>
        <v>-0.49214042158574095</v>
      </c>
      <c r="AK90" s="40">
        <f t="shared" si="19"/>
        <v>-1.7407717356368455E-2</v>
      </c>
    </row>
    <row r="91" spans="1:37" x14ac:dyDescent="0.25">
      <c r="A91">
        <v>89</v>
      </c>
      <c r="B91">
        <v>5</v>
      </c>
      <c r="C91">
        <v>1990</v>
      </c>
      <c r="D91">
        <v>31</v>
      </c>
      <c r="E91" t="str">
        <f t="shared" si="11"/>
        <v>5/1990</v>
      </c>
      <c r="F91" s="23">
        <f>('Monthly Load'!D123+'Monthly Load'!E123+'Monthly Load'!F123)+('WWTP loads'!C99)+('Monthly Load'!R123*'Monthly Load'!$F$26)</f>
        <v>9444.9943591071478</v>
      </c>
      <c r="G91" s="23">
        <f>('Monthly Load'!G123)+'WWTP loads'!D99+('Monthly Load'!R123*'Monthly Load'!$G$26)</f>
        <v>935.26397889815928</v>
      </c>
      <c r="H91" s="23">
        <f>'WWTP loads'!E99+('Monthly Load'!R123*'Monthly Load'!$H$26)</f>
        <v>840.30186366093903</v>
      </c>
      <c r="I91" s="23">
        <f>('Monthly Load'!C123)+'WWTP loads'!F99+('Monthly Load'!R123*'Monthly Load'!$I$26)</f>
        <v>53413.027553489075</v>
      </c>
      <c r="J91" s="24"/>
      <c r="K91" s="25">
        <v>14.176039487276897</v>
      </c>
      <c r="L91" s="25">
        <v>2.292194532742025</v>
      </c>
      <c r="M91" s="25">
        <v>2.3655447577897695</v>
      </c>
      <c r="N91" s="25">
        <v>73.424232863151715</v>
      </c>
      <c r="P91" s="23">
        <f t="shared" si="12"/>
        <v>248.75473275927635</v>
      </c>
      <c r="Q91" s="23">
        <f t="shared" si="13"/>
        <v>152.33766672290557</v>
      </c>
      <c r="R91" s="23">
        <f t="shared" si="14"/>
        <v>132.62601505687135</v>
      </c>
      <c r="S91" s="23">
        <f t="shared" si="15"/>
        <v>271.60161079370283</v>
      </c>
      <c r="AA91" t="s">
        <v>158</v>
      </c>
      <c r="AB91">
        <f>'Monthly Load'!D123+'Monthly Load'!E123+'Monthly Load'!F123</f>
        <v>8050.9704839916576</v>
      </c>
      <c r="AD91" s="23">
        <v>10157.085014625125</v>
      </c>
      <c r="AE91" s="23">
        <v>1405.752447722537</v>
      </c>
      <c r="AF91" s="23">
        <v>1272.6426187968539</v>
      </c>
      <c r="AG91" s="23">
        <v>54007.496091800953</v>
      </c>
      <c r="AH91" s="40">
        <f t="shared" si="16"/>
        <v>-7.0107777427543649E-2</v>
      </c>
      <c r="AI91" s="40">
        <f t="shared" si="17"/>
        <v>-0.33468799544800171</v>
      </c>
      <c r="AJ91" s="40">
        <f t="shared" si="18"/>
        <v>-0.33971890360284046</v>
      </c>
      <c r="AK91" s="40">
        <f t="shared" si="19"/>
        <v>-1.1007148661389724E-2</v>
      </c>
    </row>
    <row r="92" spans="1:37" x14ac:dyDescent="0.25">
      <c r="A92">
        <v>90</v>
      </c>
      <c r="B92">
        <v>6</v>
      </c>
      <c r="C92">
        <v>1990</v>
      </c>
      <c r="D92">
        <v>30</v>
      </c>
      <c r="E92" t="str">
        <f t="shared" si="11"/>
        <v>6/1990</v>
      </c>
      <c r="F92" s="23">
        <f>('Monthly Load'!D124+'Monthly Load'!E124+'Monthly Load'!F124)+('WWTP loads'!C100)+('Monthly Load'!R124*'Monthly Load'!$F$26)</f>
        <v>3763.9756184261528</v>
      </c>
      <c r="G92" s="23">
        <f>('Monthly Load'!G124)+'WWTP loads'!D100+('Monthly Load'!R124*'Monthly Load'!$G$26)</f>
        <v>191.9300455734782</v>
      </c>
      <c r="H92" s="23">
        <f>'WWTP loads'!E100+('Monthly Load'!R124*'Monthly Load'!$H$26)</f>
        <v>157.23824925447545</v>
      </c>
      <c r="I92" s="23">
        <f>('Monthly Load'!C124)+'WWTP loads'!F100+('Monthly Load'!R124*'Monthly Load'!$I$26)</f>
        <v>11868.914047726386</v>
      </c>
      <c r="J92" s="24"/>
      <c r="K92" s="25">
        <v>2.9496488672215602</v>
      </c>
      <c r="L92" s="25">
        <v>0.57424779406021409</v>
      </c>
      <c r="M92" s="25">
        <v>0.59262372347014092</v>
      </c>
      <c r="N92" s="25">
        <v>14.53870764983184</v>
      </c>
      <c r="P92" s="23">
        <f t="shared" si="12"/>
        <v>492.31320496925161</v>
      </c>
      <c r="Q92" s="23">
        <f t="shared" si="13"/>
        <v>128.94622539173497</v>
      </c>
      <c r="R92" s="23">
        <f t="shared" si="14"/>
        <v>102.36327437206259</v>
      </c>
      <c r="S92" s="23">
        <f t="shared" si="15"/>
        <v>314.95621590729314</v>
      </c>
      <c r="AA92" t="s">
        <v>159</v>
      </c>
      <c r="AB92">
        <f>'Monthly Load'!D124+'Monthly Load'!E124+'Monthly Load'!F124</f>
        <v>3494.9976964507209</v>
      </c>
      <c r="AD92" s="23">
        <v>4401.2335377422551</v>
      </c>
      <c r="AE92" s="23">
        <v>612.97545655018871</v>
      </c>
      <c r="AF92" s="23">
        <v>544.1448431249662</v>
      </c>
      <c r="AG92" s="23">
        <v>12400.910614298311</v>
      </c>
      <c r="AH92" s="40">
        <f t="shared" si="16"/>
        <v>-0.1447907532857261</v>
      </c>
      <c r="AI92" s="40">
        <f t="shared" si="17"/>
        <v>-0.6868878785887188</v>
      </c>
      <c r="AJ92" s="40">
        <f t="shared" si="18"/>
        <v>-0.71103603894971623</v>
      </c>
      <c r="AK92" s="40">
        <f t="shared" si="19"/>
        <v>-4.289979850016256E-2</v>
      </c>
    </row>
    <row r="93" spans="1:37" x14ac:dyDescent="0.25">
      <c r="A93">
        <v>91</v>
      </c>
      <c r="B93">
        <v>7</v>
      </c>
      <c r="C93">
        <v>1990</v>
      </c>
      <c r="D93">
        <v>31</v>
      </c>
      <c r="E93" t="str">
        <f t="shared" si="11"/>
        <v>7/1990</v>
      </c>
      <c r="F93" s="23">
        <f>('Monthly Load'!D125+'Monthly Load'!E125+'Monthly Load'!F125)+('WWTP loads'!C101)+('Monthly Load'!R125*'Monthly Load'!$F$26)</f>
        <v>3325.8475949078543</v>
      </c>
      <c r="G93" s="23">
        <f>('Monthly Load'!G125)+'WWTP loads'!D101+('Monthly Load'!R125*'Monthly Load'!$G$26)</f>
        <v>133.20374234709794</v>
      </c>
      <c r="H93" s="23">
        <f>'WWTP loads'!E101+('Monthly Load'!R125*'Monthly Load'!$H$26)</f>
        <v>103.27353818158547</v>
      </c>
      <c r="I93" s="23">
        <f>('Monthly Load'!C125)+'WWTP loads'!F101+('Monthly Load'!R125*'Monthly Load'!$I$26)</f>
        <v>7666.1070401532097</v>
      </c>
      <c r="J93" s="24"/>
      <c r="K93" s="25">
        <v>2.2102152949729934</v>
      </c>
      <c r="L93" s="25">
        <v>0.50056472518277717</v>
      </c>
      <c r="M93" s="25">
        <v>0.51658279638862603</v>
      </c>
      <c r="N93" s="25">
        <v>6.0763025795168062</v>
      </c>
      <c r="P93" s="23">
        <f t="shared" si="12"/>
        <v>561.81370306375311</v>
      </c>
      <c r="Q93" s="23">
        <f t="shared" si="13"/>
        <v>99.352945835084384</v>
      </c>
      <c r="R93" s="23">
        <f t="shared" si="14"/>
        <v>74.640352390784855</v>
      </c>
      <c r="S93" s="23">
        <f t="shared" si="15"/>
        <v>471.04245354953548</v>
      </c>
      <c r="AA93" t="s">
        <v>160</v>
      </c>
      <c r="AB93">
        <f>'Monthly Load'!D125+'Monthly Load'!E125+'Monthly Load'!F125</f>
        <v>3145.7527264642413</v>
      </c>
      <c r="AD93" s="23">
        <v>4009.0441692372847</v>
      </c>
      <c r="AE93" s="23">
        <v>584.60147895761452</v>
      </c>
      <c r="AF93" s="23">
        <v>518.07145831016828</v>
      </c>
      <c r="AG93" s="23">
        <v>8236.4541803300108</v>
      </c>
      <c r="AH93" s="40">
        <f t="shared" si="16"/>
        <v>-0.17041383070104904</v>
      </c>
      <c r="AI93" s="40">
        <f t="shared" si="17"/>
        <v>-0.77214607362162413</v>
      </c>
      <c r="AJ93" s="40">
        <f t="shared" si="18"/>
        <v>-0.80065773451708699</v>
      </c>
      <c r="AK93" s="40">
        <f t="shared" si="19"/>
        <v>-6.9246684032903696E-2</v>
      </c>
    </row>
    <row r="94" spans="1:37" x14ac:dyDescent="0.25">
      <c r="A94">
        <v>92</v>
      </c>
      <c r="B94">
        <v>8</v>
      </c>
      <c r="C94">
        <v>1990</v>
      </c>
      <c r="D94">
        <v>30</v>
      </c>
      <c r="E94" t="str">
        <f t="shared" si="11"/>
        <v>8/1990</v>
      </c>
      <c r="F94" s="23">
        <f>('Monthly Load'!D126+'Monthly Load'!E126+'Monthly Load'!F126)+('WWTP loads'!C102)+('Monthly Load'!R126*'Monthly Load'!$F$26)</f>
        <v>3440.5806784655815</v>
      </c>
      <c r="G94" s="23">
        <f>('Monthly Load'!G126)+'WWTP loads'!D102+('Monthly Load'!R126*'Monthly Load'!$G$26)</f>
        <v>168.56574263202575</v>
      </c>
      <c r="H94" s="23">
        <f>'WWTP loads'!E102+('Monthly Load'!R126*'Monthly Load'!$H$26)</f>
        <v>135.76834925422182</v>
      </c>
      <c r="I94" s="23">
        <f>('Monthly Load'!C126)+'WWTP loads'!F102+('Monthly Load'!R126*'Monthly Load'!$I$26)</f>
        <v>10023.887302174302</v>
      </c>
      <c r="J94" s="24"/>
      <c r="K94" s="25">
        <v>2.3944249041915922</v>
      </c>
      <c r="L94" s="25">
        <v>0.51366781982606757</v>
      </c>
      <c r="M94" s="25">
        <v>0.53010519006050172</v>
      </c>
      <c r="N94" s="25">
        <v>8.5750858713149363</v>
      </c>
      <c r="P94" s="23">
        <f t="shared" si="12"/>
        <v>554.36464876776267</v>
      </c>
      <c r="Q94" s="23">
        <f t="shared" si="13"/>
        <v>126.6053219786408</v>
      </c>
      <c r="R94" s="23">
        <f t="shared" si="14"/>
        <v>98.810133073386027</v>
      </c>
      <c r="S94" s="23">
        <f t="shared" si="15"/>
        <v>450.98562621447496</v>
      </c>
      <c r="AA94" t="s">
        <v>161</v>
      </c>
      <c r="AB94">
        <f>'Monthly Load'!D126+'Monthly Load'!E126+'Monthly Load'!F126</f>
        <v>3206.9649447258616</v>
      </c>
      <c r="AD94" s="23">
        <v>4112.6826578567434</v>
      </c>
      <c r="AE94" s="23">
        <v>612.63312187261454</v>
      </c>
      <c r="AF94" s="23">
        <v>543.83026531314124</v>
      </c>
      <c r="AG94" s="23">
        <v>10584.972436755315</v>
      </c>
      <c r="AH94" s="40">
        <f t="shared" si="16"/>
        <v>-0.16342179431403461</v>
      </c>
      <c r="AI94" s="40">
        <f t="shared" si="17"/>
        <v>-0.72485042578700831</v>
      </c>
      <c r="AJ94" s="40">
        <f t="shared" si="18"/>
        <v>-0.75034793406349787</v>
      </c>
      <c r="AK94" s="40">
        <f t="shared" si="19"/>
        <v>-5.3007708610813033E-2</v>
      </c>
    </row>
    <row r="95" spans="1:37" x14ac:dyDescent="0.25">
      <c r="A95">
        <v>93</v>
      </c>
      <c r="B95">
        <v>9</v>
      </c>
      <c r="C95">
        <v>1990</v>
      </c>
      <c r="D95">
        <v>31</v>
      </c>
      <c r="E95" t="str">
        <f t="shared" si="11"/>
        <v>9/1990</v>
      </c>
      <c r="F95" s="23">
        <f>('Monthly Load'!D127+'Monthly Load'!E127+'Monthly Load'!F127)+('WWTP loads'!C103)+('Monthly Load'!R127*'Monthly Load'!$F$26)</f>
        <v>2343.6905694391417</v>
      </c>
      <c r="G95" s="23">
        <f>('Monthly Load'!G127)+'WWTP loads'!D103+('Monthly Load'!R127*'Monthly Load'!$G$26)</f>
        <v>55.090926575131185</v>
      </c>
      <c r="H95" s="23">
        <f>'WWTP loads'!E103+('Monthly Load'!R127*'Monthly Load'!$H$26)</f>
        <v>31.494193958697092</v>
      </c>
      <c r="I95" s="23">
        <f>('Monthly Load'!C127)+'WWTP loads'!F103+('Monthly Load'!R127*'Monthly Load'!$I$26)</f>
        <v>6378.0863335888171</v>
      </c>
      <c r="J95" s="24"/>
      <c r="K95" s="25">
        <v>1.3450051616417822</v>
      </c>
      <c r="L95" s="25">
        <v>0.36424449621219779</v>
      </c>
      <c r="M95" s="25">
        <v>0.37590032009098812</v>
      </c>
      <c r="N95" s="25">
        <v>3.8100275958114738</v>
      </c>
      <c r="P95" s="23">
        <f t="shared" si="12"/>
        <v>650.58026519886823</v>
      </c>
      <c r="Q95" s="23">
        <f t="shared" si="13"/>
        <v>56.469200931602465</v>
      </c>
      <c r="R95" s="23">
        <f t="shared" si="14"/>
        <v>31.281125160622867</v>
      </c>
      <c r="S95" s="23">
        <f t="shared" si="15"/>
        <v>625.00981287405443</v>
      </c>
      <c r="AA95" t="s">
        <v>162</v>
      </c>
      <c r="AB95">
        <f>'Monthly Load'!D127+'Monthly Load'!E127+'Monthly Load'!F127</f>
        <v>2281.8205032449919</v>
      </c>
      <c r="AD95" s="23">
        <v>2934.785311472785</v>
      </c>
      <c r="AE95" s="23">
        <v>445.63566684735997</v>
      </c>
      <c r="AF95" s="23">
        <v>390.37314447912354</v>
      </c>
      <c r="AG95" s="23">
        <v>6871.5448905544035</v>
      </c>
      <c r="AH95" s="40">
        <f t="shared" si="16"/>
        <v>-0.20140987476082531</v>
      </c>
      <c r="AI95" s="40">
        <f t="shared" si="17"/>
        <v>-0.87637675645472735</v>
      </c>
      <c r="AJ95" s="40">
        <f t="shared" si="18"/>
        <v>-0.91932284686048282</v>
      </c>
      <c r="AK95" s="40">
        <f t="shared" si="19"/>
        <v>-7.1811879981151322E-2</v>
      </c>
    </row>
    <row r="96" spans="1:37" x14ac:dyDescent="0.25">
      <c r="A96">
        <v>94</v>
      </c>
      <c r="B96">
        <v>10</v>
      </c>
      <c r="C96">
        <v>1990</v>
      </c>
      <c r="D96">
        <v>31</v>
      </c>
      <c r="E96" t="str">
        <f t="shared" si="11"/>
        <v>10/1990</v>
      </c>
      <c r="F96" s="23">
        <f>('Monthly Load'!D128+'Monthly Load'!E128+'Monthly Load'!F128)+('WWTP loads'!C104)+('Monthly Load'!R128*'Monthly Load'!$F$26)</f>
        <v>5736.248486789581</v>
      </c>
      <c r="G96" s="23">
        <f>('Monthly Load'!G128)+'WWTP loads'!D104+('Monthly Load'!R128*'Monthly Load'!$G$26)</f>
        <v>430.28626981457364</v>
      </c>
      <c r="H96" s="23">
        <f>'WWTP loads'!E104+('Monthly Load'!R128*'Monthly Load'!$H$26)</f>
        <v>376.26829315169829</v>
      </c>
      <c r="I96" s="23">
        <f>('Monthly Load'!C128)+'WWTP loads'!F104+('Monthly Load'!R128*'Monthly Load'!$I$26)</f>
        <v>111754.26268702156</v>
      </c>
      <c r="J96" s="24"/>
      <c r="K96" s="25">
        <v>7.9262634702781334</v>
      </c>
      <c r="L96" s="25">
        <v>1.4823796068045312</v>
      </c>
      <c r="M96" s="25">
        <v>1.5298157542222761</v>
      </c>
      <c r="N96" s="25">
        <v>86.60846344430901</v>
      </c>
      <c r="P96" s="23">
        <f t="shared" si="12"/>
        <v>270.1991730784278</v>
      </c>
      <c r="Q96" s="23">
        <f t="shared" si="13"/>
        <v>108.37338040223207</v>
      </c>
      <c r="R96" s="23">
        <f t="shared" si="14"/>
        <v>91.829677267608474</v>
      </c>
      <c r="S96" s="23">
        <f t="shared" si="15"/>
        <v>481.75732597700033</v>
      </c>
      <c r="AA96" t="s">
        <v>163</v>
      </c>
      <c r="AB96">
        <f>'Monthly Load'!D128+'Monthly Load'!E128+'Monthly Load'!F128</f>
        <v>5106.5151983951937</v>
      </c>
      <c r="AD96" s="23">
        <v>6536.4671831905616</v>
      </c>
      <c r="AE96" s="23">
        <v>959.0021942223641</v>
      </c>
      <c r="AF96" s="23">
        <v>862.11535882372186</v>
      </c>
      <c r="AG96" s="23">
        <v>112422.30240232059</v>
      </c>
      <c r="AH96" s="40">
        <f t="shared" si="16"/>
        <v>-0.12242373043023222</v>
      </c>
      <c r="AI96" s="40">
        <f t="shared" si="17"/>
        <v>-0.55131878487151509</v>
      </c>
      <c r="AJ96" s="40">
        <f t="shared" si="18"/>
        <v>-0.56355226791797075</v>
      </c>
      <c r="AK96" s="40">
        <f t="shared" si="19"/>
        <v>-5.9422347792553662E-3</v>
      </c>
    </row>
    <row r="97" spans="1:37" x14ac:dyDescent="0.25">
      <c r="A97">
        <v>95</v>
      </c>
      <c r="B97">
        <v>11</v>
      </c>
      <c r="C97">
        <v>1990</v>
      </c>
      <c r="D97">
        <v>30</v>
      </c>
      <c r="E97" t="str">
        <f t="shared" si="11"/>
        <v>11/1990</v>
      </c>
      <c r="F97" s="23">
        <f>('Monthly Load'!D129+'Monthly Load'!E129+'Monthly Load'!F129)+('WWTP loads'!C105)+('Monthly Load'!R129*'Monthly Load'!$F$26)</f>
        <v>2721.8578319626567</v>
      </c>
      <c r="G97" s="23">
        <f>('Monthly Load'!G129)+'WWTP loads'!D105+('Monthly Load'!R129*'Monthly Load'!$G$26)</f>
        <v>122.83679998234756</v>
      </c>
      <c r="H97" s="23">
        <f>'WWTP loads'!E105+('Monthly Load'!R129*'Monthly Load'!$H$26)</f>
        <v>93.747158711274295</v>
      </c>
      <c r="I97" s="23">
        <f>('Monthly Load'!C129)+'WWTP loads'!F105+('Monthly Load'!R129*'Monthly Load'!$I$26)</f>
        <v>15904.182585095818</v>
      </c>
      <c r="J97" s="24"/>
      <c r="K97" s="25">
        <v>2.5903401240285611</v>
      </c>
      <c r="L97" s="25">
        <v>0.55141055599636335</v>
      </c>
      <c r="M97" s="25">
        <v>0.56905569378824694</v>
      </c>
      <c r="N97" s="25">
        <v>21.83985310005831</v>
      </c>
      <c r="P97" s="23">
        <f t="shared" si="12"/>
        <v>405.3905749545641</v>
      </c>
      <c r="Q97" s="23">
        <f t="shared" si="13"/>
        <v>85.944565657250379</v>
      </c>
      <c r="R97" s="23">
        <f t="shared" si="14"/>
        <v>63.55772501721794</v>
      </c>
      <c r="S97" s="23">
        <f t="shared" si="15"/>
        <v>280.94845156720464</v>
      </c>
      <c r="AA97" t="s">
        <v>164</v>
      </c>
      <c r="AB97">
        <f>'Monthly Load'!D129+'Monthly Load'!E129+'Monthly Load'!F129</f>
        <v>2557.4534708819092</v>
      </c>
      <c r="AD97" s="23">
        <v>3290.1921578793485</v>
      </c>
      <c r="AE97" s="23">
        <v>498.3434081773047</v>
      </c>
      <c r="AF97" s="23">
        <v>438.80728516069433</v>
      </c>
      <c r="AG97" s="23">
        <v>16378.640258963769</v>
      </c>
      <c r="AH97" s="40">
        <f t="shared" si="16"/>
        <v>-0.17273590679366413</v>
      </c>
      <c r="AI97" s="40">
        <f t="shared" si="17"/>
        <v>-0.75350973251231679</v>
      </c>
      <c r="AJ97" s="40">
        <f t="shared" si="18"/>
        <v>-0.78635915609982776</v>
      </c>
      <c r="AK97" s="40">
        <f t="shared" si="19"/>
        <v>-2.8968074661038391E-2</v>
      </c>
    </row>
    <row r="98" spans="1:37" x14ac:dyDescent="0.25">
      <c r="A98">
        <v>96</v>
      </c>
      <c r="B98">
        <v>12</v>
      </c>
      <c r="C98">
        <v>1990</v>
      </c>
      <c r="D98">
        <v>31</v>
      </c>
      <c r="E98" t="str">
        <f t="shared" si="11"/>
        <v>12/1990</v>
      </c>
      <c r="F98" s="23">
        <f>('Monthly Load'!D130+'Monthly Load'!E130+'Monthly Load'!F130)+('WWTP loads'!C106)+('Monthly Load'!R130*'Monthly Load'!$F$26)</f>
        <v>3259.1353125681608</v>
      </c>
      <c r="G98" s="23">
        <f>('Monthly Load'!G130)+'WWTP loads'!D106+('Monthly Load'!R130*'Monthly Load'!$G$26)</f>
        <v>367.49003332039524</v>
      </c>
      <c r="H98" s="23">
        <f>'WWTP loads'!E106+('Monthly Load'!R130*'Monthly Load'!$H$26)</f>
        <v>318.56364340029108</v>
      </c>
      <c r="I98" s="23">
        <f>('Monthly Load'!C130)+'WWTP loads'!F106+('Monthly Load'!R130*'Monthly Load'!$I$26)</f>
        <v>31809.813728357989</v>
      </c>
      <c r="J98" s="24"/>
      <c r="K98" s="25">
        <v>4.2588721623169707</v>
      </c>
      <c r="L98" s="25">
        <v>0.77507455795971203</v>
      </c>
      <c r="M98" s="25">
        <v>0.79987694381442287</v>
      </c>
      <c r="N98" s="25">
        <v>45.935693772809167</v>
      </c>
      <c r="P98" s="23">
        <f t="shared" si="12"/>
        <v>285.71454606751047</v>
      </c>
      <c r="Q98" s="23">
        <f t="shared" si="13"/>
        <v>177.02175722463522</v>
      </c>
      <c r="R98" s="23">
        <f t="shared" si="14"/>
        <v>148.69542099406519</v>
      </c>
      <c r="S98" s="23">
        <f t="shared" si="15"/>
        <v>258.544563227624</v>
      </c>
      <c r="AA98" t="s">
        <v>165</v>
      </c>
      <c r="AB98">
        <f>'Monthly Load'!D130+'Monthly Load'!E130+'Monthly Load'!F130</f>
        <v>2724.444976705503</v>
      </c>
      <c r="AD98" s="23">
        <v>3406.1732583873536</v>
      </c>
      <c r="AE98" s="23">
        <v>464.64010466521916</v>
      </c>
      <c r="AF98" s="23">
        <v>407.83668193337252</v>
      </c>
      <c r="AG98" s="23">
        <v>31932.564156340977</v>
      </c>
      <c r="AH98" s="40">
        <f t="shared" si="16"/>
        <v>-4.3168075921307558E-2</v>
      </c>
      <c r="AI98" s="40">
        <f t="shared" si="17"/>
        <v>-0.20908671113274249</v>
      </c>
      <c r="AJ98" s="40">
        <f t="shared" si="18"/>
        <v>-0.21889408797138507</v>
      </c>
      <c r="AK98" s="40">
        <f t="shared" si="19"/>
        <v>-3.8440517141688146E-3</v>
      </c>
    </row>
    <row r="99" spans="1:37" x14ac:dyDescent="0.25">
      <c r="A99">
        <v>97</v>
      </c>
      <c r="B99">
        <v>1</v>
      </c>
      <c r="C99">
        <v>1991</v>
      </c>
      <c r="D99">
        <v>31</v>
      </c>
      <c r="E99" t="str">
        <f t="shared" si="11"/>
        <v>1/1991</v>
      </c>
      <c r="F99" s="23">
        <f>('Monthly Load'!D131+'Monthly Load'!E131+'Monthly Load'!F131)+('WWTP loads'!C107)+('Monthly Load'!R131*'Monthly Load'!$F$26)</f>
        <v>10911.432479278199</v>
      </c>
      <c r="G99" s="23">
        <f>('Monthly Load'!G131)+'WWTP loads'!D107+('Monthly Load'!R131*'Monthly Load'!$G$26)</f>
        <v>1393.9268557501571</v>
      </c>
      <c r="H99" s="23">
        <f>'WWTP loads'!E107+('Monthly Load'!R131*'Monthly Load'!$H$26)</f>
        <v>1261.7758586060181</v>
      </c>
      <c r="I99" s="23">
        <f>('Monthly Load'!C131)+'WWTP loads'!F107+('Monthly Load'!R131*'Monthly Load'!$I$26)</f>
        <v>92255.62780073777</v>
      </c>
      <c r="J99" s="24"/>
      <c r="K99" s="25">
        <v>33.373140896186484</v>
      </c>
      <c r="L99" s="25">
        <v>7.0853065532576736</v>
      </c>
      <c r="M99" s="25">
        <v>7.3120363629619192</v>
      </c>
      <c r="N99" s="25">
        <v>119.90121751448433</v>
      </c>
      <c r="P99" s="23">
        <f t="shared" si="12"/>
        <v>122.07008620444097</v>
      </c>
      <c r="Q99" s="23">
        <f t="shared" si="13"/>
        <v>73.452385335603253</v>
      </c>
      <c r="R99" s="23">
        <f t="shared" si="14"/>
        <v>64.42707801070955</v>
      </c>
      <c r="S99" s="23">
        <f t="shared" si="15"/>
        <v>287.27235798918065</v>
      </c>
      <c r="AA99" t="s">
        <v>166</v>
      </c>
      <c r="AB99">
        <f>'Monthly Load'!D131+'Monthly Load'!E131+'Monthly Load'!F131</f>
        <v>8823.2161419002259</v>
      </c>
      <c r="AD99" s="23">
        <v>11744.1882676532</v>
      </c>
      <c r="AE99" s="23">
        <v>1944.1405016407834</v>
      </c>
      <c r="AF99" s="23">
        <v>1767.3775872622693</v>
      </c>
      <c r="AG99" s="23">
        <v>92950.830177640106</v>
      </c>
      <c r="AH99" s="40">
        <f t="shared" si="16"/>
        <v>-7.0907905203516294E-2</v>
      </c>
      <c r="AI99" s="40">
        <f t="shared" si="17"/>
        <v>-0.28301125635017954</v>
      </c>
      <c r="AJ99" s="40">
        <f t="shared" si="18"/>
        <v>-0.2860745390799293</v>
      </c>
      <c r="AK99" s="40">
        <f t="shared" si="19"/>
        <v>-7.4792487121817172E-3</v>
      </c>
    </row>
    <row r="100" spans="1:37" x14ac:dyDescent="0.25">
      <c r="A100">
        <v>98</v>
      </c>
      <c r="B100">
        <v>2</v>
      </c>
      <c r="C100">
        <v>1991</v>
      </c>
      <c r="D100">
        <v>28</v>
      </c>
      <c r="E100" t="str">
        <f t="shared" si="11"/>
        <v>2/1991</v>
      </c>
      <c r="F100" s="23">
        <f>('Monthly Load'!D132+'Monthly Load'!E132+'Monthly Load'!F132)+('WWTP loads'!C108)+('Monthly Load'!R132*'Monthly Load'!$F$26)</f>
        <v>2689.5199069215505</v>
      </c>
      <c r="G100" s="23">
        <f>('Monthly Load'!G132)+'WWTP loads'!D108+('Monthly Load'!R132*'Monthly Load'!$G$26)</f>
        <v>153.98804487444863</v>
      </c>
      <c r="H100" s="23">
        <f>'WWTP loads'!E108+('Monthly Load'!R132*'Monthly Load'!$H$26)</f>
        <v>122.37262699050233</v>
      </c>
      <c r="I100" s="23">
        <f>('Monthly Load'!C132)+'WWTP loads'!F108+('Monthly Load'!R132*'Monthly Load'!$I$26)</f>
        <v>11742.541843864015</v>
      </c>
      <c r="J100" s="24"/>
      <c r="K100" s="25">
        <v>5.9805441154843564</v>
      </c>
      <c r="L100" s="25">
        <v>1.5614006268568892</v>
      </c>
      <c r="M100" s="25">
        <v>1.6113654469163097</v>
      </c>
      <c r="N100" s="25">
        <v>26.003491564000331</v>
      </c>
      <c r="P100" s="23">
        <f t="shared" si="12"/>
        <v>185.89268100808772</v>
      </c>
      <c r="Q100" s="23">
        <f t="shared" si="13"/>
        <v>40.766261101977747</v>
      </c>
      <c r="R100" s="23">
        <f t="shared" si="14"/>
        <v>31.391962196178685</v>
      </c>
      <c r="S100" s="23">
        <f t="shared" si="15"/>
        <v>186.66318711235689</v>
      </c>
      <c r="AA100" t="s">
        <v>167</v>
      </c>
      <c r="AB100">
        <f>'Monthly Load'!D132+'Monthly Load'!E132+'Monthly Load'!F132</f>
        <v>2477.9677157338392</v>
      </c>
      <c r="AD100" s="23">
        <v>3257.7692279817857</v>
      </c>
      <c r="AE100" s="23">
        <v>529.43848914638966</v>
      </c>
      <c r="AF100" s="23">
        <v>467.38114334850223</v>
      </c>
      <c r="AG100" s="23">
        <v>12216.928553856265</v>
      </c>
      <c r="AH100" s="40">
        <f t="shared" si="16"/>
        <v>-0.17442896696899252</v>
      </c>
      <c r="AI100" s="40">
        <f t="shared" si="17"/>
        <v>-0.70914837505916395</v>
      </c>
      <c r="AJ100" s="40">
        <f t="shared" si="18"/>
        <v>-0.73817380368883367</v>
      </c>
      <c r="AK100" s="40">
        <f t="shared" si="19"/>
        <v>-3.8830276194298449E-2</v>
      </c>
    </row>
    <row r="101" spans="1:37" x14ac:dyDescent="0.25">
      <c r="A101">
        <v>99</v>
      </c>
      <c r="B101">
        <v>3</v>
      </c>
      <c r="C101">
        <v>1991</v>
      </c>
      <c r="D101">
        <v>31</v>
      </c>
      <c r="E101" t="str">
        <f t="shared" si="11"/>
        <v>3/1991</v>
      </c>
      <c r="F101" s="23">
        <f>('Monthly Load'!D133+'Monthly Load'!E133+'Monthly Load'!F133)+('WWTP loads'!C109)+('Monthly Load'!R133*'Monthly Load'!$F$26)</f>
        <v>8331.0458140528808</v>
      </c>
      <c r="G101" s="23">
        <f>('Monthly Load'!G133)+'WWTP loads'!D109+('Monthly Load'!R133*'Monthly Load'!$G$26)</f>
        <v>1169.3416445010434</v>
      </c>
      <c r="H101" s="23">
        <f>'WWTP loads'!E109+('Monthly Load'!R133*'Monthly Load'!$H$26)</f>
        <v>1055.4002590798057</v>
      </c>
      <c r="I101" s="23">
        <f>('Monthly Load'!C133)+'WWTP loads'!F109+('Monthly Load'!R133*'Monthly Load'!$I$26)</f>
        <v>61883.583838177568</v>
      </c>
      <c r="J101" s="24"/>
      <c r="K101" s="25">
        <v>17.571916631813249</v>
      </c>
      <c r="L101" s="25">
        <v>3.0080602700871264</v>
      </c>
      <c r="M101" s="25">
        <v>3.1043181987299144</v>
      </c>
      <c r="N101" s="25">
        <v>93.399116153031684</v>
      </c>
      <c r="P101" s="23">
        <f t="shared" si="12"/>
        <v>177.01291431560736</v>
      </c>
      <c r="Q101" s="23">
        <f t="shared" si="13"/>
        <v>145.13743609011667</v>
      </c>
      <c r="R101" s="23">
        <f t="shared" si="14"/>
        <v>126.93328780810134</v>
      </c>
      <c r="S101" s="23">
        <f t="shared" si="15"/>
        <v>247.37582414373787</v>
      </c>
      <c r="AA101" t="s">
        <v>168</v>
      </c>
      <c r="AB101">
        <f>'Monthly Load'!D133+'Monthly Load'!E133+'Monthly Load'!F133</f>
        <v>6582.7422288357284</v>
      </c>
      <c r="AD101" s="23">
        <v>8241.4307567638498</v>
      </c>
      <c r="AE101" s="23">
        <v>1110.131695935077</v>
      </c>
      <c r="AF101" s="23">
        <v>1000.991117154323</v>
      </c>
      <c r="AG101" s="23">
        <v>61808.771268030032</v>
      </c>
      <c r="AH101" s="40">
        <f t="shared" si="16"/>
        <v>1.0873725683551097E-2</v>
      </c>
      <c r="AI101" s="40">
        <f t="shared" si="17"/>
        <v>5.3335967960173591E-2</v>
      </c>
      <c r="AJ101" s="40">
        <f t="shared" si="18"/>
        <v>5.4355269485467789E-2</v>
      </c>
      <c r="AK101" s="40">
        <f t="shared" si="19"/>
        <v>1.2103875973058296E-3</v>
      </c>
    </row>
    <row r="102" spans="1:37" x14ac:dyDescent="0.25">
      <c r="A102">
        <v>100</v>
      </c>
      <c r="B102">
        <v>4</v>
      </c>
      <c r="C102">
        <v>1991</v>
      </c>
      <c r="D102">
        <v>30</v>
      </c>
      <c r="E102" t="str">
        <f t="shared" si="11"/>
        <v>4/1991</v>
      </c>
      <c r="F102" s="23">
        <f>('Monthly Load'!D134+'Monthly Load'!E134+'Monthly Load'!F134)+('WWTP loads'!C110)+('Monthly Load'!R134*'Monthly Load'!$F$26)</f>
        <v>3756.1811364716532</v>
      </c>
      <c r="G102" s="23">
        <f>('Monthly Load'!G134)+'WWTP loads'!D110+('Monthly Load'!R134*'Monthly Load'!$G$26)</f>
        <v>180.5582243412407</v>
      </c>
      <c r="H102" s="23">
        <f>'WWTP loads'!E110+('Monthly Load'!R134*'Monthly Load'!$H$26)</f>
        <v>146.78846758160856</v>
      </c>
      <c r="I102" s="23">
        <f>('Monthly Load'!C134)+'WWTP loads'!F110+('Monthly Load'!R134*'Monthly Load'!$I$26)</f>
        <v>27394.120895599619</v>
      </c>
      <c r="J102" s="24"/>
      <c r="K102" s="25">
        <v>5.7628906188219622</v>
      </c>
      <c r="L102" s="25">
        <v>1.3044978175248387</v>
      </c>
      <c r="M102" s="25">
        <v>1.3462417476856334</v>
      </c>
      <c r="N102" s="25">
        <v>55.909547061769622</v>
      </c>
      <c r="P102" s="23">
        <f t="shared" si="12"/>
        <v>251.46129830038649</v>
      </c>
      <c r="Q102" s="23">
        <f t="shared" si="13"/>
        <v>53.399712776675791</v>
      </c>
      <c r="R102" s="23">
        <f t="shared" si="14"/>
        <v>42.066258404927659</v>
      </c>
      <c r="S102" s="23">
        <f t="shared" si="15"/>
        <v>189.03246469964333</v>
      </c>
      <c r="AA102" t="s">
        <v>169</v>
      </c>
      <c r="AB102">
        <f>'Monthly Load'!D134+'Monthly Load'!E134+'Monthly Load'!F134</f>
        <v>3504.4146196044726</v>
      </c>
      <c r="AD102" s="23">
        <v>4493.1079578374347</v>
      </c>
      <c r="AE102" s="23">
        <v>667.45630274363202</v>
      </c>
      <c r="AF102" s="23">
        <v>594.20832341083303</v>
      </c>
      <c r="AG102" s="23">
        <v>28009.323197364803</v>
      </c>
      <c r="AH102" s="40">
        <f t="shared" si="16"/>
        <v>-0.16401271197598147</v>
      </c>
      <c r="AI102" s="40">
        <f t="shared" si="17"/>
        <v>-0.72948307836926285</v>
      </c>
      <c r="AJ102" s="40">
        <f t="shared" si="18"/>
        <v>-0.75296800499356242</v>
      </c>
      <c r="AK102" s="40">
        <f t="shared" si="19"/>
        <v>-2.1964197329233021E-2</v>
      </c>
    </row>
    <row r="103" spans="1:37" x14ac:dyDescent="0.25">
      <c r="A103">
        <v>101</v>
      </c>
      <c r="B103">
        <v>5</v>
      </c>
      <c r="C103">
        <v>1991</v>
      </c>
      <c r="D103">
        <v>31</v>
      </c>
      <c r="E103" t="str">
        <f t="shared" si="11"/>
        <v>5/1991</v>
      </c>
      <c r="F103" s="23">
        <f>('Monthly Load'!D135+'Monthly Load'!E135+'Monthly Load'!F135)+('WWTP loads'!C111)+('Monthly Load'!R135*'Monthly Load'!$F$26)</f>
        <v>4038.1165138934198</v>
      </c>
      <c r="G103" s="23">
        <f>('Monthly Load'!G135)+'WWTP loads'!D111+('Monthly Load'!R135*'Monthly Load'!$G$26)</f>
        <v>245.3920352864485</v>
      </c>
      <c r="H103" s="23">
        <f>'WWTP loads'!E111+('Monthly Load'!R135*'Monthly Load'!$H$26)</f>
        <v>206.36548304477247</v>
      </c>
      <c r="I103" s="23">
        <f>('Monthly Load'!C135)+'WWTP loads'!F111+('Monthly Load'!R135*'Monthly Load'!$I$26)</f>
        <v>18047.391375141855</v>
      </c>
      <c r="J103" s="24"/>
      <c r="K103" s="25">
        <v>4.7589982511889648</v>
      </c>
      <c r="L103" s="25">
        <v>1.0054706387709027</v>
      </c>
      <c r="M103" s="25">
        <v>1.0376456992115715</v>
      </c>
      <c r="N103" s="25">
        <v>30.353631129418527</v>
      </c>
      <c r="P103" s="23">
        <f t="shared" si="12"/>
        <v>316.80196318265598</v>
      </c>
      <c r="Q103" s="23">
        <f t="shared" si="13"/>
        <v>91.120403304768828</v>
      </c>
      <c r="R103" s="23">
        <f t="shared" si="14"/>
        <v>74.252748123425036</v>
      </c>
      <c r="S103" s="23">
        <f t="shared" si="15"/>
        <v>221.98741202530115</v>
      </c>
      <c r="AA103" t="s">
        <v>170</v>
      </c>
      <c r="AB103">
        <f>'Monthly Load'!D135+'Monthly Load'!E135+'Monthly Load'!F135</f>
        <v>3688.2231480280871</v>
      </c>
      <c r="AD103" s="23">
        <v>4740.3659683227306</v>
      </c>
      <c r="AE103" s="23">
        <v>709.37828196295766</v>
      </c>
      <c r="AF103" s="23">
        <v>632.73122323399707</v>
      </c>
      <c r="AG103" s="23">
        <v>18633.644267902037</v>
      </c>
      <c r="AH103" s="40">
        <f t="shared" si="16"/>
        <v>-0.14814245548172003</v>
      </c>
      <c r="AI103" s="40">
        <f t="shared" si="17"/>
        <v>-0.65407450224242647</v>
      </c>
      <c r="AJ103" s="40">
        <f t="shared" si="18"/>
        <v>-0.67384969246498805</v>
      </c>
      <c r="AK103" s="40">
        <f t="shared" si="19"/>
        <v>-3.1462063154766226E-2</v>
      </c>
    </row>
    <row r="104" spans="1:37" x14ac:dyDescent="0.25">
      <c r="A104">
        <v>102</v>
      </c>
      <c r="B104">
        <v>6</v>
      </c>
      <c r="C104">
        <v>1991</v>
      </c>
      <c r="D104">
        <v>30</v>
      </c>
      <c r="E104" t="str">
        <f t="shared" si="11"/>
        <v>6/1991</v>
      </c>
      <c r="F104" s="23">
        <f>('Monthly Load'!D136+'Monthly Load'!E136+'Monthly Load'!F136)+('WWTP loads'!C112)+('Monthly Load'!R136*'Monthly Load'!$F$26)</f>
        <v>3394.2054343947621</v>
      </c>
      <c r="G104" s="23">
        <f>('Monthly Load'!G136)+'WWTP loads'!D112+('Monthly Load'!R136*'Monthly Load'!$G$26)</f>
        <v>285.86883423599056</v>
      </c>
      <c r="H104" s="23">
        <f>'WWTP loads'!E112+('Monthly Load'!R136*'Monthly Load'!$H$26)</f>
        <v>243.56037937678411</v>
      </c>
      <c r="I104" s="23">
        <f>('Monthly Load'!C136)+'WWTP loads'!F112+('Monthly Load'!R136*'Monthly Load'!$I$26)</f>
        <v>13603.852288142665</v>
      </c>
      <c r="J104" s="24"/>
      <c r="K104" s="25">
        <v>3.2539297399082958</v>
      </c>
      <c r="L104" s="25">
        <v>0.63743382822896988</v>
      </c>
      <c r="M104" s="25">
        <v>0.65783171073229696</v>
      </c>
      <c r="N104" s="25">
        <v>18.921977989524212</v>
      </c>
      <c r="P104" s="23">
        <f t="shared" si="12"/>
        <v>402.43426933384342</v>
      </c>
      <c r="Q104" s="23">
        <f t="shared" si="13"/>
        <v>173.02015866280976</v>
      </c>
      <c r="R104" s="23">
        <f t="shared" si="14"/>
        <v>142.84230178355665</v>
      </c>
      <c r="S104" s="23">
        <f t="shared" si="15"/>
        <v>277.37056905096557</v>
      </c>
      <c r="AA104" t="s">
        <v>171</v>
      </c>
      <c r="AB104">
        <f>'Monthly Load'!D136+'Monthly Load'!E136+'Monthly Load'!F136</f>
        <v>2983.0498863355278</v>
      </c>
      <c r="AD104" s="23">
        <v>3774.4569001358545</v>
      </c>
      <c r="AE104" s="23">
        <v>537.10640981492656</v>
      </c>
      <c r="AF104" s="23">
        <v>474.42734071959012</v>
      </c>
      <c r="AG104" s="23">
        <v>13921.294359989022</v>
      </c>
      <c r="AH104" s="40">
        <f t="shared" si="16"/>
        <v>-0.10074335879352764</v>
      </c>
      <c r="AI104" s="40">
        <f t="shared" si="17"/>
        <v>-0.46776126850823879</v>
      </c>
      <c r="AJ104" s="40">
        <f t="shared" si="18"/>
        <v>-0.48662237929339686</v>
      </c>
      <c r="AK104" s="40">
        <f t="shared" si="19"/>
        <v>-2.2802626224089653E-2</v>
      </c>
    </row>
    <row r="105" spans="1:37" x14ac:dyDescent="0.25">
      <c r="A105">
        <v>103</v>
      </c>
      <c r="B105">
        <v>7</v>
      </c>
      <c r="C105">
        <v>1991</v>
      </c>
      <c r="D105">
        <v>31</v>
      </c>
      <c r="E105" t="str">
        <f t="shared" si="11"/>
        <v>7/1991</v>
      </c>
      <c r="F105" s="23">
        <f>('Monthly Load'!D137+'Monthly Load'!E137+'Monthly Load'!F137)+('WWTP loads'!C113)+('Monthly Load'!R137*'Monthly Load'!$F$26)</f>
        <v>3843.3791348673781</v>
      </c>
      <c r="G105" s="23">
        <f>('Monthly Load'!G137)+'WWTP loads'!D113+('Monthly Load'!R137*'Monthly Load'!$G$26)</f>
        <v>206.51991314432965</v>
      </c>
      <c r="H105" s="23">
        <f>'WWTP loads'!E113+('Monthly Load'!R137*'Monthly Load'!$H$26)</f>
        <v>170.64515458985244</v>
      </c>
      <c r="I105" s="23">
        <f>('Monthly Load'!C137)+'WWTP loads'!F113+('Monthly Load'!R137*'Monthly Load'!$I$26)</f>
        <v>12705.329879593543</v>
      </c>
      <c r="J105" s="24"/>
      <c r="K105" s="25">
        <v>4.5226909243143245</v>
      </c>
      <c r="L105" s="25">
        <v>0.99149400448472635</v>
      </c>
      <c r="M105" s="25">
        <v>1.0232218126282375</v>
      </c>
      <c r="N105" s="25">
        <v>15.198447971044562</v>
      </c>
      <c r="P105" s="23">
        <f t="shared" si="12"/>
        <v>317.27867429228235</v>
      </c>
      <c r="Q105" s="23">
        <f t="shared" si="13"/>
        <v>77.767189705704908</v>
      </c>
      <c r="R105" s="23">
        <f t="shared" si="14"/>
        <v>62.265679969317347</v>
      </c>
      <c r="S105" s="23">
        <f t="shared" si="15"/>
        <v>312.11257598127327</v>
      </c>
      <c r="AA105" t="s">
        <v>172</v>
      </c>
      <c r="AB105">
        <f>'Monthly Load'!D137+'Monthly Load'!E137+'Monthly Load'!F137</f>
        <v>3552.31925116309</v>
      </c>
      <c r="AD105" s="23">
        <v>4660.8999739441078</v>
      </c>
      <c r="AE105" s="23">
        <v>746.6676103914549</v>
      </c>
      <c r="AF105" s="23">
        <v>666.99709260072427</v>
      </c>
      <c r="AG105" s="23">
        <v>13387.813794358492</v>
      </c>
      <c r="AH105" s="40">
        <f t="shared" si="16"/>
        <v>-0.1753997819405968</v>
      </c>
      <c r="AI105" s="40">
        <f t="shared" si="17"/>
        <v>-0.72341118019561934</v>
      </c>
      <c r="AJ105" s="40">
        <f t="shared" si="18"/>
        <v>-0.74415907283121618</v>
      </c>
      <c r="AK105" s="40">
        <f t="shared" si="19"/>
        <v>-5.0977995754059702E-2</v>
      </c>
    </row>
    <row r="106" spans="1:37" x14ac:dyDescent="0.25">
      <c r="A106">
        <v>104</v>
      </c>
      <c r="B106">
        <v>8</v>
      </c>
      <c r="C106">
        <v>1991</v>
      </c>
      <c r="D106">
        <v>30</v>
      </c>
      <c r="E106" t="str">
        <f t="shared" si="11"/>
        <v>8/1991</v>
      </c>
      <c r="F106" s="23">
        <f>('Monthly Load'!D138+'Monthly Load'!E138+'Monthly Load'!F138)+('WWTP loads'!C114)+('Monthly Load'!R138*'Monthly Load'!$F$26)</f>
        <v>3544.3172598682622</v>
      </c>
      <c r="G106" s="23">
        <f>('Monthly Load'!G138)+'WWTP loads'!D114+('Monthly Load'!R138*'Monthly Load'!$G$26)</f>
        <v>379.17305406349817</v>
      </c>
      <c r="H106" s="23">
        <f>'WWTP loads'!E114+('Monthly Load'!R138*'Monthly Load'!$H$26)</f>
        <v>329.29939219125055</v>
      </c>
      <c r="I106" s="23">
        <f>('Monthly Load'!C138)+'WWTP loads'!F114+('Monthly Load'!R138*'Monthly Load'!$I$26)</f>
        <v>10071.71687289538</v>
      </c>
      <c r="J106" s="24"/>
      <c r="K106" s="25">
        <v>3.2866714478660439</v>
      </c>
      <c r="L106" s="25">
        <v>0.58617161018560815</v>
      </c>
      <c r="M106" s="25">
        <v>0.60492910171154757</v>
      </c>
      <c r="N106" s="25">
        <v>10.30760125870248</v>
      </c>
      <c r="P106" s="23">
        <f t="shared" si="12"/>
        <v>416.04595164072185</v>
      </c>
      <c r="Q106" s="23">
        <f t="shared" si="13"/>
        <v>249.56155833125399</v>
      </c>
      <c r="R106" s="23">
        <f t="shared" si="14"/>
        <v>210.01555096762888</v>
      </c>
      <c r="S106" s="23">
        <f t="shared" si="15"/>
        <v>376.97356935680415</v>
      </c>
      <c r="AA106" t="s">
        <v>173</v>
      </c>
      <c r="AB106">
        <f>'Monthly Load'!D138+'Monthly Load'!E138+'Monthly Load'!F138</f>
        <v>2991.9445142322597</v>
      </c>
      <c r="AD106" s="23">
        <v>3737.3399617673531</v>
      </c>
      <c r="AE106" s="23">
        <v>506.7059106753976</v>
      </c>
      <c r="AF106" s="23">
        <v>446.49174691569863</v>
      </c>
      <c r="AG106" s="23">
        <v>10232.856360641497</v>
      </c>
      <c r="AH106" s="40">
        <f t="shared" si="16"/>
        <v>-5.1647081580400898E-2</v>
      </c>
      <c r="AI106" s="40">
        <f t="shared" si="17"/>
        <v>-0.25169009069167664</v>
      </c>
      <c r="AJ106" s="40">
        <f t="shared" si="18"/>
        <v>-0.26247373111372418</v>
      </c>
      <c r="AK106" s="40">
        <f t="shared" si="19"/>
        <v>-1.5747263722561942E-2</v>
      </c>
    </row>
    <row r="107" spans="1:37" x14ac:dyDescent="0.25">
      <c r="A107">
        <v>105</v>
      </c>
      <c r="B107">
        <v>9</v>
      </c>
      <c r="C107">
        <v>1991</v>
      </c>
      <c r="D107">
        <v>31</v>
      </c>
      <c r="E107" t="str">
        <f t="shared" si="11"/>
        <v>9/1991</v>
      </c>
      <c r="F107" s="23">
        <f>('Monthly Load'!D139+'Monthly Load'!E139+'Monthly Load'!F139)+('WWTP loads'!C115)+('Monthly Load'!R139*'Monthly Load'!$F$26)</f>
        <v>3618.6370305639739</v>
      </c>
      <c r="G107" s="23">
        <f>('Monthly Load'!G139)+'WWTP loads'!D115+('Monthly Load'!R139*'Monthly Load'!$G$26)</f>
        <v>329.73927254424382</v>
      </c>
      <c r="H107" s="23">
        <f>'WWTP loads'!E115+('Monthly Load'!R139*'Monthly Load'!$H$26)</f>
        <v>283.8737551195033</v>
      </c>
      <c r="I107" s="23">
        <f>('Monthly Load'!C139)+'WWTP loads'!F115+('Monthly Load'!R139*'Monthly Load'!$I$26)</f>
        <v>13067.273697663346</v>
      </c>
      <c r="J107" s="24"/>
      <c r="K107" s="25">
        <v>4.341156454643281</v>
      </c>
      <c r="L107" s="25">
        <v>0.86309823597452773</v>
      </c>
      <c r="M107" s="25">
        <v>0.89071737952571262</v>
      </c>
      <c r="N107" s="25">
        <v>14.01811978537155</v>
      </c>
      <c r="P107" s="23">
        <f t="shared" si="12"/>
        <v>311.21759966367347</v>
      </c>
      <c r="Q107" s="23">
        <f t="shared" si="13"/>
        <v>142.6379242745864</v>
      </c>
      <c r="R107" s="23">
        <f t="shared" si="14"/>
        <v>118.98983988100196</v>
      </c>
      <c r="S107" s="23">
        <f t="shared" si="15"/>
        <v>348.03248670541723</v>
      </c>
      <c r="AA107" t="s">
        <v>174</v>
      </c>
      <c r="AB107">
        <f>'Monthly Load'!D139+'Monthly Load'!E139+'Monthly Load'!F139</f>
        <v>3141.0829812814372</v>
      </c>
      <c r="AD107" s="23">
        <v>4022.0516785610926</v>
      </c>
      <c r="AE107" s="23">
        <v>596.28109354234039</v>
      </c>
      <c r="AF107" s="23">
        <v>528.8040771177541</v>
      </c>
      <c r="AG107" s="23">
        <v>13404.052890410941</v>
      </c>
      <c r="AH107" s="40">
        <f t="shared" si="16"/>
        <v>-0.10030071223287765</v>
      </c>
      <c r="AI107" s="40">
        <f t="shared" si="17"/>
        <v>-0.44700699700982571</v>
      </c>
      <c r="AJ107" s="40">
        <f t="shared" si="18"/>
        <v>-0.46317782444727579</v>
      </c>
      <c r="AK107" s="40">
        <f t="shared" si="19"/>
        <v>-2.5125176355318794E-2</v>
      </c>
    </row>
    <row r="108" spans="1:37" x14ac:dyDescent="0.25">
      <c r="A108">
        <v>106</v>
      </c>
      <c r="B108">
        <v>10</v>
      </c>
      <c r="C108">
        <v>1991</v>
      </c>
      <c r="D108">
        <v>31</v>
      </c>
      <c r="E108" t="str">
        <f t="shared" si="11"/>
        <v>10/1991</v>
      </c>
      <c r="F108" s="23">
        <f>('Monthly Load'!D140+'Monthly Load'!E140+'Monthly Load'!F140)+('WWTP loads'!C116)+('Monthly Load'!R140*'Monthly Load'!$F$26)</f>
        <v>3895.4866841024786</v>
      </c>
      <c r="G108" s="23">
        <f>('Monthly Load'!G140)+'WWTP loads'!D116+('Monthly Load'!R140*'Monthly Load'!$G$26)</f>
        <v>458.39853847766517</v>
      </c>
      <c r="H108" s="23">
        <f>'WWTP loads'!E116+('Monthly Load'!R140*'Monthly Load'!$H$26)</f>
        <v>402.10118867994458</v>
      </c>
      <c r="I108" s="23">
        <f>('Monthly Load'!C140)+'WWTP loads'!F116+('Monthly Load'!R140*'Monthly Load'!$I$26)</f>
        <v>10944.537288768717</v>
      </c>
      <c r="J108" s="24"/>
      <c r="K108" s="25">
        <v>3.5385345862031987</v>
      </c>
      <c r="L108" s="25">
        <v>0.59184961786436718</v>
      </c>
      <c r="M108" s="25">
        <v>0.610788805636027</v>
      </c>
      <c r="N108" s="25">
        <v>12.176641166072841</v>
      </c>
      <c r="P108" s="23">
        <f t="shared" si="12"/>
        <v>411.01989408876943</v>
      </c>
      <c r="Q108" s="23">
        <f t="shared" si="13"/>
        <v>289.17211833751878</v>
      </c>
      <c r="R108" s="23">
        <f t="shared" si="14"/>
        <v>245.79262729529759</v>
      </c>
      <c r="S108" s="23">
        <f t="shared" si="15"/>
        <v>335.57875692411852</v>
      </c>
      <c r="AA108" t="s">
        <v>175</v>
      </c>
      <c r="AB108">
        <f>'Monthly Load'!D140+'Monthly Load'!E140+'Monthly Load'!F140</f>
        <v>3223.2050971909803</v>
      </c>
      <c r="AD108" s="23">
        <v>4041.1256801236177</v>
      </c>
      <c r="AE108" s="23">
        <v>554.62430370591778</v>
      </c>
      <c r="AF108" s="23">
        <v>490.52486483563609</v>
      </c>
      <c r="AG108" s="23">
        <v>11066.119843482793</v>
      </c>
      <c r="AH108" s="40">
        <f t="shared" si="16"/>
        <v>-3.6039214701356174E-2</v>
      </c>
      <c r="AI108" s="40">
        <f t="shared" si="17"/>
        <v>-0.17349720267447036</v>
      </c>
      <c r="AJ108" s="40">
        <f t="shared" si="18"/>
        <v>-0.1802633923263407</v>
      </c>
      <c r="AK108" s="40">
        <f t="shared" si="19"/>
        <v>-1.0986918308649962E-2</v>
      </c>
    </row>
    <row r="109" spans="1:37" x14ac:dyDescent="0.25">
      <c r="A109">
        <v>107</v>
      </c>
      <c r="B109">
        <v>11</v>
      </c>
      <c r="C109">
        <v>1991</v>
      </c>
      <c r="D109">
        <v>30</v>
      </c>
      <c r="E109" t="str">
        <f t="shared" si="11"/>
        <v>11/1991</v>
      </c>
      <c r="F109" s="23">
        <f>('Monthly Load'!D141+'Monthly Load'!E141+'Monthly Load'!F141)+('WWTP loads'!C117)+('Monthly Load'!R141*'Monthly Load'!$F$26)</f>
        <v>2274.7628350744862</v>
      </c>
      <c r="G109" s="23">
        <f>('Monthly Load'!G141)+'WWTP loads'!D117+('Monthly Load'!R141*'Monthly Load'!$G$26)</f>
        <v>129.78924045134582</v>
      </c>
      <c r="H109" s="23">
        <f>'WWTP loads'!E117+('Monthly Load'!R141*'Monthly Load'!$H$26)</f>
        <v>100.13588779089433</v>
      </c>
      <c r="I109" s="23">
        <f>('Monthly Load'!C141)+'WWTP loads'!F117+('Monthly Load'!R141*'Monthly Load'!$I$26)</f>
        <v>7185.7295764820174</v>
      </c>
      <c r="J109" s="24"/>
      <c r="K109" s="25">
        <v>2.0547871871295911</v>
      </c>
      <c r="L109" s="25">
        <v>0.44832705453819255</v>
      </c>
      <c r="M109" s="25">
        <v>0.46267352028341469</v>
      </c>
      <c r="N109" s="25">
        <v>8.9205313644827147</v>
      </c>
      <c r="P109" s="23">
        <f t="shared" si="12"/>
        <v>427.10462862874863</v>
      </c>
      <c r="Q109" s="23">
        <f t="shared" si="13"/>
        <v>111.68857405888254</v>
      </c>
      <c r="R109" s="23">
        <f t="shared" si="14"/>
        <v>83.498776275694169</v>
      </c>
      <c r="S109" s="23">
        <f t="shared" si="15"/>
        <v>310.77433617763927</v>
      </c>
      <c r="AA109" t="s">
        <v>176</v>
      </c>
      <c r="AB109">
        <f>'Monthly Load'!D141+'Monthly Load'!E141+'Monthly Load'!F141</f>
        <v>2099.8358613920118</v>
      </c>
      <c r="AD109" s="23">
        <v>2694.1576135660098</v>
      </c>
      <c r="AE109" s="23">
        <v>406.88936195467392</v>
      </c>
      <c r="AF109" s="23">
        <v>354.76843187503363</v>
      </c>
      <c r="AG109" s="23">
        <v>7535.8493245977088</v>
      </c>
      <c r="AH109" s="40">
        <f t="shared" si="16"/>
        <v>-0.15566824167217488</v>
      </c>
      <c r="AI109" s="40">
        <f t="shared" si="17"/>
        <v>-0.6810208066688066</v>
      </c>
      <c r="AJ109" s="40">
        <f t="shared" si="18"/>
        <v>-0.71774295908558461</v>
      </c>
      <c r="AK109" s="40">
        <f t="shared" si="19"/>
        <v>-4.6460555809266016E-2</v>
      </c>
    </row>
    <row r="110" spans="1:37" x14ac:dyDescent="0.25">
      <c r="A110">
        <v>108</v>
      </c>
      <c r="B110">
        <v>12</v>
      </c>
      <c r="C110">
        <v>1991</v>
      </c>
      <c r="D110">
        <v>31</v>
      </c>
      <c r="E110" t="str">
        <f t="shared" si="11"/>
        <v>12/1991</v>
      </c>
      <c r="F110" s="23">
        <f>('Monthly Load'!D142+'Monthly Load'!E142+'Monthly Load'!F142)+('WWTP loads'!C118)+('Monthly Load'!R142*'Monthly Load'!$F$26)</f>
        <v>2531.6356652038971</v>
      </c>
      <c r="G110" s="23">
        <f>('Monthly Load'!G142)+'WWTP loads'!D118+('Monthly Load'!R142*'Monthly Load'!$G$26)</f>
        <v>324.04379993198091</v>
      </c>
      <c r="H110" s="23">
        <f>'WWTP loads'!E118+('Monthly Load'!R142*'Monthly Load'!$H$26)</f>
        <v>278.64007758391034</v>
      </c>
      <c r="I110" s="23">
        <f>('Monthly Load'!C142)+'WWTP loads'!F118+('Monthly Load'!R142*'Monthly Load'!$I$26)</f>
        <v>9875.7904084168822</v>
      </c>
      <c r="J110" s="24"/>
      <c r="K110" s="25">
        <v>2.7212919550770382</v>
      </c>
      <c r="L110" s="25">
        <v>0.46684609496737645</v>
      </c>
      <c r="M110" s="25">
        <v>0.48178517000633247</v>
      </c>
      <c r="N110" s="25">
        <v>15.391697467639956</v>
      </c>
      <c r="P110" s="23">
        <f t="shared" si="12"/>
        <v>347.33666595348757</v>
      </c>
      <c r="Q110" s="23">
        <f t="shared" si="13"/>
        <v>259.15199090427842</v>
      </c>
      <c r="R110" s="23">
        <f t="shared" si="14"/>
        <v>215.93086194343107</v>
      </c>
      <c r="S110" s="23">
        <f t="shared" si="15"/>
        <v>239.55757582181238</v>
      </c>
      <c r="AA110" t="s">
        <v>177</v>
      </c>
      <c r="AB110">
        <f>'Monthly Load'!D142+'Monthly Load'!E142+'Monthly Load'!F142</f>
        <v>2062.7017906858669</v>
      </c>
      <c r="AD110" s="23">
        <v>2558.2165611828873</v>
      </c>
      <c r="AE110" s="23">
        <v>341.60617763238508</v>
      </c>
      <c r="AF110" s="23">
        <v>294.77847871401144</v>
      </c>
      <c r="AG110" s="23">
        <v>9897.9807099707723</v>
      </c>
      <c r="AH110" s="40">
        <f t="shared" si="16"/>
        <v>-1.0390401024805923E-2</v>
      </c>
      <c r="AI110" s="40">
        <f t="shared" si="17"/>
        <v>-5.141118296550154E-2</v>
      </c>
      <c r="AJ110" s="40">
        <f t="shared" si="18"/>
        <v>-5.4747555522051107E-2</v>
      </c>
      <c r="AK110" s="40">
        <f t="shared" si="19"/>
        <v>-2.2419018791920457E-3</v>
      </c>
    </row>
    <row r="111" spans="1:37" x14ac:dyDescent="0.25">
      <c r="A111">
        <v>109</v>
      </c>
      <c r="B111">
        <v>1</v>
      </c>
      <c r="C111">
        <v>1992</v>
      </c>
      <c r="D111">
        <v>31</v>
      </c>
      <c r="E111" t="str">
        <f t="shared" si="11"/>
        <v>1/1992</v>
      </c>
      <c r="F111" s="23">
        <f>('Monthly Load'!D143+'Monthly Load'!E143+'Monthly Load'!F143)+('WWTP loads'!C119)+('Monthly Load'!R143*'Monthly Load'!$F$26)</f>
        <v>5170.5076436261652</v>
      </c>
      <c r="G111" s="23">
        <f>('Monthly Load'!G143)+'WWTP loads'!D119+('Monthly Load'!R143*'Monthly Load'!$G$26)</f>
        <v>815.93026702217787</v>
      </c>
      <c r="H111" s="23">
        <f>'WWTP loads'!E119+('Monthly Load'!R143*'Monthly Load'!$H$26)</f>
        <v>730.64385815328058</v>
      </c>
      <c r="I111" s="23">
        <f>('Monthly Load'!C143)+'WWTP loads'!F119+('Monthly Load'!R143*'Monthly Load'!$I$26)</f>
        <v>35091.712439787669</v>
      </c>
      <c r="J111" s="24"/>
      <c r="K111" s="25">
        <v>13.054280971204687</v>
      </c>
      <c r="L111" s="25">
        <v>2.6560237940040579</v>
      </c>
      <c r="M111" s="25">
        <v>2.7410165554121879</v>
      </c>
      <c r="N111" s="25">
        <v>49.990087440186116</v>
      </c>
      <c r="P111" s="23">
        <f t="shared" si="12"/>
        <v>147.87841677748324</v>
      </c>
      <c r="Q111" s="23">
        <f t="shared" si="13"/>
        <v>114.69530641415119</v>
      </c>
      <c r="R111" s="23">
        <f t="shared" si="14"/>
        <v>99.521896407325102</v>
      </c>
      <c r="S111" s="23">
        <f t="shared" si="15"/>
        <v>262.08684881466689</v>
      </c>
      <c r="AA111" t="s">
        <v>178</v>
      </c>
      <c r="AB111">
        <f>'Monthly Load'!D143+'Monthly Load'!E143+'Monthly Load'!F143</f>
        <v>3957.0969540527017</v>
      </c>
      <c r="AD111" s="23">
        <v>5162.6413184805124</v>
      </c>
      <c r="AE111" s="23">
        <v>810.73287362237159</v>
      </c>
      <c r="AF111" s="23">
        <v>725.86787502913421</v>
      </c>
      <c r="AG111" s="23">
        <v>35085.145462991961</v>
      </c>
      <c r="AH111" s="40">
        <f t="shared" si="16"/>
        <v>1.523701659748087E-3</v>
      </c>
      <c r="AI111" s="40">
        <f t="shared" si="17"/>
        <v>6.4107347424858007E-3</v>
      </c>
      <c r="AJ111" s="40">
        <f t="shared" si="18"/>
        <v>6.5796865909717667E-3</v>
      </c>
      <c r="AK111" s="40">
        <f t="shared" si="19"/>
        <v>1.8717256859130817E-4</v>
      </c>
    </row>
    <row r="112" spans="1:37" x14ac:dyDescent="0.25">
      <c r="A112">
        <v>110</v>
      </c>
      <c r="B112">
        <v>2</v>
      </c>
      <c r="C112">
        <v>1992</v>
      </c>
      <c r="D112">
        <v>28</v>
      </c>
      <c r="E112" t="str">
        <f t="shared" si="11"/>
        <v>2/1992</v>
      </c>
      <c r="F112" s="23">
        <f>('Monthly Load'!D144+'Monthly Load'!E144+'Monthly Load'!F144)+('WWTP loads'!C120)+('Monthly Load'!R144*'Monthly Load'!$F$26)</f>
        <v>3857.7047652358706</v>
      </c>
      <c r="G112" s="23">
        <f>('Monthly Load'!G144)+'WWTP loads'!D120+('Monthly Load'!R144*'Monthly Load'!$G$26)</f>
        <v>471.80991250496106</v>
      </c>
      <c r="H112" s="23">
        <f>'WWTP loads'!E120+('Monthly Load'!R144*'Monthly Load'!$H$26)</f>
        <v>414.42515400232452</v>
      </c>
      <c r="I112" s="23">
        <f>('Monthly Load'!C144)+'WWTP loads'!F120+('Monthly Load'!R144*'Monthly Load'!$I$26)</f>
        <v>19371.309426545307</v>
      </c>
      <c r="J112" s="24"/>
      <c r="K112" s="25">
        <v>10.135604581718665</v>
      </c>
      <c r="L112" s="25">
        <v>2.1274570049163803</v>
      </c>
      <c r="M112" s="25">
        <v>2.1955356290737043</v>
      </c>
      <c r="N112" s="25">
        <v>38.532272073595408</v>
      </c>
      <c r="P112" s="23">
        <f t="shared" si="12"/>
        <v>157.3285552386902</v>
      </c>
      <c r="Q112" s="23">
        <f t="shared" si="13"/>
        <v>91.671533257033559</v>
      </c>
      <c r="R112" s="23">
        <f t="shared" si="14"/>
        <v>78.025012065801818</v>
      </c>
      <c r="S112" s="23">
        <f t="shared" si="15"/>
        <v>207.80815492829012</v>
      </c>
      <c r="AA112" t="s">
        <v>179</v>
      </c>
      <c r="AB112">
        <f>'Monthly Load'!D144+'Monthly Load'!E144+'Monthly Load'!F144</f>
        <v>3165.1248824992758</v>
      </c>
      <c r="AD112" s="23">
        <v>4083.0414347016426</v>
      </c>
      <c r="AE112" s="23">
        <v>620.69306911627461</v>
      </c>
      <c r="AF112" s="23">
        <v>551.23670332082895</v>
      </c>
      <c r="AG112" s="23">
        <v>19559.425306858251</v>
      </c>
      <c r="AH112" s="40">
        <f t="shared" si="16"/>
        <v>-5.5188435647662716E-2</v>
      </c>
      <c r="AI112" s="40">
        <f t="shared" si="17"/>
        <v>-0.23986598855258562</v>
      </c>
      <c r="AJ112" s="40">
        <f t="shared" si="18"/>
        <v>-0.24819020303674849</v>
      </c>
      <c r="AK112" s="40">
        <f t="shared" si="19"/>
        <v>-9.6176588709374535E-3</v>
      </c>
    </row>
    <row r="113" spans="1:37" x14ac:dyDescent="0.25">
      <c r="A113">
        <v>111</v>
      </c>
      <c r="B113">
        <v>3</v>
      </c>
      <c r="C113">
        <v>1992</v>
      </c>
      <c r="D113">
        <v>31</v>
      </c>
      <c r="E113" t="str">
        <f t="shared" si="11"/>
        <v>3/1992</v>
      </c>
      <c r="F113" s="23">
        <f>('Monthly Load'!D145+'Monthly Load'!E145+'Monthly Load'!F145)+('WWTP loads'!C121)+('Monthly Load'!R145*'Monthly Load'!$F$26)</f>
        <v>6442.021156205692</v>
      </c>
      <c r="G113" s="23">
        <f>('Monthly Load'!G145)+'WWTP loads'!D121+('Monthly Load'!R145*'Monthly Load'!$G$26)</f>
        <v>856.76868328043554</v>
      </c>
      <c r="H113" s="23">
        <f>'WWTP loads'!E121+('Monthly Load'!R145*'Monthly Load'!$H$26)</f>
        <v>768.17105147167945</v>
      </c>
      <c r="I113" s="23">
        <f>('Monthly Load'!C145)+'WWTP loads'!F121+('Monthly Load'!R145*'Monthly Load'!$I$26)</f>
        <v>17578.926984113015</v>
      </c>
      <c r="J113" s="24"/>
      <c r="K113" s="25">
        <v>14.950829903900727</v>
      </c>
      <c r="L113" s="25">
        <v>2.8853279502616394</v>
      </c>
      <c r="M113" s="25">
        <v>2.9776584446700118</v>
      </c>
      <c r="N113" s="25">
        <v>37.535590032739805</v>
      </c>
      <c r="P113" s="23">
        <f t="shared" si="12"/>
        <v>160.87235145609068</v>
      </c>
      <c r="Q113" s="23">
        <f t="shared" si="13"/>
        <v>110.86461792520336</v>
      </c>
      <c r="R113" s="23">
        <f t="shared" si="14"/>
        <v>96.31803643268735</v>
      </c>
      <c r="S113" s="23">
        <f t="shared" si="15"/>
        <v>174.85323789295845</v>
      </c>
      <c r="AA113" t="s">
        <v>180</v>
      </c>
      <c r="AB113">
        <f>'Monthly Load'!D145+'Monthly Load'!E145+'Monthly Load'!F145</f>
        <v>5166.8009717548648</v>
      </c>
      <c r="AD113" s="23">
        <v>6609.1336479417478</v>
      </c>
      <c r="AE113" s="23">
        <v>967.18229389175849</v>
      </c>
      <c r="AF113" s="23">
        <v>869.63220716857086</v>
      </c>
      <c r="AG113" s="23">
        <v>17718.436073196241</v>
      </c>
      <c r="AH113" s="40">
        <f t="shared" si="16"/>
        <v>-2.5285082832013667E-2</v>
      </c>
      <c r="AI113" s="40">
        <f t="shared" si="17"/>
        <v>-0.1141600826531258</v>
      </c>
      <c r="AJ113" s="40">
        <f t="shared" si="18"/>
        <v>-0.1166713408962141</v>
      </c>
      <c r="AK113" s="40">
        <f t="shared" si="19"/>
        <v>-7.8736683365790497E-3</v>
      </c>
    </row>
    <row r="114" spans="1:37" x14ac:dyDescent="0.25">
      <c r="A114">
        <v>112</v>
      </c>
      <c r="B114">
        <v>4</v>
      </c>
      <c r="C114">
        <v>1992</v>
      </c>
      <c r="D114">
        <v>30</v>
      </c>
      <c r="E114" t="str">
        <f t="shared" si="11"/>
        <v>4/1992</v>
      </c>
      <c r="F114" s="23">
        <f>('Monthly Load'!D146+'Monthly Load'!E146+'Monthly Load'!F146)+('WWTP loads'!C122)+('Monthly Load'!R146*'Monthly Load'!$F$26)</f>
        <v>4122.5405328777179</v>
      </c>
      <c r="G114" s="23">
        <f>('Monthly Load'!G146)+'WWTP loads'!D122+('Monthly Load'!R146*'Monthly Load'!$G$26)</f>
        <v>301.22887713261503</v>
      </c>
      <c r="H114" s="23">
        <f>'WWTP loads'!E122+('Monthly Load'!R146*'Monthly Load'!$H$26)</f>
        <v>257.67501338989848</v>
      </c>
      <c r="I114" s="23">
        <f>('Monthly Load'!C146)+'WWTP loads'!F122+('Monthly Load'!R146*'Monthly Load'!$I$26)</f>
        <v>39492.227025987115</v>
      </c>
      <c r="J114" s="24"/>
      <c r="K114" s="25">
        <v>7.6941363614628484</v>
      </c>
      <c r="L114" s="25">
        <v>1.6497643613755424</v>
      </c>
      <c r="M114" s="25">
        <v>1.7025568209395596</v>
      </c>
      <c r="N114" s="25">
        <v>60.003712308794157</v>
      </c>
      <c r="P114" s="23">
        <f t="shared" si="12"/>
        <v>206.71407965458243</v>
      </c>
      <c r="Q114" s="23">
        <f t="shared" si="13"/>
        <v>70.443299233273763</v>
      </c>
      <c r="R114" s="23">
        <f t="shared" si="14"/>
        <v>58.389626224376627</v>
      </c>
      <c r="S114" s="23">
        <f t="shared" si="15"/>
        <v>253.92093442299364</v>
      </c>
      <c r="AA114" t="s">
        <v>181</v>
      </c>
      <c r="AB114">
        <f>'Monthly Load'!D146+'Monthly Load'!E146+'Monthly Load'!F146</f>
        <v>3688.1373523262955</v>
      </c>
      <c r="AD114" s="23">
        <v>4757.3912169498499</v>
      </c>
      <c r="AE114" s="23">
        <v>720.68379339455907</v>
      </c>
      <c r="AF114" s="23">
        <v>643.12007157654966</v>
      </c>
      <c r="AG114" s="23">
        <v>40022.213980993758</v>
      </c>
      <c r="AH114" s="40">
        <f t="shared" si="16"/>
        <v>-0.13344512887867138</v>
      </c>
      <c r="AI114" s="40">
        <f t="shared" si="17"/>
        <v>-0.58202351725745194</v>
      </c>
      <c r="AJ114" s="40">
        <f t="shared" si="18"/>
        <v>-0.59933607303184944</v>
      </c>
      <c r="AK114" s="40">
        <f t="shared" si="19"/>
        <v>-1.3242319759179989E-2</v>
      </c>
    </row>
    <row r="115" spans="1:37" x14ac:dyDescent="0.25">
      <c r="A115">
        <v>113</v>
      </c>
      <c r="B115">
        <v>5</v>
      </c>
      <c r="C115">
        <v>1992</v>
      </c>
      <c r="D115">
        <v>31</v>
      </c>
      <c r="E115" t="str">
        <f t="shared" si="11"/>
        <v>5/1992</v>
      </c>
      <c r="F115" s="23">
        <f>('Monthly Load'!D147+'Monthly Load'!E147+'Monthly Load'!F147)+('WWTP loads'!C123)+('Monthly Load'!R147*'Monthly Load'!$F$26)</f>
        <v>3056.0271073152699</v>
      </c>
      <c r="G115" s="23">
        <f>('Monthly Load'!G147)+'WWTP loads'!D123+('Monthly Load'!R147*'Monthly Load'!$G$26)</f>
        <v>198.39917060102098</v>
      </c>
      <c r="H115" s="23">
        <f>'WWTP loads'!E123+('Monthly Load'!R147*'Monthly Load'!$H$26)</f>
        <v>163.18285063113638</v>
      </c>
      <c r="I115" s="23">
        <f>('Monthly Load'!C147)+'WWTP loads'!F123+('Monthly Load'!R147*'Monthly Load'!$I$26)</f>
        <v>9698.4737049862706</v>
      </c>
      <c r="J115" s="24"/>
      <c r="K115" s="25">
        <v>3.5647859555951005</v>
      </c>
      <c r="L115" s="25">
        <v>0.80062559251412857</v>
      </c>
      <c r="M115" s="25">
        <v>0.82624561147458064</v>
      </c>
      <c r="N115" s="25">
        <v>17.995277750129127</v>
      </c>
      <c r="P115" s="23">
        <f t="shared" si="12"/>
        <v>320.07245997141615</v>
      </c>
      <c r="Q115" s="23">
        <f t="shared" si="13"/>
        <v>92.519855853425057</v>
      </c>
      <c r="R115" s="23">
        <f t="shared" si="14"/>
        <v>73.737755401835742</v>
      </c>
      <c r="S115" s="23">
        <f t="shared" si="15"/>
        <v>201.21919264062925</v>
      </c>
      <c r="AA115" t="s">
        <v>182</v>
      </c>
      <c r="AB115">
        <f>'Monthly Load'!D147+'Monthly Load'!E147+'Monthly Load'!F147</f>
        <v>2777.2580771900439</v>
      </c>
      <c r="AD115" s="23">
        <v>3557.9558303693775</v>
      </c>
      <c r="AE115" s="23">
        <v>530.03064833319922</v>
      </c>
      <c r="AF115" s="23">
        <v>467.92528962827316</v>
      </c>
      <c r="AG115" s="23">
        <v>10117.494558607334</v>
      </c>
      <c r="AH115" s="40">
        <f t="shared" si="16"/>
        <v>-0.14107221870767259</v>
      </c>
      <c r="AI115" s="40">
        <f t="shared" si="17"/>
        <v>-0.62568358787377321</v>
      </c>
      <c r="AJ115" s="40">
        <f t="shared" si="18"/>
        <v>-0.65126302371737321</v>
      </c>
      <c r="AK115" s="40">
        <f t="shared" si="19"/>
        <v>-4.1415476054255565E-2</v>
      </c>
    </row>
    <row r="116" spans="1:37" x14ac:dyDescent="0.25">
      <c r="A116">
        <v>114</v>
      </c>
      <c r="B116">
        <v>6</v>
      </c>
      <c r="C116">
        <v>1992</v>
      </c>
      <c r="D116">
        <v>30</v>
      </c>
      <c r="E116" t="str">
        <f t="shared" si="11"/>
        <v>6/1992</v>
      </c>
      <c r="F116" s="23">
        <f>('Monthly Load'!D148+'Monthly Load'!E148+'Monthly Load'!F148)+('WWTP loads'!C124)+('Monthly Load'!R148*'Monthly Load'!$F$26)</f>
        <v>7210.9442494581945</v>
      </c>
      <c r="G116" s="23">
        <f>('Monthly Load'!G148)+'WWTP loads'!D124+('Monthly Load'!R148*'Monthly Load'!$G$26)</f>
        <v>698.32640717586867</v>
      </c>
      <c r="H116" s="23">
        <f>'WWTP loads'!E124+('Monthly Load'!R148*'Monthly Load'!$H$26)</f>
        <v>622.57544640261801</v>
      </c>
      <c r="I116" s="23">
        <f>('Monthly Load'!C148)+'WWTP loads'!F124+('Monthly Load'!R148*'Monthly Load'!$I$26)</f>
        <v>23906.916506022924</v>
      </c>
      <c r="J116" s="24"/>
      <c r="K116" s="25">
        <v>12.457224826016111</v>
      </c>
      <c r="L116" s="25">
        <v>2.0753674343836637</v>
      </c>
      <c r="M116" s="25">
        <v>2.1417791922839409</v>
      </c>
      <c r="N116" s="25">
        <v>36.954783958643894</v>
      </c>
      <c r="P116" s="23">
        <f t="shared" si="12"/>
        <v>223.32422631014572</v>
      </c>
      <c r="Q116" s="23">
        <f t="shared" si="13"/>
        <v>129.81607386125063</v>
      </c>
      <c r="R116" s="23">
        <f t="shared" si="14"/>
        <v>112.14561487513592</v>
      </c>
      <c r="S116" s="23">
        <f t="shared" si="15"/>
        <v>249.58466616308635</v>
      </c>
      <c r="AA116" t="s">
        <v>183</v>
      </c>
      <c r="AB116">
        <f>'Monthly Load'!D148+'Monthly Load'!E148+'Monthly Load'!F148</f>
        <v>6175.528591003469</v>
      </c>
      <c r="AD116" s="23">
        <v>7838.1277836368527</v>
      </c>
      <c r="AE116" s="23">
        <v>1112.7155279724818</v>
      </c>
      <c r="AF116" s="23">
        <v>1003.365449296803</v>
      </c>
      <c r="AG116" s="23">
        <v>24430.50276000243</v>
      </c>
      <c r="AH116" s="40">
        <f t="shared" si="16"/>
        <v>-8.001700807787139E-2</v>
      </c>
      <c r="AI116" s="40">
        <f t="shared" si="17"/>
        <v>-0.37241245437788234</v>
      </c>
      <c r="AJ116" s="40">
        <f t="shared" si="18"/>
        <v>-0.37951277190285676</v>
      </c>
      <c r="AK116" s="40">
        <f t="shared" si="19"/>
        <v>-2.1431661031418463E-2</v>
      </c>
    </row>
    <row r="117" spans="1:37" x14ac:dyDescent="0.25">
      <c r="A117">
        <v>115</v>
      </c>
      <c r="B117">
        <v>7</v>
      </c>
      <c r="C117">
        <v>1992</v>
      </c>
      <c r="D117">
        <v>31</v>
      </c>
      <c r="E117" t="str">
        <f t="shared" si="11"/>
        <v>7/1992</v>
      </c>
      <c r="F117" s="23">
        <f>('Monthly Load'!D149+'Monthly Load'!E149+'Monthly Load'!F149)+('WWTP loads'!C125)+('Monthly Load'!R149*'Monthly Load'!$F$26)</f>
        <v>3279.2718463364154</v>
      </c>
      <c r="G117" s="23">
        <f>('Monthly Load'!G149)+'WWTP loads'!D125+('Monthly Load'!R149*'Monthly Load'!$G$26)</f>
        <v>314.91643997643189</v>
      </c>
      <c r="H117" s="23">
        <f>'WWTP loads'!E125+('Monthly Load'!R149*'Monthly Load'!$H$26)</f>
        <v>270.25277384097342</v>
      </c>
      <c r="I117" s="23">
        <f>('Monthly Load'!C149)+'WWTP loads'!F125+('Monthly Load'!R149*'Monthly Load'!$I$26)</f>
        <v>17030.250350405204</v>
      </c>
      <c r="J117" s="24"/>
      <c r="K117" s="25">
        <v>3.8924030456060299</v>
      </c>
      <c r="L117" s="25">
        <v>0.82464793269349446</v>
      </c>
      <c r="M117" s="25">
        <v>0.85103666653968624</v>
      </c>
      <c r="N117" s="25">
        <v>21.834308794434595</v>
      </c>
      <c r="P117" s="23">
        <f t="shared" si="12"/>
        <v>314.54600993369513</v>
      </c>
      <c r="Q117" s="23">
        <f t="shared" si="13"/>
        <v>142.57760734196114</v>
      </c>
      <c r="R117" s="23">
        <f t="shared" si="14"/>
        <v>118.56225533006953</v>
      </c>
      <c r="S117" s="23">
        <f t="shared" si="15"/>
        <v>291.20990850559406</v>
      </c>
      <c r="AA117" t="s">
        <v>184</v>
      </c>
      <c r="AB117">
        <f>'Monthly Load'!D149+'Monthly Load'!E149+'Monthly Load'!F149</f>
        <v>2824.1523544538104</v>
      </c>
      <c r="AD117" s="23">
        <v>3614.8931382398414</v>
      </c>
      <c r="AE117" s="23">
        <v>536.66622212691004</v>
      </c>
      <c r="AF117" s="23">
        <v>474.02284392519658</v>
      </c>
      <c r="AG117" s="23">
        <v>17310.434196771013</v>
      </c>
      <c r="AH117" s="40">
        <f t="shared" si="16"/>
        <v>-9.2844042429106571E-2</v>
      </c>
      <c r="AI117" s="40">
        <f t="shared" si="17"/>
        <v>-0.41319869410010884</v>
      </c>
      <c r="AJ117" s="40">
        <f t="shared" si="18"/>
        <v>-0.42987394530795903</v>
      </c>
      <c r="AK117" s="40">
        <f t="shared" si="19"/>
        <v>-1.6185835847957727E-2</v>
      </c>
    </row>
    <row r="118" spans="1:37" x14ac:dyDescent="0.25">
      <c r="A118">
        <v>116</v>
      </c>
      <c r="B118">
        <v>8</v>
      </c>
      <c r="C118">
        <v>1992</v>
      </c>
      <c r="D118">
        <v>30</v>
      </c>
      <c r="E118" t="str">
        <f t="shared" si="11"/>
        <v>8/1992</v>
      </c>
      <c r="F118" s="23">
        <f>('Monthly Load'!D150+'Monthly Load'!E150+'Monthly Load'!F150)+('WWTP loads'!C126)+('Monthly Load'!R150*'Monthly Load'!$F$26)</f>
        <v>3645.7819933335968</v>
      </c>
      <c r="G118" s="23">
        <f>('Monthly Load'!G150)+'WWTP loads'!D126+('Monthly Load'!R150*'Monthly Load'!$G$26)</f>
        <v>461.78870074686949</v>
      </c>
      <c r="H118" s="23">
        <f>'WWTP loads'!E126+('Monthly Load'!R150*'Monthly Load'!$H$26)</f>
        <v>405.21647292732143</v>
      </c>
      <c r="I118" s="23">
        <f>('Monthly Load'!C150)+'WWTP loads'!F126+('Monthly Load'!R150*'Monthly Load'!$I$26)</f>
        <v>14452.344027143663</v>
      </c>
      <c r="J118" s="24"/>
      <c r="K118" s="25">
        <v>4.2878236725606103</v>
      </c>
      <c r="L118" s="25">
        <v>0.77616648251331966</v>
      </c>
      <c r="M118" s="25">
        <v>0.80100380995374587</v>
      </c>
      <c r="N118" s="25">
        <v>17.185745033047926</v>
      </c>
      <c r="P118" s="23">
        <f t="shared" si="12"/>
        <v>328.03394037865888</v>
      </c>
      <c r="Q118" s="23">
        <f t="shared" si="13"/>
        <v>229.53738016392521</v>
      </c>
      <c r="R118" s="23">
        <f t="shared" si="14"/>
        <v>195.17200024165825</v>
      </c>
      <c r="S118" s="23">
        <f t="shared" si="15"/>
        <v>324.44040102713092</v>
      </c>
      <c r="AA118" t="s">
        <v>185</v>
      </c>
      <c r="AB118">
        <f>'Monthly Load'!D150+'Monthly Load'!E150+'Monthly Load'!F150</f>
        <v>2968.3693500146537</v>
      </c>
      <c r="AD118" s="23">
        <v>3698.6950980831539</v>
      </c>
      <c r="AE118" s="23">
        <v>496.74914495639825</v>
      </c>
      <c r="AF118" s="23">
        <v>437.3422865252669</v>
      </c>
      <c r="AG118" s="23">
        <v>14496.517020840838</v>
      </c>
      <c r="AH118" s="40">
        <f t="shared" si="16"/>
        <v>-1.4305884466383633E-2</v>
      </c>
      <c r="AI118" s="40">
        <f t="shared" si="17"/>
        <v>-7.0378468819704526E-2</v>
      </c>
      <c r="AJ118" s="40">
        <f t="shared" si="18"/>
        <v>-7.3456911411856896E-2</v>
      </c>
      <c r="AK118" s="40">
        <f t="shared" si="19"/>
        <v>-3.0471452993619127E-3</v>
      </c>
    </row>
    <row r="119" spans="1:37" x14ac:dyDescent="0.25">
      <c r="A119">
        <v>117</v>
      </c>
      <c r="B119">
        <v>9</v>
      </c>
      <c r="C119">
        <v>1992</v>
      </c>
      <c r="D119">
        <v>31</v>
      </c>
      <c r="E119" t="str">
        <f t="shared" si="11"/>
        <v>9/1992</v>
      </c>
      <c r="F119" s="23">
        <f>('Monthly Load'!D151+'Monthly Load'!E151+'Monthly Load'!F151)+('WWTP loads'!C127)+('Monthly Load'!R151*'Monthly Load'!$F$26)</f>
        <v>2060.535122915549</v>
      </c>
      <c r="G119" s="23">
        <f>('Monthly Load'!G151)+'WWTP loads'!D127+('Monthly Load'!R151*'Monthly Load'!$G$26)</f>
        <v>123.86080284212242</v>
      </c>
      <c r="H119" s="23">
        <f>'WWTP loads'!E127+('Monthly Load'!R151*'Monthly Load'!$H$26)</f>
        <v>94.688134312148506</v>
      </c>
      <c r="I119" s="23">
        <f>('Monthly Load'!C151)+'WWTP loads'!F127+('Monthly Load'!R151*'Monthly Load'!$I$26)</f>
        <v>6259.1827050415013</v>
      </c>
      <c r="J119" s="24"/>
      <c r="K119" s="25">
        <v>2.1834438984540907</v>
      </c>
      <c r="L119" s="25">
        <v>0.49616790898025093</v>
      </c>
      <c r="M119" s="25">
        <v>0.5120452820676189</v>
      </c>
      <c r="N119" s="25">
        <v>7.339891493573707</v>
      </c>
      <c r="P119" s="23">
        <f t="shared" si="12"/>
        <v>352.34048497275882</v>
      </c>
      <c r="Q119" s="23">
        <f t="shared" si="13"/>
        <v>93.20297664212508</v>
      </c>
      <c r="R119" s="23">
        <f t="shared" si="14"/>
        <v>69.041744173633305</v>
      </c>
      <c r="S119" s="23">
        <f t="shared" si="15"/>
        <v>318.38496625900842</v>
      </c>
      <c r="AA119" t="s">
        <v>186</v>
      </c>
      <c r="AB119">
        <f>'Monthly Load'!D151+'Monthly Load'!E151+'Monthly Load'!F151</f>
        <v>1894.5809196686555</v>
      </c>
      <c r="AD119" s="23">
        <v>2369.3396478264726</v>
      </c>
      <c r="AE119" s="23">
        <v>327.89236394398267</v>
      </c>
      <c r="AF119" s="23">
        <v>282.17659586520926</v>
      </c>
      <c r="AG119" s="23">
        <v>6516.9793396769601</v>
      </c>
      <c r="AH119" s="40">
        <f t="shared" si="16"/>
        <v>-0.13033358269009987</v>
      </c>
      <c r="AI119" s="40">
        <f t="shared" si="17"/>
        <v>-0.62225163967745556</v>
      </c>
      <c r="AJ119" s="40">
        <f t="shared" si="18"/>
        <v>-0.66443661274665267</v>
      </c>
      <c r="AK119" s="40">
        <f t="shared" si="19"/>
        <v>-3.9557687879402954E-2</v>
      </c>
    </row>
    <row r="120" spans="1:37" x14ac:dyDescent="0.25">
      <c r="A120">
        <v>118</v>
      </c>
      <c r="B120">
        <v>10</v>
      </c>
      <c r="C120">
        <v>1992</v>
      </c>
      <c r="D120">
        <v>31</v>
      </c>
      <c r="E120" t="str">
        <f t="shared" si="11"/>
        <v>10/1992</v>
      </c>
      <c r="F120" s="23">
        <f>('Monthly Load'!D152+'Monthly Load'!E152+'Monthly Load'!F152)+('WWTP loads'!C128)+('Monthly Load'!R152*'Monthly Load'!$F$26)</f>
        <v>3086.9942098473639</v>
      </c>
      <c r="G120" s="23">
        <f>('Monthly Load'!G152)+'WWTP loads'!D128+('Monthly Load'!R152*'Monthly Load'!$G$26)</f>
        <v>340.68167322238236</v>
      </c>
      <c r="H120" s="23">
        <f>'WWTP loads'!E128+('Monthly Load'!R152*'Monthly Load'!$H$26)</f>
        <v>293.92893412103598</v>
      </c>
      <c r="I120" s="23">
        <f>('Monthly Load'!C152)+'WWTP loads'!F128+('Monthly Load'!R152*'Monthly Load'!$I$26)</f>
        <v>9021.7244380262564</v>
      </c>
      <c r="J120" s="24"/>
      <c r="K120" s="25">
        <v>3.7611461986465233</v>
      </c>
      <c r="L120" s="25">
        <v>0.67313248163491246</v>
      </c>
      <c r="M120" s="25">
        <v>0.69467272104722966</v>
      </c>
      <c r="N120" s="25">
        <v>10.669102804572468</v>
      </c>
      <c r="P120" s="23">
        <f t="shared" si="12"/>
        <v>306.43626723690653</v>
      </c>
      <c r="Q120" s="23">
        <f t="shared" si="13"/>
        <v>188.96126495415558</v>
      </c>
      <c r="R120" s="23">
        <f t="shared" si="14"/>
        <v>157.97437959645364</v>
      </c>
      <c r="S120" s="23">
        <f t="shared" si="15"/>
        <v>315.7084612855611</v>
      </c>
      <c r="AA120" t="s">
        <v>187</v>
      </c>
      <c r="AB120">
        <f>'Monthly Load'!D152+'Monthly Load'!E152+'Monthly Load'!F152</f>
        <v>2592.8786892681856</v>
      </c>
      <c r="AD120" s="23">
        <v>3230.6702314911349</v>
      </c>
      <c r="AE120" s="23">
        <v>435.61047323701661</v>
      </c>
      <c r="AF120" s="23">
        <v>381.160804404754</v>
      </c>
      <c r="AG120" s="23">
        <v>9141.6682596663686</v>
      </c>
      <c r="AH120" s="40">
        <f t="shared" si="16"/>
        <v>-4.447251231130963E-2</v>
      </c>
      <c r="AI120" s="40">
        <f t="shared" si="17"/>
        <v>-0.2179212986070316</v>
      </c>
      <c r="AJ120" s="40">
        <f t="shared" si="18"/>
        <v>-0.22885844839147376</v>
      </c>
      <c r="AK120" s="40">
        <f t="shared" si="19"/>
        <v>-1.3120561612294784E-2</v>
      </c>
    </row>
    <row r="121" spans="1:37" x14ac:dyDescent="0.25">
      <c r="A121">
        <v>119</v>
      </c>
      <c r="B121">
        <v>11</v>
      </c>
      <c r="C121">
        <v>1992</v>
      </c>
      <c r="D121">
        <v>30</v>
      </c>
      <c r="E121" t="str">
        <f t="shared" si="11"/>
        <v>11/1992</v>
      </c>
      <c r="F121" s="23">
        <f>('Monthly Load'!D153+'Monthly Load'!E153+'Monthly Load'!F153)+('WWTP loads'!C129)+('Monthly Load'!R153*'Monthly Load'!$F$26)</f>
        <v>7712.1383192644807</v>
      </c>
      <c r="G121" s="23">
        <f>('Monthly Load'!G153)+'WWTP loads'!D129+('Monthly Load'!R153*'Monthly Load'!$G$26)</f>
        <v>1317.8481373397135</v>
      </c>
      <c r="H121" s="23">
        <f>'WWTP loads'!E129+('Monthly Load'!R153*'Monthly Load'!$H$26)</f>
        <v>1191.8656849315562</v>
      </c>
      <c r="I121" s="23">
        <f>('Monthly Load'!C153)+'WWTP loads'!F129+('Monthly Load'!R153*'Monthly Load'!$I$26)</f>
        <v>27627.103900303104</v>
      </c>
      <c r="J121" s="24"/>
      <c r="K121" s="25">
        <v>17.131493657329692</v>
      </c>
      <c r="L121" s="25">
        <v>2.7252809286908706</v>
      </c>
      <c r="M121" s="25">
        <v>2.8124899184089784</v>
      </c>
      <c r="N121" s="25">
        <v>44.366206609166355</v>
      </c>
      <c r="P121" s="23">
        <f t="shared" si="12"/>
        <v>173.67790955087381</v>
      </c>
      <c r="Q121" s="23">
        <f t="shared" si="13"/>
        <v>186.56024044314253</v>
      </c>
      <c r="R121" s="23">
        <f t="shared" si="14"/>
        <v>163.493821298727</v>
      </c>
      <c r="S121" s="23">
        <f t="shared" si="15"/>
        <v>240.24151971573241</v>
      </c>
      <c r="AA121" t="s">
        <v>188</v>
      </c>
      <c r="AB121">
        <f>'Monthly Load'!D153+'Monthly Load'!E153+'Monthly Load'!F153</f>
        <v>5739.0681502915031</v>
      </c>
      <c r="AD121" s="23">
        <v>7231.1178937705427</v>
      </c>
      <c r="AE121" s="23">
        <v>1000.0310704955044</v>
      </c>
      <c r="AF121" s="23">
        <v>899.81756945309405</v>
      </c>
      <c r="AG121" s="23">
        <v>27225.53774152022</v>
      </c>
      <c r="AH121" s="40">
        <f t="shared" si="16"/>
        <v>6.6520893803754352E-2</v>
      </c>
      <c r="AI121" s="40">
        <f t="shared" si="17"/>
        <v>0.31780719241726579</v>
      </c>
      <c r="AJ121" s="40">
        <f t="shared" si="18"/>
        <v>0.32456369534545537</v>
      </c>
      <c r="AK121" s="40">
        <f t="shared" si="19"/>
        <v>1.4749613491397688E-2</v>
      </c>
    </row>
    <row r="122" spans="1:37" x14ac:dyDescent="0.25">
      <c r="A122">
        <v>120</v>
      </c>
      <c r="B122">
        <v>12</v>
      </c>
      <c r="C122">
        <v>1992</v>
      </c>
      <c r="D122">
        <v>31</v>
      </c>
      <c r="E122" t="str">
        <f t="shared" si="11"/>
        <v>12/1992</v>
      </c>
      <c r="F122" s="23">
        <f>('Monthly Load'!D154+'Monthly Load'!E154+'Monthly Load'!F154)+('WWTP loads'!C130)+('Monthly Load'!R154*'Monthly Load'!$F$26)</f>
        <v>4196.1471733362068</v>
      </c>
      <c r="G122" s="23">
        <f>('Monthly Load'!G154)+'WWTP loads'!D130+('Monthly Load'!R154*'Monthly Load'!$G$26)</f>
        <v>606.93980221140441</v>
      </c>
      <c r="H122" s="23">
        <f>'WWTP loads'!E130+('Monthly Load'!R154*'Monthly Load'!$H$26)</f>
        <v>538.59856616500224</v>
      </c>
      <c r="I122" s="23">
        <f>('Monthly Load'!C154)+'WWTP loads'!F130+('Monthly Load'!R154*'Monthly Load'!$I$26)</f>
        <v>20844.888950529599</v>
      </c>
      <c r="J122" s="24"/>
      <c r="K122" s="25">
        <v>9.0285209690877934</v>
      </c>
      <c r="L122" s="25">
        <v>1.6785329336145889</v>
      </c>
      <c r="M122" s="25">
        <v>1.7322459874902556</v>
      </c>
      <c r="N122" s="25">
        <v>37.081790219839192</v>
      </c>
      <c r="P122" s="23">
        <f t="shared" si="12"/>
        <v>173.52364613240914</v>
      </c>
      <c r="Q122" s="23">
        <f t="shared" si="13"/>
        <v>135.00203522814647</v>
      </c>
      <c r="R122" s="23">
        <f t="shared" si="14"/>
        <v>116.0860924059741</v>
      </c>
      <c r="S122" s="23">
        <f t="shared" si="15"/>
        <v>209.87632782783194</v>
      </c>
      <c r="AA122" t="s">
        <v>189</v>
      </c>
      <c r="AB122">
        <f>'Monthly Load'!D154+'Monthly Load'!E154+'Monthly Load'!F154</f>
        <v>3299.0463764493193</v>
      </c>
      <c r="AD122" s="23">
        <v>4211.2209427467124</v>
      </c>
      <c r="AE122" s="23">
        <v>616.89925700048843</v>
      </c>
      <c r="AF122" s="23">
        <v>547.7504975928091</v>
      </c>
      <c r="AG122" s="23">
        <v>20857.472856242832</v>
      </c>
      <c r="AH122" s="40">
        <f t="shared" si="16"/>
        <v>-3.5794297225055726E-3</v>
      </c>
      <c r="AI122" s="40">
        <f t="shared" si="17"/>
        <v>-1.614437799375747E-2</v>
      </c>
      <c r="AJ122" s="40">
        <f t="shared" si="18"/>
        <v>-1.6708211983424412E-2</v>
      </c>
      <c r="AK122" s="40">
        <f t="shared" si="19"/>
        <v>-6.0332839936867266E-4</v>
      </c>
    </row>
    <row r="123" spans="1:37" x14ac:dyDescent="0.25">
      <c r="A123">
        <v>121</v>
      </c>
      <c r="B123">
        <v>1</v>
      </c>
      <c r="C123">
        <v>1993</v>
      </c>
      <c r="D123">
        <v>31</v>
      </c>
      <c r="E123" t="str">
        <f t="shared" si="11"/>
        <v>1/1993</v>
      </c>
      <c r="F123" s="23">
        <f>('Monthly Load'!D155+'Monthly Load'!E155+'Monthly Load'!F155)+('WWTP loads'!C131)+('Monthly Load'!R155*'Monthly Load'!$F$26)</f>
        <v>7918.3315951699242</v>
      </c>
      <c r="G123" s="23">
        <f>('Monthly Load'!G155)+'WWTP loads'!D131+('Monthly Load'!R155*'Monthly Load'!$G$26)</f>
        <v>1443.7883192787579</v>
      </c>
      <c r="H123" s="23">
        <f>'WWTP loads'!E131+('Monthly Load'!R155*'Monthly Load'!$H$26)</f>
        <v>1307.5945007674352</v>
      </c>
      <c r="I123" s="23">
        <f>('Monthly Load'!C155)+'WWTP loads'!F131+('Monthly Load'!R155*'Monthly Load'!$I$26)</f>
        <v>51185.592786997382</v>
      </c>
      <c r="J123" s="24"/>
      <c r="K123" s="25">
        <v>23.271013922882478</v>
      </c>
      <c r="L123" s="25">
        <v>3.8077858131492879</v>
      </c>
      <c r="M123" s="25">
        <v>3.9296349591700652</v>
      </c>
      <c r="N123" s="25">
        <v>90.841685004057794</v>
      </c>
      <c r="P123" s="23">
        <f t="shared" si="12"/>
        <v>127.04071881466048</v>
      </c>
      <c r="Q123" s="23">
        <f t="shared" si="13"/>
        <v>141.56489661947666</v>
      </c>
      <c r="R123" s="23">
        <f t="shared" si="14"/>
        <v>124.23542224234691</v>
      </c>
      <c r="S123" s="23">
        <f t="shared" si="15"/>
        <v>210.37160468418975</v>
      </c>
      <c r="AA123" t="s">
        <v>190</v>
      </c>
      <c r="AB123">
        <f>'Monthly Load'!D155+'Monthly Load'!E155+'Monthly Load'!F155</f>
        <v>5754.6492589378522</v>
      </c>
      <c r="AD123" s="23">
        <v>7176.724365269527</v>
      </c>
      <c r="AE123" s="23">
        <v>953.79782809456697</v>
      </c>
      <c r="AF123" s="23">
        <v>857.33296832790825</v>
      </c>
      <c r="AG123" s="23">
        <v>50566.483179893032</v>
      </c>
      <c r="AH123" s="40">
        <f t="shared" si="16"/>
        <v>0.10333505819023407</v>
      </c>
      <c r="AI123" s="40">
        <f t="shared" si="17"/>
        <v>0.5137257359487396</v>
      </c>
      <c r="AJ123" s="40">
        <f t="shared" si="18"/>
        <v>0.52518863623976875</v>
      </c>
      <c r="AK123" s="40">
        <f t="shared" si="19"/>
        <v>1.2243477658943257E-2</v>
      </c>
    </row>
    <row r="124" spans="1:37" x14ac:dyDescent="0.25">
      <c r="A124">
        <v>122</v>
      </c>
      <c r="B124">
        <v>2</v>
      </c>
      <c r="C124">
        <v>1993</v>
      </c>
      <c r="D124">
        <v>28</v>
      </c>
      <c r="E124" t="str">
        <f t="shared" si="11"/>
        <v>2/1993</v>
      </c>
      <c r="F124" s="23">
        <f>('Monthly Load'!D156+'Monthly Load'!E156+'Monthly Load'!F156)+('WWTP loads'!C132)+('Monthly Load'!R156*'Monthly Load'!$F$26)</f>
        <v>4065.4555990906829</v>
      </c>
      <c r="G124" s="23">
        <f>('Monthly Load'!G156)+'WWTP loads'!D132+('Monthly Load'!R156*'Monthly Load'!$G$26)</f>
        <v>643.19963667971342</v>
      </c>
      <c r="H124" s="23">
        <f>'WWTP loads'!E132+('Monthly Load'!R156*'Monthly Load'!$H$26)</f>
        <v>571.91841405479965</v>
      </c>
      <c r="I124" s="23">
        <f>('Monthly Load'!C156)+'WWTP loads'!F132+('Monthly Load'!R156*'Monthly Load'!$I$26)</f>
        <v>21630.039671712082</v>
      </c>
      <c r="J124" s="24"/>
      <c r="K124" s="25">
        <v>10.581294826041082</v>
      </c>
      <c r="L124" s="25">
        <v>1.8128552526305111</v>
      </c>
      <c r="M124" s="25">
        <v>1.8708666207146873</v>
      </c>
      <c r="N124" s="25">
        <v>52.232646896946086</v>
      </c>
      <c r="P124" s="23">
        <f t="shared" si="12"/>
        <v>158.81760159356483</v>
      </c>
      <c r="Q124" s="23">
        <f t="shared" si="13"/>
        <v>146.6597321022895</v>
      </c>
      <c r="R124" s="23">
        <f t="shared" si="14"/>
        <v>126.36286947192838</v>
      </c>
      <c r="S124" s="23">
        <f t="shared" si="15"/>
        <v>171.17624995250796</v>
      </c>
      <c r="AA124" t="s">
        <v>191</v>
      </c>
      <c r="AB124">
        <f>'Monthly Load'!D156+'Monthly Load'!E156+'Monthly Load'!F156</f>
        <v>3113.4750527382466</v>
      </c>
      <c r="AD124" s="23">
        <v>3824.5434601673714</v>
      </c>
      <c r="AE124" s="23">
        <v>484.0255448910969</v>
      </c>
      <c r="AF124" s="23">
        <v>425.65032970850342</v>
      </c>
      <c r="AG124" s="23">
        <v>21428.921055735922</v>
      </c>
      <c r="AH124" s="40">
        <f t="shared" si="16"/>
        <v>6.2991084147013071E-2</v>
      </c>
      <c r="AI124" s="40">
        <f t="shared" si="17"/>
        <v>0.32885473394679993</v>
      </c>
      <c r="AJ124" s="40">
        <f t="shared" si="18"/>
        <v>0.34363437342211028</v>
      </c>
      <c r="AK124" s="40">
        <f t="shared" si="19"/>
        <v>9.385382280939724E-3</v>
      </c>
    </row>
    <row r="125" spans="1:37" x14ac:dyDescent="0.25">
      <c r="A125">
        <v>123</v>
      </c>
      <c r="B125">
        <v>3</v>
      </c>
      <c r="C125">
        <v>1993</v>
      </c>
      <c r="D125">
        <v>31</v>
      </c>
      <c r="E125" t="str">
        <f t="shared" si="11"/>
        <v>3/1993</v>
      </c>
      <c r="F125" s="23">
        <f>('Monthly Load'!D157+'Monthly Load'!E157+'Monthly Load'!F157)+('WWTP loads'!C133)+('Monthly Load'!R157*'Monthly Load'!$F$26)</f>
        <v>12094.069239554867</v>
      </c>
      <c r="G125" s="23">
        <f>('Monthly Load'!G157)+'WWTP loads'!D133+('Monthly Load'!R157*'Monthly Load'!$G$26)</f>
        <v>1678.9091117337039</v>
      </c>
      <c r="H125" s="23">
        <f>'WWTP loads'!E133+('Monthly Load'!R157*'Monthly Load'!$H$26)</f>
        <v>1523.6514451854937</v>
      </c>
      <c r="I125" s="23">
        <f>('Monthly Load'!C157)+'WWTP loads'!F133+('Monthly Load'!R157*'Monthly Load'!$I$26)</f>
        <v>112418.35629658558</v>
      </c>
      <c r="J125" s="24"/>
      <c r="K125" s="25">
        <v>33.936270271599042</v>
      </c>
      <c r="L125" s="25">
        <v>5.6020362396371937</v>
      </c>
      <c r="M125" s="25">
        <v>5.7813013993055842</v>
      </c>
      <c r="N125" s="25">
        <v>173.94377574148427</v>
      </c>
      <c r="P125" s="23">
        <f t="shared" si="12"/>
        <v>133.05552238805876</v>
      </c>
      <c r="Q125" s="23">
        <f t="shared" si="13"/>
        <v>111.89375176023417</v>
      </c>
      <c r="R125" s="23">
        <f t="shared" si="14"/>
        <v>98.397616906726185</v>
      </c>
      <c r="S125" s="23">
        <f t="shared" si="15"/>
        <v>241.29754414217021</v>
      </c>
      <c r="AA125" t="s">
        <v>192</v>
      </c>
      <c r="AB125">
        <f>'Monthly Load'!D157+'Monthly Load'!E157+'Monthly Load'!F157</f>
        <v>9574.5284066342283</v>
      </c>
      <c r="AD125" s="23">
        <v>12007.310298127759</v>
      </c>
      <c r="AE125" s="23">
        <v>1621.5862397193653</v>
      </c>
      <c r="AF125" s="23">
        <v>1470.9763736047501</v>
      </c>
      <c r="AG125" s="23">
        <v>112345.92807316207</v>
      </c>
      <c r="AH125" s="40">
        <f t="shared" si="16"/>
        <v>7.2255100661999007E-3</v>
      </c>
      <c r="AI125" s="40">
        <f t="shared" si="17"/>
        <v>3.5349875702114369E-2</v>
      </c>
      <c r="AJ125" s="40">
        <f t="shared" si="18"/>
        <v>3.5809597302816625E-2</v>
      </c>
      <c r="AK125" s="40">
        <f t="shared" si="19"/>
        <v>6.446893507021231E-4</v>
      </c>
    </row>
    <row r="126" spans="1:37" x14ac:dyDescent="0.25">
      <c r="A126">
        <v>124</v>
      </c>
      <c r="B126">
        <v>4</v>
      </c>
      <c r="C126">
        <v>1993</v>
      </c>
      <c r="D126">
        <v>30</v>
      </c>
      <c r="E126" t="str">
        <f t="shared" si="11"/>
        <v>4/1993</v>
      </c>
      <c r="F126" s="23">
        <f>('Monthly Load'!D158+'Monthly Load'!E158+'Monthly Load'!F158)+('WWTP loads'!C134)+('Monthly Load'!R158*'Monthly Load'!$F$26)</f>
        <v>9524.4109047404654</v>
      </c>
      <c r="G126" s="23">
        <f>('Monthly Load'!G158)+'WWTP loads'!D134+('Monthly Load'!R158*'Monthly Load'!$G$26)</f>
        <v>1347.0591662869774</v>
      </c>
      <c r="H126" s="23">
        <f>'WWTP loads'!E134+('Monthly Load'!R158*'Monthly Load'!$H$26)</f>
        <v>1218.7082520722854</v>
      </c>
      <c r="I126" s="23">
        <f>('Monthly Load'!C158)+'WWTP loads'!F134+('Monthly Load'!R158*'Monthly Load'!$I$26)</f>
        <v>60164.982844526945</v>
      </c>
      <c r="J126" s="24"/>
      <c r="K126" s="25">
        <v>21.991307167505237</v>
      </c>
      <c r="L126" s="25">
        <v>3.7958328790357974</v>
      </c>
      <c r="M126" s="25">
        <v>3.917299531164943</v>
      </c>
      <c r="N126" s="25">
        <v>114.69722970243517</v>
      </c>
      <c r="P126" s="23">
        <f t="shared" si="12"/>
        <v>167.0906243146112</v>
      </c>
      <c r="Q126" s="23">
        <f t="shared" si="13"/>
        <v>136.91296982430461</v>
      </c>
      <c r="R126" s="23">
        <f t="shared" si="14"/>
        <v>120.02672991050072</v>
      </c>
      <c r="S126" s="23">
        <f t="shared" si="15"/>
        <v>202.37453857561547</v>
      </c>
      <c r="AA126" t="s">
        <v>193</v>
      </c>
      <c r="AB126">
        <f>'Monthly Load'!D158+'Monthly Load'!E158+'Monthly Load'!F158</f>
        <v>7507.1294487121704</v>
      </c>
      <c r="AD126" s="23">
        <v>9548.7618435125223</v>
      </c>
      <c r="AE126" s="23">
        <v>1363.148179404229</v>
      </c>
      <c r="AF126" s="23">
        <v>1233.4927506124627</v>
      </c>
      <c r="AG126" s="23">
        <v>60185.311530019688</v>
      </c>
      <c r="AH126" s="40">
        <f t="shared" si="16"/>
        <v>-2.5501671495347911E-3</v>
      </c>
      <c r="AI126" s="40">
        <f t="shared" si="17"/>
        <v>-1.1802835055161363E-2</v>
      </c>
      <c r="AJ126" s="40">
        <f t="shared" si="18"/>
        <v>-1.198588198660787E-2</v>
      </c>
      <c r="AK126" s="40">
        <f t="shared" si="19"/>
        <v>-3.3776821912109086E-4</v>
      </c>
    </row>
    <row r="127" spans="1:37" x14ac:dyDescent="0.25">
      <c r="A127">
        <v>125</v>
      </c>
      <c r="B127">
        <v>5</v>
      </c>
      <c r="C127">
        <v>1993</v>
      </c>
      <c r="D127">
        <v>31</v>
      </c>
      <c r="E127" t="str">
        <f t="shared" si="11"/>
        <v>5/1993</v>
      </c>
      <c r="F127" s="23">
        <f>('Monthly Load'!D159+'Monthly Load'!E159+'Monthly Load'!F159)+('WWTP loads'!C135)+('Monthly Load'!R159*'Monthly Load'!$F$26)</f>
        <v>3358.3018745010568</v>
      </c>
      <c r="G127" s="23">
        <f>('Monthly Load'!G159)+'WWTP loads'!D135+('Monthly Load'!R159*'Monthly Load'!$G$26)</f>
        <v>147.54673656296103</v>
      </c>
      <c r="H127" s="23">
        <f>'WWTP loads'!E135+('Monthly Load'!R159*'Monthly Load'!$H$26)</f>
        <v>116.45358692048667</v>
      </c>
      <c r="I127" s="23">
        <f>('Monthly Load'!C159)+'WWTP loads'!F135+('Monthly Load'!R159*'Monthly Load'!$I$26)</f>
        <v>9949.2559995859319</v>
      </c>
      <c r="J127" s="24"/>
      <c r="K127" s="25">
        <v>5.6476446070610997</v>
      </c>
      <c r="L127" s="25">
        <v>1.3046579664593685</v>
      </c>
      <c r="M127" s="25">
        <v>1.3464070213860682</v>
      </c>
      <c r="N127" s="25">
        <v>21.027660398198115</v>
      </c>
      <c r="P127" s="23">
        <f t="shared" si="12"/>
        <v>222.01224874194216</v>
      </c>
      <c r="Q127" s="23">
        <f t="shared" si="13"/>
        <v>42.223818049417474</v>
      </c>
      <c r="R127" s="23">
        <f t="shared" si="14"/>
        <v>32.29245520522322</v>
      </c>
      <c r="S127" s="23">
        <f t="shared" si="15"/>
        <v>176.65430068175911</v>
      </c>
      <c r="AA127" t="s">
        <v>194</v>
      </c>
      <c r="AB127">
        <f>'Monthly Load'!D159+'Monthly Load'!E159+'Monthly Load'!F159</f>
        <v>3156.4986904874891</v>
      </c>
      <c r="AD127" s="23">
        <v>4143.9962081631038</v>
      </c>
      <c r="AE127" s="23">
        <v>666.66620701824195</v>
      </c>
      <c r="AF127" s="23">
        <v>593.48228950101509</v>
      </c>
      <c r="AG127" s="23">
        <v>10605.170465634157</v>
      </c>
      <c r="AH127" s="40">
        <f t="shared" si="16"/>
        <v>-0.18959822697577208</v>
      </c>
      <c r="AI127" s="40">
        <f t="shared" si="17"/>
        <v>-0.77867974256129679</v>
      </c>
      <c r="AJ127" s="40">
        <f t="shared" si="18"/>
        <v>-0.8037791708689439</v>
      </c>
      <c r="AK127" s="40">
        <f t="shared" si="19"/>
        <v>-6.1848554737870827E-2</v>
      </c>
    </row>
    <row r="128" spans="1:37" x14ac:dyDescent="0.25">
      <c r="A128">
        <v>126</v>
      </c>
      <c r="B128">
        <v>6</v>
      </c>
      <c r="C128">
        <v>1993</v>
      </c>
      <c r="D128">
        <v>30</v>
      </c>
      <c r="E128" t="str">
        <f t="shared" si="11"/>
        <v>6/1993</v>
      </c>
      <c r="F128" s="23">
        <f>('Monthly Load'!D160+'Monthly Load'!E160+'Monthly Load'!F160)+('WWTP loads'!C136)+('Monthly Load'!R160*'Monthly Load'!$F$26)</f>
        <v>2165.154183170936</v>
      </c>
      <c r="G128" s="23">
        <f>('Monthly Load'!G160)+'WWTP loads'!D136+('Monthly Load'!R160*'Monthly Load'!$G$26)</f>
        <v>160.23985180781148</v>
      </c>
      <c r="H128" s="23">
        <f>'WWTP loads'!E136+('Monthly Load'!R160*'Monthly Load'!$H$26)</f>
        <v>128.11753065899791</v>
      </c>
      <c r="I128" s="23">
        <f>('Monthly Load'!C160)+'WWTP loads'!F136+('Monthly Load'!R160*'Monthly Load'!$I$26)</f>
        <v>6469.3616624394044</v>
      </c>
      <c r="J128" s="24"/>
      <c r="K128" s="25">
        <v>2.6878402100805006</v>
      </c>
      <c r="L128" s="25">
        <v>0.63377806482349197</v>
      </c>
      <c r="M128" s="25">
        <v>0.65405896289784371</v>
      </c>
      <c r="N128" s="25">
        <v>10.46242519204449</v>
      </c>
      <c r="P128" s="23">
        <f t="shared" si="12"/>
        <v>310.77808375448063</v>
      </c>
      <c r="Q128" s="23">
        <f t="shared" si="13"/>
        <v>97.543499708570636</v>
      </c>
      <c r="R128" s="23">
        <f t="shared" si="14"/>
        <v>75.571259583126221</v>
      </c>
      <c r="S128" s="23">
        <f t="shared" si="15"/>
        <v>238.55804531816131</v>
      </c>
      <c r="AA128" t="s">
        <v>195</v>
      </c>
      <c r="AB128">
        <f>'Monthly Load'!D160+'Monthly Load'!E160+'Monthly Load'!F160</f>
        <v>1944.1397977057022</v>
      </c>
      <c r="AD128" s="23">
        <v>2427.7699880569908</v>
      </c>
      <c r="AE128" s="23">
        <v>333.75386575038334</v>
      </c>
      <c r="AF128" s="23">
        <v>287.56284076838824</v>
      </c>
      <c r="AG128" s="23">
        <v>6688.598963839816</v>
      </c>
      <c r="AH128" s="40">
        <f t="shared" si="16"/>
        <v>-0.10817161682447242</v>
      </c>
      <c r="AI128" s="40">
        <f t="shared" si="17"/>
        <v>-0.51988615488380319</v>
      </c>
      <c r="AJ128" s="40">
        <f t="shared" si="18"/>
        <v>-0.55447118856991817</v>
      </c>
      <c r="AK128" s="40">
        <f t="shared" si="19"/>
        <v>-3.27777614692795E-2</v>
      </c>
    </row>
    <row r="129" spans="1:37" x14ac:dyDescent="0.25">
      <c r="A129">
        <v>127</v>
      </c>
      <c r="B129">
        <v>7</v>
      </c>
      <c r="C129">
        <v>1993</v>
      </c>
      <c r="D129">
        <v>31</v>
      </c>
      <c r="E129" t="str">
        <f t="shared" si="11"/>
        <v>7/1993</v>
      </c>
      <c r="F129" s="23">
        <f>('Monthly Load'!D161+'Monthly Load'!E161+'Monthly Load'!F161)+('WWTP loads'!C137)+('Monthly Load'!R161*'Monthly Load'!$F$26)</f>
        <v>1451.6011895601271</v>
      </c>
      <c r="G129" s="23">
        <f>('Monthly Load'!G161)+'WWTP loads'!D137+('Monthly Load'!R161*'Monthly Load'!$G$26)</f>
        <v>99.66721405328002</v>
      </c>
      <c r="H129" s="23">
        <f>'WWTP loads'!E137+('Monthly Load'!R161*'Monthly Load'!$H$26)</f>
        <v>72.456187857536563</v>
      </c>
      <c r="I129" s="23">
        <f>('Monthly Load'!C161)+'WWTP loads'!F137+('Monthly Load'!R161*'Monthly Load'!$I$26)</f>
        <v>11759.905124773093</v>
      </c>
      <c r="J129" s="24"/>
      <c r="K129" s="25">
        <v>1.584082633019873</v>
      </c>
      <c r="L129" s="25">
        <v>0.37342103016071554</v>
      </c>
      <c r="M129" s="25">
        <v>0.38537050312585847</v>
      </c>
      <c r="N129" s="25">
        <v>16.523312679046807</v>
      </c>
      <c r="P129" s="23">
        <f t="shared" si="12"/>
        <v>342.13227598291337</v>
      </c>
      <c r="Q129" s="23">
        <f t="shared" si="13"/>
        <v>99.650185113914233</v>
      </c>
      <c r="R129" s="23">
        <f t="shared" si="14"/>
        <v>70.19748850705129</v>
      </c>
      <c r="S129" s="23">
        <f t="shared" si="15"/>
        <v>265.72429309531003</v>
      </c>
      <c r="AA129" t="s">
        <v>196</v>
      </c>
      <c r="AB129">
        <f>'Monthly Load'!D161+'Monthly Load'!E161+'Monthly Load'!F161</f>
        <v>1322.2643098855356</v>
      </c>
      <c r="AD129" s="23">
        <v>1521.0861856886868</v>
      </c>
      <c r="AE129" s="23">
        <v>145.57694363822122</v>
      </c>
      <c r="AF129" s="23">
        <v>114.64350693559065</v>
      </c>
      <c r="AG129" s="23">
        <v>11817.912688505417</v>
      </c>
      <c r="AH129" s="40">
        <f t="shared" si="16"/>
        <v>-4.5681169668304954E-2</v>
      </c>
      <c r="AI129" s="40">
        <f t="shared" si="17"/>
        <v>-0.31536401601501685</v>
      </c>
      <c r="AJ129" s="40">
        <f t="shared" si="18"/>
        <v>-0.36798699032956039</v>
      </c>
      <c r="AK129" s="40">
        <f t="shared" si="19"/>
        <v>-4.9084440934095627E-3</v>
      </c>
    </row>
    <row r="130" spans="1:37" x14ac:dyDescent="0.25">
      <c r="A130">
        <v>128</v>
      </c>
      <c r="B130">
        <v>8</v>
      </c>
      <c r="C130">
        <v>1993</v>
      </c>
      <c r="D130">
        <v>30</v>
      </c>
      <c r="E130" t="str">
        <f t="shared" si="11"/>
        <v>8/1993</v>
      </c>
      <c r="F130" s="23">
        <f>('Monthly Load'!D162+'Monthly Load'!E162+'Monthly Load'!F162)+('WWTP loads'!C138)+('Monthly Load'!R162*'Monthly Load'!$F$26)</f>
        <v>1807.036977185104</v>
      </c>
      <c r="G130" s="23">
        <f>('Monthly Load'!G162)+'WWTP loads'!D138+('Monthly Load'!R162*'Monthly Load'!$G$26)</f>
        <v>126.47557415129309</v>
      </c>
      <c r="H130" s="23">
        <f>'WWTP loads'!E138+('Monthly Load'!R162*'Monthly Load'!$H$26)</f>
        <v>97.09089713679181</v>
      </c>
      <c r="I130" s="23">
        <f>('Monthly Load'!C162)+'WWTP loads'!F138+('Monthly Load'!R162*'Monthly Load'!$I$26)</f>
        <v>6962.8174762463168</v>
      </c>
      <c r="J130" s="24"/>
      <c r="K130" s="25">
        <v>2.4617784176599553</v>
      </c>
      <c r="L130" s="25">
        <v>0.56066425261333608</v>
      </c>
      <c r="M130" s="25">
        <v>0.57860550869696281</v>
      </c>
      <c r="N130" s="25">
        <v>8.806792979173089</v>
      </c>
      <c r="P130" s="23">
        <f t="shared" si="12"/>
        <v>283.19337053917099</v>
      </c>
      <c r="Q130" s="23">
        <f t="shared" si="13"/>
        <v>87.029962344662792</v>
      </c>
      <c r="R130" s="23">
        <f t="shared" si="14"/>
        <v>64.738249606957325</v>
      </c>
      <c r="S130" s="23">
        <f t="shared" si="15"/>
        <v>305.02274560449274</v>
      </c>
      <c r="AA130" t="s">
        <v>197</v>
      </c>
      <c r="AB130">
        <f>'Monthly Load'!D162+'Monthly Load'!E162+'Monthly Load'!F162</f>
        <v>1637.1252822270333</v>
      </c>
      <c r="AD130" s="23">
        <v>1979.5803219421709</v>
      </c>
      <c r="AE130" s="23">
        <v>240.47742693721233</v>
      </c>
      <c r="AF130" s="23">
        <v>201.84935645358246</v>
      </c>
      <c r="AG130" s="23">
        <v>7106.8603578069042</v>
      </c>
      <c r="AH130" s="40">
        <f t="shared" si="16"/>
        <v>-8.716157806003258E-2</v>
      </c>
      <c r="AI130" s="40">
        <f t="shared" si="17"/>
        <v>-0.47406467308752709</v>
      </c>
      <c r="AJ130" s="40">
        <f t="shared" si="18"/>
        <v>-0.51899327873696266</v>
      </c>
      <c r="AK130" s="40">
        <f t="shared" si="19"/>
        <v>-2.0268145750514981E-2</v>
      </c>
    </row>
    <row r="131" spans="1:37" x14ac:dyDescent="0.25">
      <c r="A131">
        <v>129</v>
      </c>
      <c r="B131">
        <v>9</v>
      </c>
      <c r="C131">
        <v>1993</v>
      </c>
      <c r="D131">
        <v>31</v>
      </c>
      <c r="E131" t="str">
        <f t="shared" si="11"/>
        <v>9/1993</v>
      </c>
      <c r="F131" s="23">
        <f>('Monthly Load'!D163+'Monthly Load'!E163+'Monthly Load'!F163)+('WWTP loads'!C139)+('Monthly Load'!R163*'Monthly Load'!$F$26)</f>
        <v>1848.4889244387991</v>
      </c>
      <c r="G131" s="23">
        <f>('Monthly Load'!G163)+'WWTP loads'!D139+('Monthly Load'!R163*'Monthly Load'!$G$26)</f>
        <v>144.34086003762144</v>
      </c>
      <c r="H131" s="23">
        <f>'WWTP loads'!E139+('Monthly Load'!R163*'Monthly Load'!$H$26)</f>
        <v>113.50764632963407</v>
      </c>
      <c r="I131" s="23">
        <f>('Monthly Load'!C163)+'WWTP loads'!F139+('Monthly Load'!R163*'Monthly Load'!$I$26)</f>
        <v>6886.6426595131206</v>
      </c>
      <c r="J131" s="24"/>
      <c r="K131" s="25">
        <v>2.6895452990257653</v>
      </c>
      <c r="L131" s="25">
        <v>0.60155318739742636</v>
      </c>
      <c r="M131" s="25">
        <v>0.62080288939414408</v>
      </c>
      <c r="N131" s="25">
        <v>8.9721927556123653</v>
      </c>
      <c r="P131" s="23">
        <f t="shared" si="12"/>
        <v>256.6034866300086</v>
      </c>
      <c r="Q131" s="23">
        <f t="shared" si="13"/>
        <v>89.585932795432669</v>
      </c>
      <c r="R131" s="23">
        <f t="shared" si="14"/>
        <v>68.264663287948849</v>
      </c>
      <c r="S131" s="23">
        <f t="shared" si="15"/>
        <v>286.5718431342633</v>
      </c>
      <c r="AA131" t="s">
        <v>198</v>
      </c>
      <c r="AB131">
        <f>'Monthly Load'!D163+'Monthly Load'!E163+'Monthly Load'!F163</f>
        <v>1651.5378778689883</v>
      </c>
      <c r="AD131" s="23">
        <v>2007.453173288955</v>
      </c>
      <c r="AE131" s="23">
        <v>249.37081017076017</v>
      </c>
      <c r="AF131" s="23">
        <v>210.02165456008586</v>
      </c>
      <c r="AG131" s="23">
        <v>7019.3494208299917</v>
      </c>
      <c r="AH131" s="40">
        <f t="shared" si="16"/>
        <v>-7.918702710744345E-2</v>
      </c>
      <c r="AI131" s="40">
        <f t="shared" si="17"/>
        <v>-0.42117980874031724</v>
      </c>
      <c r="AJ131" s="40">
        <f t="shared" si="18"/>
        <v>-0.45954312869599712</v>
      </c>
      <c r="AK131" s="40">
        <f t="shared" si="19"/>
        <v>-1.8905849155060207E-2</v>
      </c>
    </row>
    <row r="132" spans="1:37" x14ac:dyDescent="0.25">
      <c r="A132">
        <v>130</v>
      </c>
      <c r="B132">
        <v>10</v>
      </c>
      <c r="C132">
        <v>1993</v>
      </c>
      <c r="D132">
        <v>31</v>
      </c>
      <c r="E132" t="str">
        <f t="shared" ref="E132:E195" si="20">B132&amp;"/"&amp;C132</f>
        <v>10/1993</v>
      </c>
      <c r="F132" s="23">
        <f>('Monthly Load'!D164+'Monthly Load'!E164+'Monthly Load'!F164)+('WWTP loads'!C140)+('Monthly Load'!R164*'Monthly Load'!$F$26)</f>
        <v>1544.9525560918821</v>
      </c>
      <c r="G132" s="23">
        <f>('Monthly Load'!G164)+'WWTP loads'!D140+('Monthly Load'!R164*'Monthly Load'!$G$26)</f>
        <v>94.973143218997592</v>
      </c>
      <c r="H132" s="23">
        <f>'WWTP loads'!E140+('Monthly Load'!R164*'Monthly Load'!$H$26)</f>
        <v>68.142717361168934</v>
      </c>
      <c r="I132" s="23">
        <f>('Monthly Load'!C164)+'WWTP loads'!F140+('Monthly Load'!R164*'Monthly Load'!$I$26)</f>
        <v>4622.532177105777</v>
      </c>
      <c r="J132" s="24"/>
      <c r="K132" s="25">
        <v>1.8603970468477713</v>
      </c>
      <c r="L132" s="25">
        <v>0.43203554019836815</v>
      </c>
      <c r="M132" s="25">
        <v>0.44586067748471592</v>
      </c>
      <c r="N132" s="25">
        <v>4.9379572861389747</v>
      </c>
      <c r="P132" s="23">
        <f t="shared" ref="P132:P195" si="21">F132*(10^6)/(86400*$D132*K132)</f>
        <v>310.05166612903849</v>
      </c>
      <c r="Q132" s="23">
        <f t="shared" ref="Q132:Q195" si="22">G132*(10^6)/(86400*$D132*L132)</f>
        <v>82.074056891291619</v>
      </c>
      <c r="R132" s="23">
        <f t="shared" ref="R132:R195" si="23">H132*(10^6)/(86400*$D132*M132)</f>
        <v>57.06171761822926</v>
      </c>
      <c r="S132" s="23">
        <f t="shared" ref="S132:S195" si="24">I132*(10^6)/(86400*$D132*N132)</f>
        <v>349.50804571260403</v>
      </c>
      <c r="AA132" t="s">
        <v>199</v>
      </c>
      <c r="AB132">
        <f>'Monthly Load'!D164+'Monthly Load'!E164+'Monthly Load'!F164</f>
        <v>1422.7202160583668</v>
      </c>
      <c r="AD132" s="23">
        <v>1746.2434870142952</v>
      </c>
      <c r="AE132" s="23">
        <v>227.96893686416331</v>
      </c>
      <c r="AF132" s="23">
        <v>190.35506827834823</v>
      </c>
      <c r="AG132" s="23">
        <v>4790.5741596168982</v>
      </c>
      <c r="AH132" s="40">
        <f t="shared" ref="AH132:AH195" si="25">(F132-AD132)/AD132</f>
        <v>-0.11527082701770171</v>
      </c>
      <c r="AI132" s="40">
        <f t="shared" ref="AI132:AI195" si="26">(G132-AE132)/AE132</f>
        <v>-0.58339436712121917</v>
      </c>
      <c r="AJ132" s="40">
        <f t="shared" ref="AJ132:AJ195" si="27">(H132-AF132)/AF132</f>
        <v>-0.64202309937171365</v>
      </c>
      <c r="AK132" s="40">
        <f t="shared" ref="AK132:AK195" si="28">(I132-AG132)/AG132</f>
        <v>-3.50776288837494E-2</v>
      </c>
    </row>
    <row r="133" spans="1:37" x14ac:dyDescent="0.25">
      <c r="A133">
        <v>131</v>
      </c>
      <c r="B133">
        <v>11</v>
      </c>
      <c r="C133">
        <v>1993</v>
      </c>
      <c r="D133">
        <v>30</v>
      </c>
      <c r="E133" t="str">
        <f t="shared" si="20"/>
        <v>11/1993</v>
      </c>
      <c r="F133" s="23">
        <f>('Monthly Load'!D165+'Monthly Load'!E165+'Monthly Load'!F165)+('WWTP loads'!C141)+('Monthly Load'!R165*'Monthly Load'!$F$26)</f>
        <v>2056.8560503632052</v>
      </c>
      <c r="G133" s="23">
        <f>('Monthly Load'!G165)+'WWTP loads'!D141+('Monthly Load'!R165*'Monthly Load'!$G$26)</f>
        <v>102.94958654777088</v>
      </c>
      <c r="H133" s="23">
        <f>'WWTP loads'!E141+('Monthly Load'!R165*'Monthly Load'!$H$26)</f>
        <v>75.472422041663307</v>
      </c>
      <c r="I133" s="23">
        <f>('Monthly Load'!C165)+'WWTP loads'!F141+('Monthly Load'!R165*'Monthly Load'!$I$26)</f>
        <v>11652.718072717125</v>
      </c>
      <c r="J133" s="24"/>
      <c r="K133" s="25">
        <v>3.2688105161578775</v>
      </c>
      <c r="L133" s="25">
        <v>0.72228364554129987</v>
      </c>
      <c r="M133" s="25">
        <v>0.74539672219862141</v>
      </c>
      <c r="N133" s="25">
        <v>17.20324324617248</v>
      </c>
      <c r="P133" s="23">
        <f t="shared" si="21"/>
        <v>242.76113251732838</v>
      </c>
      <c r="Q133" s="23">
        <f t="shared" si="22"/>
        <v>54.989760507278341</v>
      </c>
      <c r="R133" s="23">
        <f t="shared" si="23"/>
        <v>39.063019608468728</v>
      </c>
      <c r="S133" s="23">
        <f t="shared" si="24"/>
        <v>261.32557333907869</v>
      </c>
      <c r="AA133" t="s">
        <v>200</v>
      </c>
      <c r="AB133">
        <f>'Monthly Load'!D165+'Monthly Load'!E165+'Monthly Load'!F165</f>
        <v>1922.5512555618168</v>
      </c>
      <c r="AD133" s="23">
        <v>2508.9821963932072</v>
      </c>
      <c r="AE133" s="23">
        <v>401.67579017473639</v>
      </c>
      <c r="AF133" s="23">
        <v>349.97758213130726</v>
      </c>
      <c r="AG133" s="23">
        <v>12030.162667840386</v>
      </c>
      <c r="AH133" s="40">
        <f t="shared" si="25"/>
        <v>-0.18020301087825849</v>
      </c>
      <c r="AI133" s="40">
        <f t="shared" si="26"/>
        <v>-0.74369979703535061</v>
      </c>
      <c r="AJ133" s="40">
        <f t="shared" si="27"/>
        <v>-0.78435069588729545</v>
      </c>
      <c r="AK133" s="40">
        <f t="shared" si="28"/>
        <v>-3.1374853819081283E-2</v>
      </c>
    </row>
    <row r="134" spans="1:37" x14ac:dyDescent="0.25">
      <c r="A134">
        <v>132</v>
      </c>
      <c r="B134">
        <v>12</v>
      </c>
      <c r="C134">
        <v>1993</v>
      </c>
      <c r="D134">
        <v>31</v>
      </c>
      <c r="E134" t="str">
        <f t="shared" si="20"/>
        <v>12/1993</v>
      </c>
      <c r="F134" s="23">
        <f>('Monthly Load'!D166+'Monthly Load'!E166+'Monthly Load'!F166)+('WWTP loads'!C142)+('Monthly Load'!R166*'Monthly Load'!$F$26)</f>
        <v>2842.8312969572034</v>
      </c>
      <c r="G134" s="23">
        <f>('Monthly Load'!G166)+'WWTP loads'!D142+('Monthly Load'!R166*'Monthly Load'!$G$26)</f>
        <v>279.18934529328197</v>
      </c>
      <c r="H134" s="23">
        <f>'WWTP loads'!E142+('Monthly Load'!R166*'Monthly Load'!$H$26)</f>
        <v>237.42247061861946</v>
      </c>
      <c r="I134" s="23">
        <f>('Monthly Load'!C166)+'WWTP loads'!F142+('Monthly Load'!R166*'Monthly Load'!$I$26)</f>
        <v>13304.978115440561</v>
      </c>
      <c r="J134" s="24"/>
      <c r="K134" s="25">
        <v>6.366782120574098</v>
      </c>
      <c r="L134" s="25">
        <v>1.3391627823533663</v>
      </c>
      <c r="M134" s="25">
        <v>1.382015991388674</v>
      </c>
      <c r="N134" s="25">
        <v>26.871294429575187</v>
      </c>
      <c r="P134" s="23">
        <f t="shared" si="21"/>
        <v>166.70770149817818</v>
      </c>
      <c r="Q134" s="23">
        <f t="shared" si="22"/>
        <v>77.837706867388988</v>
      </c>
      <c r="R134" s="23">
        <f t="shared" si="23"/>
        <v>64.140643881065955</v>
      </c>
      <c r="S134" s="23">
        <f t="shared" si="24"/>
        <v>184.86306133883679</v>
      </c>
      <c r="AA134" t="s">
        <v>201</v>
      </c>
      <c r="AB134">
        <f>'Monthly Load'!D166+'Monthly Load'!E166+'Monthly Load'!F166</f>
        <v>2441.7852456761229</v>
      </c>
      <c r="AD134" s="23">
        <v>3150.8095896229202</v>
      </c>
      <c r="AE134" s="23">
        <v>482.6750029474162</v>
      </c>
      <c r="AF134" s="23">
        <v>424.40929116566167</v>
      </c>
      <c r="AG134" s="23">
        <v>13562.084993692744</v>
      </c>
      <c r="AH134" s="40">
        <f t="shared" si="25"/>
        <v>-9.7745764669509808E-2</v>
      </c>
      <c r="AI134" s="40">
        <f t="shared" si="26"/>
        <v>-0.42157902607668801</v>
      </c>
      <c r="AJ134" s="40">
        <f t="shared" si="27"/>
        <v>-0.44058135493092865</v>
      </c>
      <c r="AK134" s="40">
        <f t="shared" si="28"/>
        <v>-1.8957769278968157E-2</v>
      </c>
    </row>
    <row r="135" spans="1:37" x14ac:dyDescent="0.25">
      <c r="A135">
        <v>133</v>
      </c>
      <c r="B135">
        <v>1</v>
      </c>
      <c r="C135">
        <v>1994</v>
      </c>
      <c r="D135">
        <v>31</v>
      </c>
      <c r="E135" t="str">
        <f t="shared" si="20"/>
        <v>1/1994</v>
      </c>
      <c r="F135" s="23">
        <f>('Monthly Load'!D167+'Monthly Load'!E167+'Monthly Load'!F167)+('WWTP loads'!C143)+('Monthly Load'!R167*'Monthly Load'!$F$26)</f>
        <v>3414.2424563280729</v>
      </c>
      <c r="G135" s="23">
        <f>('Monthly Load'!G167)+'WWTP loads'!D143+('Monthly Load'!R167*'Monthly Load'!$G$26)</f>
        <v>596.08693535301018</v>
      </c>
      <c r="H135" s="23">
        <f>'WWTP loads'!E143+('Monthly Load'!R167*'Monthly Load'!$H$26)</f>
        <v>536.01048386718048</v>
      </c>
      <c r="I135" s="23">
        <f>('Monthly Load'!C167)+'WWTP loads'!F143+('Monthly Load'!R167*'Monthly Load'!$I$26)</f>
        <v>20730.914361976967</v>
      </c>
      <c r="J135" s="24"/>
      <c r="K135" s="25">
        <v>8.5163942542080715</v>
      </c>
      <c r="L135" s="25">
        <v>1.637039800577502</v>
      </c>
      <c r="M135" s="25">
        <v>1.689425074195982</v>
      </c>
      <c r="N135" s="25">
        <v>45.529004533705432</v>
      </c>
      <c r="P135" s="23">
        <f t="shared" si="21"/>
        <v>149.67978957217446</v>
      </c>
      <c r="Q135" s="23">
        <f t="shared" si="22"/>
        <v>135.94865920101665</v>
      </c>
      <c r="R135" s="23">
        <f t="shared" si="23"/>
        <v>118.45650428495928</v>
      </c>
      <c r="S135" s="23">
        <f t="shared" si="24"/>
        <v>170.00232716322799</v>
      </c>
      <c r="AA135" t="s">
        <v>202</v>
      </c>
      <c r="AB135">
        <f>'Monthly Load'!D167+'Monthly Load'!E167+'Monthly Load'!F167</f>
        <v>2522.5478110266135</v>
      </c>
      <c r="AD135" s="23">
        <v>3130.5331343213702</v>
      </c>
      <c r="AE135" s="23">
        <v>424.53861810465781</v>
      </c>
      <c r="AF135" s="23">
        <v>378.37148963896487</v>
      </c>
      <c r="AG135" s="23">
        <v>20514.160744913173</v>
      </c>
      <c r="AH135" s="40">
        <f t="shared" si="25"/>
        <v>9.0626519456470961E-2</v>
      </c>
      <c r="AI135" s="40">
        <f t="shared" si="26"/>
        <v>0.40408177238204052</v>
      </c>
      <c r="AJ135" s="40">
        <f t="shared" si="27"/>
        <v>0.41662492694317915</v>
      </c>
      <c r="AK135" s="40">
        <f t="shared" si="28"/>
        <v>1.0566048485192929E-2</v>
      </c>
    </row>
    <row r="136" spans="1:37" x14ac:dyDescent="0.25">
      <c r="A136">
        <v>134</v>
      </c>
      <c r="B136">
        <v>2</v>
      </c>
      <c r="C136">
        <v>1994</v>
      </c>
      <c r="D136">
        <v>28</v>
      </c>
      <c r="E136" t="str">
        <f t="shared" si="20"/>
        <v>2/1994</v>
      </c>
      <c r="F136" s="23">
        <f>('Monthly Load'!D168+'Monthly Load'!E168+'Monthly Load'!F168)+('WWTP loads'!C144)+('Monthly Load'!R168*'Monthly Load'!$F$26)</f>
        <v>4646.0152522060571</v>
      </c>
      <c r="G136" s="23">
        <f>('Monthly Load'!G168)+'WWTP loads'!D144+('Monthly Load'!R168*'Monthly Load'!$G$26)</f>
        <v>712.35204713846622</v>
      </c>
      <c r="H136" s="23">
        <f>'WWTP loads'!E144+('Monthly Load'!R168*'Monthly Load'!$H$26)</f>
        <v>642.84869469705905</v>
      </c>
      <c r="I136" s="23">
        <f>('Monthly Load'!C168)+'WWTP loads'!F144+('Monthly Load'!R168*'Monthly Load'!$I$26)</f>
        <v>25933.079730402635</v>
      </c>
      <c r="J136" s="24"/>
      <c r="K136" s="25">
        <v>14.197319433651405</v>
      </c>
      <c r="L136" s="25">
        <v>2.8230258550172325</v>
      </c>
      <c r="M136" s="25">
        <v>2.9133626823777838</v>
      </c>
      <c r="N136" s="25">
        <v>63.096441358536303</v>
      </c>
      <c r="P136" s="23">
        <f t="shared" si="21"/>
        <v>135.27031566368848</v>
      </c>
      <c r="Q136" s="23">
        <f t="shared" si="22"/>
        <v>104.30570124587857</v>
      </c>
      <c r="R136" s="23">
        <f t="shared" si="23"/>
        <v>91.209996611360751</v>
      </c>
      <c r="S136" s="23">
        <f t="shared" si="24"/>
        <v>169.89377083825798</v>
      </c>
      <c r="AA136" t="s">
        <v>203</v>
      </c>
      <c r="AB136">
        <f>'Monthly Load'!D168+'Monthly Load'!E168+'Monthly Load'!F168</f>
        <v>3578.351789067151</v>
      </c>
      <c r="AD136" s="23">
        <v>4326.4645992671149</v>
      </c>
      <c r="AE136" s="23">
        <v>621.68019397266016</v>
      </c>
      <c r="AF136" s="23">
        <v>559.52861340956156</v>
      </c>
      <c r="AG136" s="23">
        <v>25818.514618632325</v>
      </c>
      <c r="AH136" s="40">
        <f t="shared" si="25"/>
        <v>7.3859532559927291E-2</v>
      </c>
      <c r="AI136" s="40">
        <f t="shared" si="26"/>
        <v>0.14584967326431114</v>
      </c>
      <c r="AJ136" s="40">
        <f t="shared" si="27"/>
        <v>0.14891120720310541</v>
      </c>
      <c r="AK136" s="40">
        <f t="shared" si="28"/>
        <v>4.4373238918877034E-3</v>
      </c>
    </row>
    <row r="137" spans="1:37" x14ac:dyDescent="0.25">
      <c r="A137">
        <v>135</v>
      </c>
      <c r="B137">
        <v>3</v>
      </c>
      <c r="C137">
        <v>1994</v>
      </c>
      <c r="D137">
        <v>31</v>
      </c>
      <c r="E137" t="str">
        <f t="shared" si="20"/>
        <v>3/1994</v>
      </c>
      <c r="F137" s="23">
        <f>('Monthly Load'!D169+'Monthly Load'!E169+'Monthly Load'!F169)+('WWTP loads'!C145)+('Monthly Load'!R169*'Monthly Load'!$F$26)</f>
        <v>8105.6718407114085</v>
      </c>
      <c r="G137" s="23">
        <f>('Monthly Load'!G169)+'WWTP loads'!D145+('Monthly Load'!R169*'Monthly Load'!$G$26)</f>
        <v>1239.9175151757536</v>
      </c>
      <c r="H137" s="23">
        <f>'WWTP loads'!E145+('Monthly Load'!R169*'Monthly Load'!$H$26)</f>
        <v>1127.6385842448367</v>
      </c>
      <c r="I137" s="23">
        <f>('Monthly Load'!C169)+'WWTP loads'!F145+('Monthly Load'!R169*'Monthly Load'!$I$26)</f>
        <v>72255.064999360751</v>
      </c>
      <c r="J137" s="24"/>
      <c r="K137" s="25">
        <v>21.338596482221</v>
      </c>
      <c r="L137" s="25">
        <v>3.7527528156474674</v>
      </c>
      <c r="M137" s="25">
        <v>3.8728409057481863</v>
      </c>
      <c r="N137" s="25">
        <v>118.88882089799203</v>
      </c>
      <c r="P137" s="23">
        <f t="shared" si="21"/>
        <v>141.82334689328582</v>
      </c>
      <c r="Q137" s="23">
        <f t="shared" si="22"/>
        <v>123.35802260340022</v>
      </c>
      <c r="R137" s="23">
        <f t="shared" si="23"/>
        <v>108.7088332483695</v>
      </c>
      <c r="S137" s="23">
        <f t="shared" si="24"/>
        <v>226.9090616553863</v>
      </c>
      <c r="AA137" t="s">
        <v>204</v>
      </c>
      <c r="AB137">
        <f>'Monthly Load'!D169+'Monthly Load'!E169+'Monthly Load'!F169</f>
        <v>6239.5309124349869</v>
      </c>
      <c r="AD137" s="23">
        <v>7483.3560360412193</v>
      </c>
      <c r="AE137" s="23">
        <v>1082.7502093366579</v>
      </c>
      <c r="AF137" s="23">
        <v>983.21457347377577</v>
      </c>
      <c r="AG137" s="23">
        <v>72056.481984550541</v>
      </c>
      <c r="AH137" s="40">
        <f t="shared" si="25"/>
        <v>8.3159988870368032E-2</v>
      </c>
      <c r="AI137" s="40">
        <f t="shared" si="26"/>
        <v>0.14515564576559492</v>
      </c>
      <c r="AJ137" s="40">
        <f t="shared" si="27"/>
        <v>0.14688961562154162</v>
      </c>
      <c r="AK137" s="40">
        <f t="shared" si="28"/>
        <v>2.7559354736856035E-3</v>
      </c>
    </row>
    <row r="138" spans="1:37" x14ac:dyDescent="0.25">
      <c r="A138">
        <v>136</v>
      </c>
      <c r="B138">
        <v>4</v>
      </c>
      <c r="C138">
        <v>1994</v>
      </c>
      <c r="D138">
        <v>30</v>
      </c>
      <c r="E138" t="str">
        <f t="shared" si="20"/>
        <v>4/1994</v>
      </c>
      <c r="F138" s="23">
        <f>('Monthly Load'!D170+'Monthly Load'!E170+'Monthly Load'!F170)+('WWTP loads'!C146)+('Monthly Load'!R170*'Monthly Load'!$F$26)</f>
        <v>3336.5100521643171</v>
      </c>
      <c r="G138" s="23">
        <f>('Monthly Load'!G170)+'WWTP loads'!D146+('Monthly Load'!R170*'Monthly Load'!$G$26)</f>
        <v>375.68102979067231</v>
      </c>
      <c r="H138" s="23">
        <f>'WWTP loads'!E146+('Monthly Load'!R170*'Monthly Load'!$H$26)</f>
        <v>333.47532740449162</v>
      </c>
      <c r="I138" s="23">
        <f>('Monthly Load'!C170)+'WWTP loads'!F146+('Monthly Load'!R170*'Monthly Load'!$I$26)</f>
        <v>18342.543348586732</v>
      </c>
      <c r="J138" s="24"/>
      <c r="K138" s="25">
        <v>6.2237014449299828</v>
      </c>
      <c r="L138" s="25">
        <v>1.2349931799392073</v>
      </c>
      <c r="M138" s="25">
        <v>1.2745129616972619</v>
      </c>
      <c r="N138" s="25">
        <v>44.145652208574383</v>
      </c>
      <c r="P138" s="23">
        <f t="shared" si="21"/>
        <v>206.82769374646634</v>
      </c>
      <c r="Q138" s="23">
        <f t="shared" si="22"/>
        <v>117.35989417193134</v>
      </c>
      <c r="R138" s="23">
        <f t="shared" si="23"/>
        <v>100.9449166662009</v>
      </c>
      <c r="S138" s="23">
        <f t="shared" si="24"/>
        <v>160.30114314951197</v>
      </c>
      <c r="AA138" t="s">
        <v>205</v>
      </c>
      <c r="AB138">
        <f>'Monthly Load'!D170+'Monthly Load'!E170+'Monthly Load'!F170</f>
        <v>2778.4027233896395</v>
      </c>
      <c r="AD138" s="23">
        <v>3593.2015227163852</v>
      </c>
      <c r="AE138" s="23">
        <v>489.73165517750158</v>
      </c>
      <c r="AF138" s="23">
        <v>438.27860478698346</v>
      </c>
      <c r="AG138" s="23">
        <v>18486.647854987659</v>
      </c>
      <c r="AH138" s="40">
        <f t="shared" si="25"/>
        <v>-7.1438094671076133E-2</v>
      </c>
      <c r="AI138" s="40">
        <f t="shared" si="26"/>
        <v>-0.23288391546895618</v>
      </c>
      <c r="AJ138" s="40">
        <f t="shared" si="27"/>
        <v>-0.23912478555376751</v>
      </c>
      <c r="AK138" s="40">
        <f t="shared" si="28"/>
        <v>-7.7950587651859056E-3</v>
      </c>
    </row>
    <row r="139" spans="1:37" x14ac:dyDescent="0.25">
      <c r="A139">
        <v>137</v>
      </c>
      <c r="B139">
        <v>5</v>
      </c>
      <c r="C139">
        <v>1994</v>
      </c>
      <c r="D139">
        <v>31</v>
      </c>
      <c r="E139" t="str">
        <f t="shared" si="20"/>
        <v>5/1994</v>
      </c>
      <c r="F139" s="23">
        <f>('Monthly Load'!D171+'Monthly Load'!E171+'Monthly Load'!F171)+('WWTP loads'!C147)+('Monthly Load'!R171*'Monthly Load'!$F$26)</f>
        <v>2187.3691235875281</v>
      </c>
      <c r="G139" s="23">
        <f>('Monthly Load'!G171)+'WWTP loads'!D147+('Monthly Load'!R171*'Monthly Load'!$G$26)</f>
        <v>218.33947331021542</v>
      </c>
      <c r="H139" s="23">
        <f>'WWTP loads'!E147+('Monthly Load'!R171*'Monthly Load'!$H$26)</f>
        <v>188.89119442245021</v>
      </c>
      <c r="I139" s="23">
        <f>('Monthly Load'!C171)+'WWTP loads'!F147+('Monthly Load'!R171*'Monthly Load'!$I$26)</f>
        <v>6279.1973608281878</v>
      </c>
      <c r="J139" s="24"/>
      <c r="K139" s="25">
        <v>2.8568388889277228</v>
      </c>
      <c r="L139" s="25">
        <v>0.59752762554312655</v>
      </c>
      <c r="M139" s="25">
        <v>0.61664850956050654</v>
      </c>
      <c r="N139" s="25">
        <v>11.901669245544072</v>
      </c>
      <c r="P139" s="23">
        <f t="shared" si="21"/>
        <v>285.86493840769015</v>
      </c>
      <c r="Q139" s="23">
        <f t="shared" si="22"/>
        <v>136.42653004832391</v>
      </c>
      <c r="R139" s="23">
        <f t="shared" si="23"/>
        <v>114.36643677359946</v>
      </c>
      <c r="S139" s="23">
        <f t="shared" si="24"/>
        <v>196.97940461685965</v>
      </c>
      <c r="AA139" t="s">
        <v>206</v>
      </c>
      <c r="AB139">
        <f>'Monthly Load'!D171+'Monthly Load'!E171+'Monthly Load'!F171</f>
        <v>1867.4003667832717</v>
      </c>
      <c r="AD139" s="23">
        <v>2460.1279829260584</v>
      </c>
      <c r="AE139" s="23">
        <v>291.77912695670028</v>
      </c>
      <c r="AF139" s="23">
        <v>256.37628155705789</v>
      </c>
      <c r="AG139" s="23">
        <v>6371.9893556382731</v>
      </c>
      <c r="AH139" s="40">
        <f t="shared" si="25"/>
        <v>-0.11087181692641572</v>
      </c>
      <c r="AI139" s="40">
        <f t="shared" si="26"/>
        <v>-0.25169604972251231</v>
      </c>
      <c r="AJ139" s="40">
        <f t="shared" si="27"/>
        <v>-0.26322671787245078</v>
      </c>
      <c r="AK139" s="40">
        <f t="shared" si="28"/>
        <v>-1.4562484277846134E-2</v>
      </c>
    </row>
    <row r="140" spans="1:37" x14ac:dyDescent="0.25">
      <c r="A140">
        <v>138</v>
      </c>
      <c r="B140">
        <v>6</v>
      </c>
      <c r="C140">
        <v>1994</v>
      </c>
      <c r="D140">
        <v>30</v>
      </c>
      <c r="E140" t="str">
        <f t="shared" si="20"/>
        <v>6/1994</v>
      </c>
      <c r="F140" s="23">
        <f>('Monthly Load'!D172+'Monthly Load'!E172+'Monthly Load'!F172)+('WWTP loads'!C148)+('Monthly Load'!R172*'Monthly Load'!$F$26)</f>
        <v>1755.6711364837788</v>
      </c>
      <c r="G140" s="23">
        <f>('Monthly Load'!G172)+'WWTP loads'!D148+('Monthly Load'!R172*'Monthly Load'!$G$26)</f>
        <v>191.98898331264672</v>
      </c>
      <c r="H140" s="23">
        <f>'WWTP loads'!E148+('Monthly Load'!R172*'Monthly Load'!$H$26)</f>
        <v>164.67723064090058</v>
      </c>
      <c r="I140" s="23">
        <f>('Monthly Load'!C172)+'WWTP loads'!F148+('Monthly Load'!R172*'Monthly Load'!$I$26)</f>
        <v>5196.8351362275062</v>
      </c>
      <c r="J140" s="24"/>
      <c r="K140" s="25">
        <v>2.1331070357528827</v>
      </c>
      <c r="L140" s="25">
        <v>0.44421996231722338</v>
      </c>
      <c r="M140" s="25">
        <v>0.45843500111137453</v>
      </c>
      <c r="N140" s="25">
        <v>7.659794723261137</v>
      </c>
      <c r="P140" s="23">
        <f t="shared" si="21"/>
        <v>317.53786757673578</v>
      </c>
      <c r="Q140" s="23">
        <f t="shared" si="22"/>
        <v>166.7413220750247</v>
      </c>
      <c r="R140" s="23">
        <f t="shared" si="23"/>
        <v>138.58645617739487</v>
      </c>
      <c r="S140" s="23">
        <f t="shared" si="24"/>
        <v>261.75007290465129</v>
      </c>
      <c r="AA140" t="s">
        <v>207</v>
      </c>
      <c r="AB140">
        <f>'Monthly Load'!D172+'Monthly Load'!E172+'Monthly Load'!F172</f>
        <v>1475.5842023785453</v>
      </c>
      <c r="AD140" s="23">
        <v>1904.7601028935285</v>
      </c>
      <c r="AE140" s="23">
        <v>175.92119109983781</v>
      </c>
      <c r="AF140" s="23">
        <v>149.91223239129238</v>
      </c>
      <c r="AG140" s="23">
        <v>5176.5332636342946</v>
      </c>
      <c r="AH140" s="40">
        <f t="shared" si="25"/>
        <v>-7.8271781408728605E-2</v>
      </c>
      <c r="AI140" s="40">
        <f t="shared" si="26"/>
        <v>9.1335171802527232E-2</v>
      </c>
      <c r="AJ140" s="40">
        <f t="shared" si="27"/>
        <v>9.8490950432046392E-2</v>
      </c>
      <c r="AK140" s="40">
        <f t="shared" si="28"/>
        <v>3.9219051746145249E-3</v>
      </c>
    </row>
    <row r="141" spans="1:37" x14ac:dyDescent="0.25">
      <c r="A141">
        <v>139</v>
      </c>
      <c r="B141">
        <v>7</v>
      </c>
      <c r="C141">
        <v>1994</v>
      </c>
      <c r="D141">
        <v>31</v>
      </c>
      <c r="E141" t="str">
        <f t="shared" si="20"/>
        <v>7/1994</v>
      </c>
      <c r="F141" s="23">
        <f>('Monthly Load'!D173+'Monthly Load'!E173+'Monthly Load'!F173)+('WWTP loads'!C149)+('Monthly Load'!R173*'Monthly Load'!$F$26)</f>
        <v>2085.9054249110354</v>
      </c>
      <c r="G141" s="23">
        <f>('Monthly Load'!G173)+'WWTP loads'!D149+('Monthly Load'!R173*'Monthly Load'!$G$26)</f>
        <v>196.82211338757764</v>
      </c>
      <c r="H141" s="23">
        <f>'WWTP loads'!E149+('Monthly Load'!R173*'Monthly Load'!$H$26)</f>
        <v>169.11848530435063</v>
      </c>
      <c r="I141" s="23">
        <f>('Monthly Load'!C173)+'WWTP loads'!F149+('Monthly Load'!R173*'Monthly Load'!$I$26)</f>
        <v>17658.63320427245</v>
      </c>
      <c r="J141" s="24"/>
      <c r="K141" s="25">
        <v>2.8503172987316496</v>
      </c>
      <c r="L141" s="25">
        <v>0.64251491715175713</v>
      </c>
      <c r="M141" s="25">
        <v>0.66307539450061337</v>
      </c>
      <c r="N141" s="25">
        <v>23.656238128008066</v>
      </c>
      <c r="P141" s="23">
        <f t="shared" si="21"/>
        <v>273.22848163964193</v>
      </c>
      <c r="Q141" s="23">
        <f t="shared" si="22"/>
        <v>114.37082119090473</v>
      </c>
      <c r="R141" s="23">
        <f t="shared" si="23"/>
        <v>95.225383770245429</v>
      </c>
      <c r="S141" s="23">
        <f t="shared" si="24"/>
        <v>278.69935664327306</v>
      </c>
      <c r="AA141" t="s">
        <v>208</v>
      </c>
      <c r="AB141">
        <f>'Monthly Load'!D173+'Monthly Load'!E173+'Monthly Load'!F173</f>
        <v>1798.5034831248254</v>
      </c>
      <c r="AD141" s="23">
        <v>2387.4004760424336</v>
      </c>
      <c r="AE141" s="23">
        <v>279.29961074056422</v>
      </c>
      <c r="AF141" s="23">
        <v>244.90861800709507</v>
      </c>
      <c r="AG141" s="23">
        <v>17762.844636738726</v>
      </c>
      <c r="AH141" s="40">
        <f t="shared" si="25"/>
        <v>-0.12628591397082364</v>
      </c>
      <c r="AI141" s="40">
        <f t="shared" si="26"/>
        <v>-0.29530115396257484</v>
      </c>
      <c r="AJ141" s="40">
        <f t="shared" si="27"/>
        <v>-0.30946290628510581</v>
      </c>
      <c r="AK141" s="40">
        <f t="shared" si="28"/>
        <v>-5.8668211425289751E-3</v>
      </c>
    </row>
    <row r="142" spans="1:37" x14ac:dyDescent="0.25">
      <c r="A142">
        <v>140</v>
      </c>
      <c r="B142">
        <v>8</v>
      </c>
      <c r="C142">
        <v>1994</v>
      </c>
      <c r="D142">
        <v>30</v>
      </c>
      <c r="E142" t="str">
        <f t="shared" si="20"/>
        <v>8/1994</v>
      </c>
      <c r="F142" s="23">
        <f>('Monthly Load'!D174+'Monthly Load'!E174+'Monthly Load'!F174)+('WWTP loads'!C150)+('Monthly Load'!R174*'Monthly Load'!$F$26)</f>
        <v>2051.9866409289211</v>
      </c>
      <c r="G142" s="23">
        <f>('Monthly Load'!G174)+'WWTP loads'!D150+('Monthly Load'!R174*'Monthly Load'!$G$26)</f>
        <v>207.41527519564556</v>
      </c>
      <c r="H142" s="23">
        <f>'WWTP loads'!E150+('Monthly Load'!R174*'Monthly Load'!$H$26)</f>
        <v>178.85274210095358</v>
      </c>
      <c r="I142" s="23">
        <f>('Monthly Load'!C174)+'WWTP loads'!F150+('Monthly Load'!R174*'Monthly Load'!$I$26)</f>
        <v>15546.919500105863</v>
      </c>
      <c r="J142" s="24"/>
      <c r="K142" s="25">
        <v>2.8335884260768789</v>
      </c>
      <c r="L142" s="25">
        <v>0.61456164857940399</v>
      </c>
      <c r="M142" s="25">
        <v>0.63422762133394495</v>
      </c>
      <c r="N142" s="25">
        <v>21.175722201559754</v>
      </c>
      <c r="P142" s="23">
        <f t="shared" si="21"/>
        <v>279.3847918838797</v>
      </c>
      <c r="Q142" s="23">
        <f t="shared" si="22"/>
        <v>130.20878457342093</v>
      </c>
      <c r="R142" s="23">
        <f t="shared" si="23"/>
        <v>108.79663261768395</v>
      </c>
      <c r="S142" s="23">
        <f t="shared" si="24"/>
        <v>283.25078471961615</v>
      </c>
      <c r="AA142" t="s">
        <v>209</v>
      </c>
      <c r="AB142">
        <f>'Monthly Load'!D174+'Monthly Load'!E174+'Monthly Load'!F174</f>
        <v>1748.5518055953651</v>
      </c>
      <c r="AD142" s="23">
        <v>2294.2184461781285</v>
      </c>
      <c r="AE142" s="23">
        <v>255.12120164459213</v>
      </c>
      <c r="AF142" s="23">
        <v>222.690620459445</v>
      </c>
      <c r="AG142" s="23">
        <v>15607.19658284879</v>
      </c>
      <c r="AH142" s="40">
        <f t="shared" si="25"/>
        <v>-0.10558358366123952</v>
      </c>
      <c r="AI142" s="40">
        <f t="shared" si="26"/>
        <v>-0.18699318653808092</v>
      </c>
      <c r="AJ142" s="40">
        <f t="shared" si="27"/>
        <v>-0.19685552210527385</v>
      </c>
      <c r="AK142" s="40">
        <f t="shared" si="28"/>
        <v>-3.8621338831066557E-3</v>
      </c>
    </row>
    <row r="143" spans="1:37" x14ac:dyDescent="0.25">
      <c r="A143">
        <v>141</v>
      </c>
      <c r="B143">
        <v>9</v>
      </c>
      <c r="C143">
        <v>1994</v>
      </c>
      <c r="D143">
        <v>31</v>
      </c>
      <c r="E143" t="str">
        <f t="shared" si="20"/>
        <v>9/1994</v>
      </c>
      <c r="F143" s="23">
        <f>('Monthly Load'!D175+'Monthly Load'!E175+'Monthly Load'!F175)+('WWTP loads'!C151)+('Monthly Load'!R175*'Monthly Load'!$F$26)</f>
        <v>1691.717171743878</v>
      </c>
      <c r="G143" s="23">
        <f>('Monthly Load'!G175)+'WWTP loads'!D151+('Monthly Load'!R175*'Monthly Load'!$G$26)</f>
        <v>211.14495091556941</v>
      </c>
      <c r="H143" s="23">
        <f>'WWTP loads'!E151+('Monthly Load'!R175*'Monthly Load'!$H$26)</f>
        <v>182.28001168142416</v>
      </c>
      <c r="I143" s="23">
        <f>('Monthly Load'!C175)+'WWTP loads'!F151+('Monthly Load'!R175*'Monthly Load'!$I$26)</f>
        <v>6771.8305617709775</v>
      </c>
      <c r="J143" s="24"/>
      <c r="K143" s="25">
        <v>2.2716594632833527</v>
      </c>
      <c r="L143" s="25">
        <v>0.44282084298920099</v>
      </c>
      <c r="M143" s="25">
        <v>0.45699110996485537</v>
      </c>
      <c r="N143" s="25">
        <v>8.8261499768420144</v>
      </c>
      <c r="P143" s="23">
        <f t="shared" si="21"/>
        <v>278.04116080887337</v>
      </c>
      <c r="Q143" s="23">
        <f t="shared" si="22"/>
        <v>178.0234486914764</v>
      </c>
      <c r="R143" s="23">
        <f t="shared" si="23"/>
        <v>148.92097118067235</v>
      </c>
      <c r="S143" s="23">
        <f t="shared" si="24"/>
        <v>286.45693705512809</v>
      </c>
      <c r="AA143" t="s">
        <v>210</v>
      </c>
      <c r="AB143">
        <f>'Monthly Load'!D175+'Monthly Load'!E175+'Monthly Load'!F175</f>
        <v>1382.637421807194</v>
      </c>
      <c r="AD143" s="23">
        <v>1734.7792619191669</v>
      </c>
      <c r="AE143" s="23">
        <v>135.38560147420145</v>
      </c>
      <c r="AF143" s="23">
        <v>112.6633121947617</v>
      </c>
      <c r="AG143" s="23">
        <v>6676.1075999768163</v>
      </c>
      <c r="AH143" s="40">
        <f t="shared" si="25"/>
        <v>-2.4822806636303544E-2</v>
      </c>
      <c r="AI143" s="40">
        <f t="shared" si="26"/>
        <v>0.55958202804752732</v>
      </c>
      <c r="AJ143" s="40">
        <f t="shared" si="27"/>
        <v>0.61791809712034451</v>
      </c>
      <c r="AK143" s="40">
        <f t="shared" si="28"/>
        <v>1.43381394563643E-2</v>
      </c>
    </row>
    <row r="144" spans="1:37" x14ac:dyDescent="0.25">
      <c r="A144">
        <v>142</v>
      </c>
      <c r="B144">
        <v>10</v>
      </c>
      <c r="C144">
        <v>1994</v>
      </c>
      <c r="D144">
        <v>31</v>
      </c>
      <c r="E144" t="str">
        <f t="shared" si="20"/>
        <v>10/1994</v>
      </c>
      <c r="F144" s="23">
        <f>('Monthly Load'!D176+'Monthly Load'!E176+'Monthly Load'!F176)+('WWTP loads'!C152)+('Monthly Load'!R176*'Monthly Load'!$F$26)</f>
        <v>2842.0824275818322</v>
      </c>
      <c r="G144" s="23">
        <f>('Monthly Load'!G176)+'WWTP loads'!D152+('Monthly Load'!R176*'Monthly Load'!$G$26)</f>
        <v>344.79534239402483</v>
      </c>
      <c r="H144" s="23">
        <f>'WWTP loads'!E152+('Monthly Load'!R176*'Monthly Load'!$H$26)</f>
        <v>305.0938849318967</v>
      </c>
      <c r="I144" s="23">
        <f>('Monthly Load'!C176)+'WWTP loads'!F152+('Monthly Load'!R176*'Monthly Load'!$I$26)</f>
        <v>5317.3326882188521</v>
      </c>
      <c r="J144" s="24"/>
      <c r="K144" s="25">
        <v>4.6885439390692705</v>
      </c>
      <c r="L144" s="25">
        <v>0.85530917415879404</v>
      </c>
      <c r="M144" s="25">
        <v>0.88267906773187543</v>
      </c>
      <c r="N144" s="25">
        <v>6.0166932820595216</v>
      </c>
      <c r="P144" s="23">
        <f t="shared" si="21"/>
        <v>226.3201606418086</v>
      </c>
      <c r="Q144" s="23">
        <f t="shared" si="22"/>
        <v>150.50912257279555</v>
      </c>
      <c r="R144" s="23">
        <f t="shared" si="23"/>
        <v>129.04917696802642</v>
      </c>
      <c r="S144" s="23">
        <f t="shared" si="24"/>
        <v>329.95941471516846</v>
      </c>
      <c r="AA144" t="s">
        <v>211</v>
      </c>
      <c r="AB144">
        <f>'Monthly Load'!D176+'Monthly Load'!E176+'Monthly Load'!F176</f>
        <v>2330.7210040561345</v>
      </c>
      <c r="AD144" s="23">
        <v>2972.6961977064575</v>
      </c>
      <c r="AE144" s="23">
        <v>378.63542104718442</v>
      </c>
      <c r="AF144" s="23">
        <v>336.19017342398928</v>
      </c>
      <c r="AG144" s="23">
        <v>5360.0900848954798</v>
      </c>
      <c r="AH144" s="40">
        <f t="shared" si="25"/>
        <v>-4.393781316281109E-2</v>
      </c>
      <c r="AI144" s="40">
        <f t="shared" si="26"/>
        <v>-8.9373779557043995E-2</v>
      </c>
      <c r="AJ144" s="40">
        <f t="shared" si="27"/>
        <v>-9.2496125557112036E-2</v>
      </c>
      <c r="AK144" s="40">
        <f t="shared" si="28"/>
        <v>-7.9769921772614022E-3</v>
      </c>
    </row>
    <row r="145" spans="1:37" x14ac:dyDescent="0.25">
      <c r="A145">
        <v>143</v>
      </c>
      <c r="B145">
        <v>11</v>
      </c>
      <c r="C145">
        <v>1994</v>
      </c>
      <c r="D145">
        <v>30</v>
      </c>
      <c r="E145" t="str">
        <f t="shared" si="20"/>
        <v>11/1994</v>
      </c>
      <c r="F145" s="23">
        <f>('Monthly Load'!D177+'Monthly Load'!E177+'Monthly Load'!F177)+('WWTP loads'!C153)+('Monthly Load'!R177*'Monthly Load'!$F$26)</f>
        <v>2806.2345233389065</v>
      </c>
      <c r="G145" s="23">
        <f>('Monthly Load'!G177)+'WWTP loads'!D153+('Monthly Load'!R177*'Monthly Load'!$G$26)</f>
        <v>346.26293668618433</v>
      </c>
      <c r="H145" s="23">
        <f>'WWTP loads'!E153+('Monthly Load'!R177*'Monthly Load'!$H$26)</f>
        <v>306.44248509225952</v>
      </c>
      <c r="I145" s="23">
        <f>('Monthly Load'!C177)+'WWTP loads'!F153+('Monthly Load'!R177*'Monthly Load'!$I$26)</f>
        <v>5607.4214389076624</v>
      </c>
      <c r="J145" s="24"/>
      <c r="K145" s="25">
        <v>4.3403082484975135</v>
      </c>
      <c r="L145" s="25">
        <v>0.75071736091723995</v>
      </c>
      <c r="M145" s="25">
        <v>0.77474031646659158</v>
      </c>
      <c r="N145" s="25">
        <v>7.938964933019423</v>
      </c>
      <c r="P145" s="23">
        <f t="shared" si="21"/>
        <v>249.44131754998369</v>
      </c>
      <c r="Q145" s="23">
        <f t="shared" si="22"/>
        <v>177.94859010656475</v>
      </c>
      <c r="R145" s="23">
        <f t="shared" si="23"/>
        <v>152.60115535991113</v>
      </c>
      <c r="S145" s="23">
        <f t="shared" si="24"/>
        <v>272.49862606369038</v>
      </c>
      <c r="AA145" t="s">
        <v>212</v>
      </c>
      <c r="AB145">
        <f>'Monthly Load'!D177+'Monthly Load'!E177+'Monthly Load'!F177</f>
        <v>2292.65187601967</v>
      </c>
      <c r="AD145" s="23">
        <v>2931.0403537575366</v>
      </c>
      <c r="AE145" s="23">
        <v>395.09238489397183</v>
      </c>
      <c r="AF145" s="23">
        <v>351.31278885076688</v>
      </c>
      <c r="AG145" s="23">
        <v>5669.11810657561</v>
      </c>
      <c r="AH145" s="40">
        <f t="shared" si="25"/>
        <v>-4.2580727439876953E-2</v>
      </c>
      <c r="AI145" s="40">
        <f t="shared" si="26"/>
        <v>-0.12358995028692216</v>
      </c>
      <c r="AJ145" s="40">
        <f t="shared" si="27"/>
        <v>-0.12772180570280259</v>
      </c>
      <c r="AK145" s="40">
        <f t="shared" si="28"/>
        <v>-1.0882939199376647E-2</v>
      </c>
    </row>
    <row r="146" spans="1:37" x14ac:dyDescent="0.25">
      <c r="A146">
        <v>144</v>
      </c>
      <c r="B146">
        <v>12</v>
      </c>
      <c r="C146">
        <v>1994</v>
      </c>
      <c r="D146">
        <v>31</v>
      </c>
      <c r="E146" t="str">
        <f t="shared" si="20"/>
        <v>12/1994</v>
      </c>
      <c r="F146" s="23">
        <f>('Monthly Load'!D178+'Monthly Load'!E178+'Monthly Load'!F178)+('WWTP loads'!C154)+('Monthly Load'!R178*'Monthly Load'!$F$26)</f>
        <v>2145.0323932210481</v>
      </c>
      <c r="G146" s="23">
        <f>('Monthly Load'!G178)+'WWTP loads'!D154+('Monthly Load'!R178*'Monthly Load'!$G$26)</f>
        <v>219.33258222972177</v>
      </c>
      <c r="H146" s="23">
        <f>'WWTP loads'!E154+('Monthly Load'!R178*'Monthly Load'!$H$26)</f>
        <v>189.8037809971317</v>
      </c>
      <c r="I146" s="23">
        <f>('Monthly Load'!C178)+'WWTP loads'!F154+('Monthly Load'!R178*'Monthly Load'!$I$26)</f>
        <v>5788.9677597477294</v>
      </c>
      <c r="J146" s="24"/>
      <c r="K146" s="25">
        <v>2.4964518394853217</v>
      </c>
      <c r="L146" s="25">
        <v>0.4904316653252993</v>
      </c>
      <c r="M146" s="25">
        <v>0.50612547861570889</v>
      </c>
      <c r="N146" s="25">
        <v>9.188484770956034</v>
      </c>
      <c r="P146" s="23">
        <f t="shared" si="21"/>
        <v>320.80064035548099</v>
      </c>
      <c r="Q146" s="23">
        <f t="shared" si="22"/>
        <v>166.97413879266944</v>
      </c>
      <c r="R146" s="23">
        <f t="shared" si="23"/>
        <v>140.01392257117334</v>
      </c>
      <c r="S146" s="23">
        <f t="shared" si="24"/>
        <v>235.22408871230877</v>
      </c>
      <c r="AA146" t="s">
        <v>213</v>
      </c>
      <c r="AB146">
        <f>'Monthly Load'!D178+'Monthly Load'!E178+'Monthly Load'!F178</f>
        <v>1823.5605526467282</v>
      </c>
      <c r="AD146" s="23">
        <v>2422.9185570739805</v>
      </c>
      <c r="AE146" s="23">
        <v>326.83808465053914</v>
      </c>
      <c r="AF146" s="23">
        <v>288.59262105950444</v>
      </c>
      <c r="AG146" s="23">
        <v>5924.8024148334916</v>
      </c>
      <c r="AH146" s="40">
        <f t="shared" si="25"/>
        <v>-0.11469067461702864</v>
      </c>
      <c r="AI146" s="40">
        <f t="shared" si="26"/>
        <v>-0.32892587329828499</v>
      </c>
      <c r="AJ146" s="40">
        <f t="shared" si="27"/>
        <v>-0.34231242538250356</v>
      </c>
      <c r="AK146" s="40">
        <f t="shared" si="28"/>
        <v>-2.2926444727622147E-2</v>
      </c>
    </row>
    <row r="147" spans="1:37" x14ac:dyDescent="0.25">
      <c r="A147">
        <v>145</v>
      </c>
      <c r="B147">
        <v>1</v>
      </c>
      <c r="C147">
        <v>1995</v>
      </c>
      <c r="D147">
        <v>31</v>
      </c>
      <c r="E147" t="str">
        <f t="shared" si="20"/>
        <v>1/1995</v>
      </c>
      <c r="F147" s="23">
        <f>('Monthly Load'!D179+'Monthly Load'!E179+'Monthly Load'!F179)+('WWTP loads'!C155)+('Monthly Load'!R179*'Monthly Load'!$F$26)</f>
        <v>3081.7959817366964</v>
      </c>
      <c r="G147" s="23">
        <f>('Monthly Load'!G179)+'WWTP loads'!D155+('Monthly Load'!R179*'Monthly Load'!$G$26)</f>
        <v>405.34601595145205</v>
      </c>
      <c r="H147" s="23">
        <f>'WWTP loads'!E155+('Monthly Load'!R179*'Monthly Load'!$H$26)</f>
        <v>357.41551521363726</v>
      </c>
      <c r="I147" s="23">
        <f>('Monthly Load'!C179)+'WWTP loads'!F155+('Monthly Load'!R179*'Monthly Load'!$I$26)</f>
        <v>25231.46919442324</v>
      </c>
      <c r="J147" s="24"/>
      <c r="K147" s="25">
        <v>8.4722783160188389</v>
      </c>
      <c r="L147" s="25">
        <v>1.8329310654946953</v>
      </c>
      <c r="M147" s="25">
        <v>1.8915848595905254</v>
      </c>
      <c r="N147" s="25">
        <v>48.016250542124723</v>
      </c>
      <c r="P147" s="23">
        <f t="shared" si="21"/>
        <v>135.80890082790259</v>
      </c>
      <c r="Q147" s="23">
        <f t="shared" si="22"/>
        <v>82.56658846853864</v>
      </c>
      <c r="R147" s="23">
        <f t="shared" si="23"/>
        <v>70.545958008605268</v>
      </c>
      <c r="S147" s="23">
        <f t="shared" si="24"/>
        <v>196.19089985955</v>
      </c>
      <c r="AA147" t="s">
        <v>214</v>
      </c>
      <c r="AB147">
        <f>'Monthly Load'!D179+'Monthly Load'!E179+'Monthly Load'!F179</f>
        <v>2484.9892728815148</v>
      </c>
      <c r="AD147" s="23">
        <v>3154.6058618854322</v>
      </c>
      <c r="AE147" s="23">
        <v>459.16834522909369</v>
      </c>
      <c r="AF147" s="23">
        <v>406.87387184714572</v>
      </c>
      <c r="AG147" s="23">
        <v>25299.474434794316</v>
      </c>
      <c r="AH147" s="40">
        <f t="shared" si="25"/>
        <v>-2.3080499858457473E-2</v>
      </c>
      <c r="AI147" s="40">
        <f t="shared" si="26"/>
        <v>-0.11721698552801581</v>
      </c>
      <c r="AJ147" s="40">
        <f t="shared" si="27"/>
        <v>-0.12155697393144223</v>
      </c>
      <c r="AK147" s="40">
        <f t="shared" si="28"/>
        <v>-2.6880100037789166E-3</v>
      </c>
    </row>
    <row r="148" spans="1:37" x14ac:dyDescent="0.25">
      <c r="A148">
        <v>146</v>
      </c>
      <c r="B148">
        <v>2</v>
      </c>
      <c r="C148">
        <v>1995</v>
      </c>
      <c r="D148">
        <v>28</v>
      </c>
      <c r="E148" t="str">
        <f t="shared" si="20"/>
        <v>2/1995</v>
      </c>
      <c r="F148" s="23">
        <f>('Monthly Load'!D180+'Monthly Load'!E180+'Monthly Load'!F180)+('WWTP loads'!C156)+('Monthly Load'!R180*'Monthly Load'!$F$26)</f>
        <v>5416.6340076113192</v>
      </c>
      <c r="G148" s="23">
        <f>('Monthly Load'!G180)+'WWTP loads'!D156+('Monthly Load'!R180*'Monthly Load'!$G$26)</f>
        <v>831.7798923523427</v>
      </c>
      <c r="H148" s="23">
        <f>'WWTP loads'!E156+('Monthly Load'!R180*'Monthly Load'!$H$26)</f>
        <v>749.27367190634754</v>
      </c>
      <c r="I148" s="23">
        <f>('Monthly Load'!C180)+'WWTP loads'!F156+('Monthly Load'!R180*'Monthly Load'!$I$26)</f>
        <v>29626.030224007074</v>
      </c>
      <c r="J148" s="24"/>
      <c r="K148" s="25">
        <v>17.880766614874879</v>
      </c>
      <c r="L148" s="25">
        <v>3.6431547883096602</v>
      </c>
      <c r="M148" s="25">
        <v>3.759735741535569</v>
      </c>
      <c r="N148" s="25">
        <v>61.898933150689054</v>
      </c>
      <c r="P148" s="23">
        <f t="shared" si="21"/>
        <v>125.21938993074403</v>
      </c>
      <c r="Q148" s="23">
        <f t="shared" si="22"/>
        <v>94.375446623342214</v>
      </c>
      <c r="R148" s="23">
        <f t="shared" si="23"/>
        <v>82.378025407783639</v>
      </c>
      <c r="S148" s="23">
        <f t="shared" si="24"/>
        <v>197.84201374720999</v>
      </c>
      <c r="AA148" t="s">
        <v>215</v>
      </c>
      <c r="AB148">
        <f>'Monthly Load'!D180+'Monthly Load'!E180+'Monthly Load'!F180</f>
        <v>4174.4138642034377</v>
      </c>
      <c r="AD148" s="23">
        <v>5059.872020718245</v>
      </c>
      <c r="AE148" s="23">
        <v>767.89306299467466</v>
      </c>
      <c r="AF148" s="23">
        <v>690.5668557398418</v>
      </c>
      <c r="AG148" s="23">
        <v>29545.308351778127</v>
      </c>
      <c r="AH148" s="40">
        <f t="shared" si="25"/>
        <v>7.0508104835906915E-2</v>
      </c>
      <c r="AI148" s="40">
        <f t="shared" si="26"/>
        <v>8.3197560228657888E-2</v>
      </c>
      <c r="AJ148" s="40">
        <f t="shared" si="27"/>
        <v>8.5012501944666807E-2</v>
      </c>
      <c r="AK148" s="40">
        <f t="shared" si="28"/>
        <v>2.7321384250873484E-3</v>
      </c>
    </row>
    <row r="149" spans="1:37" x14ac:dyDescent="0.25">
      <c r="A149">
        <v>147</v>
      </c>
      <c r="B149">
        <v>3</v>
      </c>
      <c r="C149">
        <v>1995</v>
      </c>
      <c r="D149">
        <v>31</v>
      </c>
      <c r="E149" t="str">
        <f t="shared" si="20"/>
        <v>3/1995</v>
      </c>
      <c r="F149" s="23">
        <f>('Monthly Load'!D181+'Monthly Load'!E181+'Monthly Load'!F181)+('WWTP loads'!C157)+('Monthly Load'!R181*'Monthly Load'!$F$26)</f>
        <v>5072.7448599135332</v>
      </c>
      <c r="G149" s="23">
        <f>('Monthly Load'!G181)+'WWTP loads'!D157+('Monthly Load'!R181*'Monthly Load'!$G$26)</f>
        <v>785.37569581588411</v>
      </c>
      <c r="H149" s="23">
        <f>'WWTP loads'!E157+('Monthly Load'!R181*'Monthly Load'!$H$26)</f>
        <v>706.63197779176403</v>
      </c>
      <c r="I149" s="23">
        <f>('Monthly Load'!C181)+'WWTP loads'!F157+('Monthly Load'!R181*'Monthly Load'!$I$26)</f>
        <v>24968.801670143162</v>
      </c>
      <c r="J149" s="24"/>
      <c r="K149" s="25">
        <v>12.643128886725636</v>
      </c>
      <c r="L149" s="25">
        <v>2.2192539725610421</v>
      </c>
      <c r="M149" s="25">
        <v>2.2902700996829952</v>
      </c>
      <c r="N149" s="25">
        <v>56.245217912074779</v>
      </c>
      <c r="P149" s="23">
        <f t="shared" si="21"/>
        <v>149.80041548346574</v>
      </c>
      <c r="Q149" s="23">
        <f t="shared" si="22"/>
        <v>132.12804686067051</v>
      </c>
      <c r="R149" s="23">
        <f t="shared" si="23"/>
        <v>115.19434175884483</v>
      </c>
      <c r="S149" s="23">
        <f t="shared" si="24"/>
        <v>165.74355881262284</v>
      </c>
      <c r="AA149" t="s">
        <v>216</v>
      </c>
      <c r="AB149">
        <f>'Monthly Load'!D181+'Monthly Load'!E181+'Monthly Load'!F181</f>
        <v>3900.7580950473193</v>
      </c>
      <c r="AD149" s="23">
        <v>4673.1451631834116</v>
      </c>
      <c r="AE149" s="23">
        <v>634.90147503450544</v>
      </c>
      <c r="AF149" s="23">
        <v>568.35836950617283</v>
      </c>
      <c r="AG149" s="23">
        <v>24778.675458750477</v>
      </c>
      <c r="AH149" s="40">
        <f t="shared" si="25"/>
        <v>8.5509797529574022E-2</v>
      </c>
      <c r="AI149" s="40">
        <f t="shared" si="26"/>
        <v>0.23700404975937525</v>
      </c>
      <c r="AJ149" s="40">
        <f t="shared" si="27"/>
        <v>0.24328595425757943</v>
      </c>
      <c r="AK149" s="40">
        <f t="shared" si="28"/>
        <v>7.6729771818995164E-3</v>
      </c>
    </row>
    <row r="150" spans="1:37" x14ac:dyDescent="0.25">
      <c r="A150">
        <v>148</v>
      </c>
      <c r="B150">
        <v>4</v>
      </c>
      <c r="C150">
        <v>1995</v>
      </c>
      <c r="D150">
        <v>30</v>
      </c>
      <c r="E150" t="str">
        <f t="shared" si="20"/>
        <v>4/1995</v>
      </c>
      <c r="F150" s="23">
        <f>('Monthly Load'!D182+'Monthly Load'!E182+'Monthly Load'!F182)+('WWTP loads'!C158)+('Monthly Load'!R182*'Monthly Load'!$F$26)</f>
        <v>2075.9631171163205</v>
      </c>
      <c r="G150" s="23">
        <f>('Monthly Load'!G182)+'WWTP loads'!D158+('Monthly Load'!R182*'Monthly Load'!$G$26)</f>
        <v>265.72593641240803</v>
      </c>
      <c r="H150" s="23">
        <f>'WWTP loads'!E158+('Monthly Load'!R182*'Monthly Load'!$H$26)</f>
        <v>229.11598266424545</v>
      </c>
      <c r="I150" s="23">
        <f>('Monthly Load'!C182)+'WWTP loads'!F158+('Monthly Load'!R182*'Monthly Load'!$I$26)</f>
        <v>5644.6039325864531</v>
      </c>
      <c r="J150" s="24"/>
      <c r="K150" s="25">
        <v>2.8766149455375936</v>
      </c>
      <c r="L150" s="25">
        <v>0.50790245818301982</v>
      </c>
      <c r="M150" s="25">
        <v>0.52415533684487636</v>
      </c>
      <c r="N150" s="25">
        <v>12.288456670819325</v>
      </c>
      <c r="P150" s="23">
        <f t="shared" si="21"/>
        <v>278.42158633735943</v>
      </c>
      <c r="Q150" s="23">
        <f t="shared" si="22"/>
        <v>201.84529672898054</v>
      </c>
      <c r="R150" s="23">
        <f t="shared" si="23"/>
        <v>168.63991572120852</v>
      </c>
      <c r="S150" s="23">
        <f t="shared" si="24"/>
        <v>177.21526737013082</v>
      </c>
      <c r="AA150" t="s">
        <v>217</v>
      </c>
      <c r="AB150">
        <f>'Monthly Load'!D182+'Monthly Load'!E182+'Monthly Load'!F182</f>
        <v>1690.4732854013132</v>
      </c>
      <c r="AD150" s="23">
        <v>2130.116864278888</v>
      </c>
      <c r="AE150" s="23">
        <v>223.04686873160006</v>
      </c>
      <c r="AF150" s="23">
        <v>189.89737993053001</v>
      </c>
      <c r="AG150" s="23">
        <v>5590.678353827594</v>
      </c>
      <c r="AH150" s="40">
        <f t="shared" si="25"/>
        <v>-2.5422899593304814E-2</v>
      </c>
      <c r="AI150" s="40">
        <f t="shared" si="26"/>
        <v>0.19134573788688852</v>
      </c>
      <c r="AJ150" s="40">
        <f t="shared" si="27"/>
        <v>0.20652524404529832</v>
      </c>
      <c r="AK150" s="40">
        <f t="shared" si="28"/>
        <v>9.6456235444021769E-3</v>
      </c>
    </row>
    <row r="151" spans="1:37" x14ac:dyDescent="0.25">
      <c r="A151">
        <v>149</v>
      </c>
      <c r="B151">
        <v>5</v>
      </c>
      <c r="C151">
        <v>1995</v>
      </c>
      <c r="D151">
        <v>31</v>
      </c>
      <c r="E151" t="str">
        <f t="shared" si="20"/>
        <v>5/1995</v>
      </c>
      <c r="F151" s="23">
        <f>('Monthly Load'!D183+'Monthly Load'!E183+'Monthly Load'!F183)+('WWTP loads'!C159)+('Monthly Load'!R183*'Monthly Load'!$F$26)</f>
        <v>2284.6533630383642</v>
      </c>
      <c r="G151" s="23">
        <f>('Monthly Load'!G183)+'WWTP loads'!D159+('Monthly Load'!R183*'Monthly Load'!$G$26)</f>
        <v>243.46926207191569</v>
      </c>
      <c r="H151" s="23">
        <f>'WWTP loads'!E159+('Monthly Load'!R183*'Monthly Load'!$H$26)</f>
        <v>208.6639035405498</v>
      </c>
      <c r="I151" s="23">
        <f>('Monthly Load'!C183)+'WWTP loads'!F159+('Monthly Load'!R183*'Monthly Load'!$I$26)</f>
        <v>6395.3641429112577</v>
      </c>
      <c r="J151" s="24"/>
      <c r="K151" s="25">
        <v>3.3909379999884655</v>
      </c>
      <c r="L151" s="25">
        <v>0.7061522801360044</v>
      </c>
      <c r="M151" s="25">
        <v>0.72874915310035659</v>
      </c>
      <c r="N151" s="25">
        <v>11.96704718469077</v>
      </c>
      <c r="P151" s="23">
        <f t="shared" si="21"/>
        <v>251.55041083482891</v>
      </c>
      <c r="Q151" s="23">
        <f t="shared" si="22"/>
        <v>128.72720430864197</v>
      </c>
      <c r="R151" s="23">
        <f t="shared" si="23"/>
        <v>106.9039686962294</v>
      </c>
      <c r="S151" s="23">
        <f t="shared" si="24"/>
        <v>199.5275353101014</v>
      </c>
      <c r="AA151" t="s">
        <v>218</v>
      </c>
      <c r="AB151">
        <f>'Monthly Load'!D183+'Monthly Load'!E183+'Monthly Load'!F183</f>
        <v>1932.8493087035615</v>
      </c>
      <c r="AD151" s="23">
        <v>2529.7780275044984</v>
      </c>
      <c r="AE151" s="23">
        <v>311.4193256176157</v>
      </c>
      <c r="AF151" s="23">
        <v>271.10450247443623</v>
      </c>
      <c r="AG151" s="23">
        <v>6481.219966445351</v>
      </c>
      <c r="AH151" s="40">
        <f t="shared" si="25"/>
        <v>-9.6895720415414305E-2</v>
      </c>
      <c r="AI151" s="40">
        <f t="shared" si="26"/>
        <v>-0.21819475528995994</v>
      </c>
      <c r="AJ151" s="40">
        <f t="shared" si="27"/>
        <v>-0.23031929888281463</v>
      </c>
      <c r="AK151" s="40">
        <f t="shared" si="28"/>
        <v>-1.3246861544367751E-2</v>
      </c>
    </row>
    <row r="152" spans="1:37" x14ac:dyDescent="0.25">
      <c r="A152">
        <v>150</v>
      </c>
      <c r="B152">
        <v>6</v>
      </c>
      <c r="C152">
        <v>1995</v>
      </c>
      <c r="D152">
        <v>30</v>
      </c>
      <c r="E152" t="str">
        <f t="shared" si="20"/>
        <v>6/1995</v>
      </c>
      <c r="F152" s="23">
        <f>('Monthly Load'!D184+'Monthly Load'!E184+'Monthly Load'!F184)+('WWTP loads'!C160)+('Monthly Load'!R184*'Monthly Load'!$F$26)</f>
        <v>6104.887762699519</v>
      </c>
      <c r="G152" s="23">
        <f>('Monthly Load'!G184)+'WWTP loads'!D160+('Monthly Load'!R184*'Monthly Load'!$G$26)</f>
        <v>630.37346256804221</v>
      </c>
      <c r="H152" s="23">
        <f>'WWTP loads'!E160+('Monthly Load'!R184*'Monthly Load'!$H$26)</f>
        <v>564.19749318563902</v>
      </c>
      <c r="I152" s="23">
        <f>('Monthly Load'!C184)+'WWTP loads'!F160+('Monthly Load'!R184*'Monthly Load'!$I$26)</f>
        <v>92380.699769574043</v>
      </c>
      <c r="J152" s="24"/>
      <c r="K152" s="25">
        <v>11.723699900090214</v>
      </c>
      <c r="L152" s="25">
        <v>2.2892972929264528</v>
      </c>
      <c r="M152" s="25">
        <v>2.3625548063000994</v>
      </c>
      <c r="N152" s="25">
        <v>92.267244557549745</v>
      </c>
      <c r="P152" s="23">
        <f t="shared" si="21"/>
        <v>200.89910119827405</v>
      </c>
      <c r="Q152" s="23">
        <f t="shared" si="22"/>
        <v>106.23331407759157</v>
      </c>
      <c r="R152" s="23">
        <f t="shared" si="23"/>
        <v>92.132798515743985</v>
      </c>
      <c r="S152" s="23">
        <f t="shared" si="24"/>
        <v>386.2768661024096</v>
      </c>
      <c r="AA152" t="s">
        <v>219</v>
      </c>
      <c r="AB152">
        <f>'Monthly Load'!D184+'Monthly Load'!E184+'Monthly Load'!F184</f>
        <v>5167.4989724786865</v>
      </c>
      <c r="AD152" s="23">
        <v>6764.9431241740122</v>
      </c>
      <c r="AE152" s="23">
        <v>1027.149725225084</v>
      </c>
      <c r="AF152" s="23">
        <v>928.8027075191369</v>
      </c>
      <c r="AG152" s="23">
        <v>92882.031939282606</v>
      </c>
      <c r="AH152" s="40">
        <f t="shared" si="25"/>
        <v>-9.7569979430549125E-2</v>
      </c>
      <c r="AI152" s="40">
        <f t="shared" si="26"/>
        <v>-0.3862886324290204</v>
      </c>
      <c r="AJ152" s="40">
        <f t="shared" si="27"/>
        <v>-0.39255399600133661</v>
      </c>
      <c r="AK152" s="40">
        <f t="shared" si="28"/>
        <v>-5.3975150978209227E-3</v>
      </c>
    </row>
    <row r="153" spans="1:37" x14ac:dyDescent="0.25">
      <c r="A153">
        <v>151</v>
      </c>
      <c r="B153">
        <v>7</v>
      </c>
      <c r="C153">
        <v>1995</v>
      </c>
      <c r="D153">
        <v>31</v>
      </c>
      <c r="E153" t="str">
        <f t="shared" si="20"/>
        <v>7/1995</v>
      </c>
      <c r="F153" s="23">
        <f>('Monthly Load'!D185+'Monthly Load'!E185+'Monthly Load'!F185)+('WWTP loads'!C161)+('Monthly Load'!R185*'Monthly Load'!$F$26)</f>
        <v>4704.4479715259858</v>
      </c>
      <c r="G153" s="23">
        <f>('Monthly Load'!G185)+'WWTP loads'!D161+('Monthly Load'!R185*'Monthly Load'!$G$26)</f>
        <v>341.7870451030451</v>
      </c>
      <c r="H153" s="23">
        <f>'WWTP loads'!E161+('Monthly Load'!R185*'Monthly Load'!$H$26)</f>
        <v>299.00997443402002</v>
      </c>
      <c r="I153" s="23">
        <f>('Monthly Load'!C185)+'WWTP loads'!F161+('Monthly Load'!R185*'Monthly Load'!$I$26)</f>
        <v>22103.089908181049</v>
      </c>
      <c r="J153" s="24"/>
      <c r="K153" s="25">
        <v>9.6219562884980299</v>
      </c>
      <c r="L153" s="25">
        <v>2.3061711670282019</v>
      </c>
      <c r="M153" s="25">
        <v>2.3799686443731045</v>
      </c>
      <c r="N153" s="25">
        <v>31.925585989784029</v>
      </c>
      <c r="P153" s="23">
        <f t="shared" si="21"/>
        <v>182.54496301761122</v>
      </c>
      <c r="Q153" s="23">
        <f t="shared" si="22"/>
        <v>55.333561366736319</v>
      </c>
      <c r="R153" s="23">
        <f t="shared" si="23"/>
        <v>46.907145403602513</v>
      </c>
      <c r="S153" s="23">
        <f t="shared" si="24"/>
        <v>258.48698236344916</v>
      </c>
      <c r="AA153" t="s">
        <v>220</v>
      </c>
      <c r="AB153">
        <f>'Monthly Load'!D185+'Monthly Load'!E185+'Monthly Load'!F185</f>
        <v>4203.838623954879</v>
      </c>
      <c r="AD153" s="23">
        <v>5833.2917918717812</v>
      </c>
      <c r="AE153" s="23">
        <v>1015.2403618589539</v>
      </c>
      <c r="AF153" s="23">
        <v>917.85896820971993</v>
      </c>
      <c r="AG153" s="23">
        <v>22954.007274622636</v>
      </c>
      <c r="AH153" s="40">
        <f t="shared" si="25"/>
        <v>-0.1935174616018262</v>
      </c>
      <c r="AI153" s="40">
        <f t="shared" si="26"/>
        <v>-0.66334371844986872</v>
      </c>
      <c r="AJ153" s="40">
        <f t="shared" si="27"/>
        <v>-0.67423102590887385</v>
      </c>
      <c r="AK153" s="40">
        <f t="shared" si="28"/>
        <v>-3.7070536584796643E-2</v>
      </c>
    </row>
    <row r="154" spans="1:37" x14ac:dyDescent="0.25">
      <c r="A154">
        <v>152</v>
      </c>
      <c r="B154">
        <v>8</v>
      </c>
      <c r="C154">
        <v>1995</v>
      </c>
      <c r="D154">
        <v>30</v>
      </c>
      <c r="E154" t="str">
        <f t="shared" si="20"/>
        <v>8/1995</v>
      </c>
      <c r="F154" s="23">
        <f>('Monthly Load'!D186+'Monthly Load'!E186+'Monthly Load'!F186)+('WWTP loads'!C162)+('Monthly Load'!R186*'Monthly Load'!$F$26)</f>
        <v>2531.5759757356468</v>
      </c>
      <c r="G154" s="23">
        <f>('Monthly Load'!G186)+'WWTP loads'!D162+('Monthly Load'!R186*'Monthly Load'!$G$26)</f>
        <v>155.43163789854057</v>
      </c>
      <c r="H154" s="23">
        <f>'WWTP loads'!E162+('Monthly Load'!R186*'Monthly Load'!$H$26)</f>
        <v>127.76446511096184</v>
      </c>
      <c r="I154" s="23">
        <f>('Monthly Load'!C186)+'WWTP loads'!F162+('Monthly Load'!R186*'Monthly Load'!$I$26)</f>
        <v>47639.197820008478</v>
      </c>
      <c r="J154" s="24"/>
      <c r="K154" s="25">
        <v>4.8025005204669728</v>
      </c>
      <c r="L154" s="25">
        <v>0.87662354144521315</v>
      </c>
      <c r="M154" s="25">
        <v>0.90467549477145992</v>
      </c>
      <c r="N154" s="25">
        <v>33.502348051557377</v>
      </c>
      <c r="P154" s="23">
        <f t="shared" si="21"/>
        <v>203.37077696947802</v>
      </c>
      <c r="Q154" s="23">
        <f t="shared" si="22"/>
        <v>68.405543369527052</v>
      </c>
      <c r="R154" s="23">
        <f t="shared" si="23"/>
        <v>54.485665183266981</v>
      </c>
      <c r="S154" s="23">
        <f t="shared" si="24"/>
        <v>548.59797045639721</v>
      </c>
      <c r="AA154" t="s">
        <v>221</v>
      </c>
      <c r="AB154">
        <f>'Monthly Load'!D186+'Monthly Load'!E186+'Monthly Load'!F186</f>
        <v>2313.0180552848715</v>
      </c>
      <c r="AD154" s="23">
        <v>2784.5885537754175</v>
      </c>
      <c r="AE154" s="23">
        <v>322.60066267481756</v>
      </c>
      <c r="AF154" s="23">
        <v>281.37924463510825</v>
      </c>
      <c r="AG154" s="23">
        <v>47850.418141854178</v>
      </c>
      <c r="AH154" s="40">
        <f t="shared" si="25"/>
        <v>-9.0861746054629738E-2</v>
      </c>
      <c r="AI154" s="40">
        <f t="shared" si="26"/>
        <v>-0.51819182077993398</v>
      </c>
      <c r="AJ154" s="40">
        <f t="shared" si="27"/>
        <v>-0.54593500570148157</v>
      </c>
      <c r="AK154" s="40">
        <f t="shared" si="28"/>
        <v>-4.4141792286857351E-3</v>
      </c>
    </row>
    <row r="155" spans="1:37" x14ac:dyDescent="0.25">
      <c r="A155">
        <v>153</v>
      </c>
      <c r="B155">
        <v>9</v>
      </c>
      <c r="C155">
        <v>1995</v>
      </c>
      <c r="D155">
        <v>31</v>
      </c>
      <c r="E155" t="str">
        <f t="shared" si="20"/>
        <v>9/1995</v>
      </c>
      <c r="F155" s="23">
        <f>('Monthly Load'!D187+'Monthly Load'!E187+'Monthly Load'!F187)+('WWTP loads'!C163)+('Monthly Load'!R187*'Monthly Load'!$F$26)</f>
        <v>1297.4197257535498</v>
      </c>
      <c r="G155" s="23">
        <f>('Monthly Load'!G187)+'WWTP loads'!D163+('Monthly Load'!R187*'Monthly Load'!$G$26)</f>
        <v>167.8883110569235</v>
      </c>
      <c r="H155" s="23">
        <f>'WWTP loads'!E163+('Monthly Load'!R187*'Monthly Load'!$H$26)</f>
        <v>139.21113774298939</v>
      </c>
      <c r="I155" s="23">
        <f>('Monthly Load'!C187)+'WWTP loads'!F163+('Monthly Load'!R187*'Monthly Load'!$I$26)</f>
        <v>6131.7351643561169</v>
      </c>
      <c r="J155" s="24"/>
      <c r="K155" s="25">
        <v>1.7446160071773951</v>
      </c>
      <c r="L155" s="25">
        <v>0.35625597617800503</v>
      </c>
      <c r="M155" s="25">
        <v>0.36765616741570117</v>
      </c>
      <c r="N155" s="25">
        <v>7.8247137795596258</v>
      </c>
      <c r="P155" s="23">
        <f t="shared" si="21"/>
        <v>277.65481379354594</v>
      </c>
      <c r="Q155" s="23">
        <f t="shared" si="22"/>
        <v>175.94740482722699</v>
      </c>
      <c r="R155" s="23">
        <f t="shared" si="23"/>
        <v>141.36981540950958</v>
      </c>
      <c r="S155" s="23">
        <f t="shared" si="24"/>
        <v>292.57653500067153</v>
      </c>
      <c r="AA155" t="s">
        <v>222</v>
      </c>
      <c r="AB155">
        <f>'Monthly Load'!D187+'Monthly Load'!E187+'Monthly Load'!F187</f>
        <v>1060.0084621441406</v>
      </c>
      <c r="AD155" s="23">
        <v>1145.6430415563241</v>
      </c>
      <c r="AE155" s="23">
        <v>67.607287569470842</v>
      </c>
      <c r="AF155" s="23">
        <v>47.061008051816671</v>
      </c>
      <c r="AG155" s="23">
        <v>6005.0287360307548</v>
      </c>
      <c r="AH155" s="40">
        <f t="shared" si="25"/>
        <v>0.13248165326526254</v>
      </c>
      <c r="AI155" s="40">
        <f t="shared" si="26"/>
        <v>1.4832871882991527</v>
      </c>
      <c r="AJ155" s="40">
        <f t="shared" si="27"/>
        <v>1.9580993588091129</v>
      </c>
      <c r="AK155" s="40">
        <f t="shared" si="28"/>
        <v>2.1100053620911302E-2</v>
      </c>
    </row>
    <row r="156" spans="1:37" x14ac:dyDescent="0.25">
      <c r="A156">
        <v>154</v>
      </c>
      <c r="B156">
        <v>10</v>
      </c>
      <c r="C156">
        <v>1995</v>
      </c>
      <c r="D156">
        <v>31</v>
      </c>
      <c r="E156" t="str">
        <f t="shared" si="20"/>
        <v>10/1995</v>
      </c>
      <c r="F156" s="23">
        <f>('Monthly Load'!D188+'Monthly Load'!E188+'Monthly Load'!F188)+('WWTP loads'!C164)+('Monthly Load'!R188*'Monthly Load'!$F$26)</f>
        <v>5079.3260075597091</v>
      </c>
      <c r="G156" s="23">
        <f>('Monthly Load'!G188)+'WWTP loads'!D164+('Monthly Load'!R188*'Monthly Load'!$G$26)</f>
        <v>949.61626671652812</v>
      </c>
      <c r="H156" s="23">
        <f>'WWTP loads'!E164+('Monthly Load'!R188*'Monthly Load'!$H$26)</f>
        <v>857.55574564640972</v>
      </c>
      <c r="I156" s="23">
        <f>('Monthly Load'!C188)+'WWTP loads'!F164+('Monthly Load'!R188*'Monthly Load'!$I$26)</f>
        <v>43804.693230848046</v>
      </c>
      <c r="J156" s="24"/>
      <c r="K156" s="25">
        <v>8.6832029557154691</v>
      </c>
      <c r="L156" s="25">
        <v>1.5288519158060678</v>
      </c>
      <c r="M156" s="25">
        <v>1.577775177111862</v>
      </c>
      <c r="N156" s="25">
        <v>54.055056950660337</v>
      </c>
      <c r="P156" s="23">
        <f t="shared" si="21"/>
        <v>218.39902728955326</v>
      </c>
      <c r="Q156" s="23">
        <f t="shared" si="22"/>
        <v>231.90349145366864</v>
      </c>
      <c r="R156" s="23">
        <f t="shared" si="23"/>
        <v>202.92792082337621</v>
      </c>
      <c r="S156" s="23">
        <f t="shared" si="24"/>
        <v>302.558165123587</v>
      </c>
      <c r="AA156" t="s">
        <v>223</v>
      </c>
      <c r="AB156">
        <f>'Monthly Load'!D188+'Monthly Load'!E188+'Monthly Load'!F188</f>
        <v>3658.7589191681959</v>
      </c>
      <c r="AD156" s="23">
        <v>4654.5200586798946</v>
      </c>
      <c r="AE156" s="23">
        <v>668.94090763522252</v>
      </c>
      <c r="AF156" s="23">
        <v>599.63784811223707</v>
      </c>
      <c r="AG156" s="23">
        <v>43450.056121738555</v>
      </c>
      <c r="AH156" s="40">
        <f t="shared" si="25"/>
        <v>9.1267401047638197E-2</v>
      </c>
      <c r="AI156" s="40">
        <f t="shared" si="26"/>
        <v>0.41958169380539595</v>
      </c>
      <c r="AJ156" s="40">
        <f t="shared" si="27"/>
        <v>0.43012277885083888</v>
      </c>
      <c r="AK156" s="40">
        <f t="shared" si="28"/>
        <v>8.1619482404319058E-3</v>
      </c>
    </row>
    <row r="157" spans="1:37" x14ac:dyDescent="0.25">
      <c r="A157">
        <v>155</v>
      </c>
      <c r="B157">
        <v>11</v>
      </c>
      <c r="C157">
        <v>1995</v>
      </c>
      <c r="D157">
        <v>30</v>
      </c>
      <c r="E157" t="str">
        <f t="shared" si="20"/>
        <v>11/1995</v>
      </c>
      <c r="F157" s="23">
        <f>('Monthly Load'!D189+'Monthly Load'!E189+'Monthly Load'!F189)+('WWTP loads'!C165)+('Monthly Load'!R189*'Monthly Load'!$F$26)</f>
        <v>6354.551760952324</v>
      </c>
      <c r="G157" s="23">
        <f>('Monthly Load'!G189)+'WWTP loads'!D165+('Monthly Load'!R189*'Monthly Load'!$G$26)</f>
        <v>1104.4736635395057</v>
      </c>
      <c r="H157" s="23">
        <f>'WWTP loads'!E165+('Monthly Load'!R189*'Monthly Load'!$H$26)</f>
        <v>999.85713732157842</v>
      </c>
      <c r="I157" s="23">
        <f>('Monthly Load'!C189)+'WWTP loads'!F165+('Monthly Load'!R189*'Monthly Load'!$I$26)</f>
        <v>38191.990756118379</v>
      </c>
      <c r="J157" s="24"/>
      <c r="K157" s="25">
        <v>14.459619280100307</v>
      </c>
      <c r="L157" s="25">
        <v>2.419279991787894</v>
      </c>
      <c r="M157" s="25">
        <v>2.4966969515251067</v>
      </c>
      <c r="N157" s="25">
        <v>60.605766213112751</v>
      </c>
      <c r="P157" s="23">
        <f t="shared" si="21"/>
        <v>169.5481542173537</v>
      </c>
      <c r="Q157" s="23">
        <f t="shared" si="22"/>
        <v>176.13036437924015</v>
      </c>
      <c r="R157" s="23">
        <f t="shared" si="23"/>
        <v>154.50307340107349</v>
      </c>
      <c r="S157" s="23">
        <f t="shared" si="24"/>
        <v>243.12149248488871</v>
      </c>
      <c r="AA157" t="s">
        <v>224</v>
      </c>
      <c r="AB157">
        <f>'Monthly Load'!D189+'Monthly Load'!E189+'Monthly Load'!F189</f>
        <v>4699.6059098017095</v>
      </c>
      <c r="AD157" s="23">
        <v>5937.0994360940385</v>
      </c>
      <c r="AE157" s="23">
        <v>828.65694890099576</v>
      </c>
      <c r="AF157" s="23">
        <v>746.40394008619091</v>
      </c>
      <c r="AG157" s="23">
        <v>37843.492609919718</v>
      </c>
      <c r="AH157" s="40">
        <f t="shared" si="25"/>
        <v>7.0312503496307174E-2</v>
      </c>
      <c r="AI157" s="40">
        <f t="shared" si="26"/>
        <v>0.33284788717974445</v>
      </c>
      <c r="AJ157" s="40">
        <f t="shared" si="27"/>
        <v>0.33956572791687034</v>
      </c>
      <c r="AK157" s="40">
        <f t="shared" si="28"/>
        <v>9.2089318972454152E-3</v>
      </c>
    </row>
    <row r="158" spans="1:37" x14ac:dyDescent="0.25">
      <c r="A158">
        <v>156</v>
      </c>
      <c r="B158">
        <v>12</v>
      </c>
      <c r="C158">
        <v>1995</v>
      </c>
      <c r="D158">
        <v>31</v>
      </c>
      <c r="E158" t="str">
        <f t="shared" si="20"/>
        <v>12/1995</v>
      </c>
      <c r="F158" s="23">
        <f>('Monthly Load'!D190+'Monthly Load'!E190+'Monthly Load'!F190)+('WWTP loads'!C166)+('Monthly Load'!R190*'Monthly Load'!$F$26)</f>
        <v>2893.9093598075915</v>
      </c>
      <c r="G158" s="23">
        <f>('Monthly Load'!G190)+'WWTP loads'!D166+('Monthly Load'!R190*'Monthly Load'!$G$26)</f>
        <v>357.74609085611417</v>
      </c>
      <c r="H158" s="23">
        <f>'WWTP loads'!E166+('Monthly Load'!R190*'Monthly Load'!$H$26)</f>
        <v>313.67504350440782</v>
      </c>
      <c r="I158" s="23">
        <f>('Monthly Load'!C190)+'WWTP loads'!F166+('Monthly Load'!R190*'Monthly Load'!$I$26)</f>
        <v>14315.29369321247</v>
      </c>
      <c r="J158" s="24"/>
      <c r="K158" s="25">
        <v>5.8584056013217918</v>
      </c>
      <c r="L158" s="25">
        <v>1.1185940225246436</v>
      </c>
      <c r="M158" s="25">
        <v>1.1543890312454321</v>
      </c>
      <c r="N158" s="25">
        <v>30.292098951398103</v>
      </c>
      <c r="P158" s="23">
        <f t="shared" si="21"/>
        <v>184.42935685167757</v>
      </c>
      <c r="Q158" s="23">
        <f t="shared" si="22"/>
        <v>119.40622441242157</v>
      </c>
      <c r="R158" s="23">
        <f t="shared" si="23"/>
        <v>101.45006720195249</v>
      </c>
      <c r="S158" s="23">
        <f t="shared" si="24"/>
        <v>176.4393541261002</v>
      </c>
      <c r="AA158" t="s">
        <v>225</v>
      </c>
      <c r="AB158">
        <f>'Monthly Load'!D190+'Monthly Load'!E190+'Monthly Load'!F190</f>
        <v>2369.1457808264345</v>
      </c>
      <c r="AD158" s="23">
        <v>2976.3849901636427</v>
      </c>
      <c r="AE158" s="23">
        <v>412.23891805564813</v>
      </c>
      <c r="AF158" s="23">
        <v>363.74953336343907</v>
      </c>
      <c r="AG158" s="23">
        <v>14384.146116768639</v>
      </c>
      <c r="AH158" s="40">
        <f t="shared" si="25"/>
        <v>-2.7710000765565155E-2</v>
      </c>
      <c r="AI158" s="40">
        <f t="shared" si="26"/>
        <v>-0.13218748840248504</v>
      </c>
      <c r="AJ158" s="40">
        <f t="shared" si="27"/>
        <v>-0.13766200439080561</v>
      </c>
      <c r="AK158" s="40">
        <f t="shared" si="28"/>
        <v>-4.786688274523488E-3</v>
      </c>
    </row>
    <row r="159" spans="1:37" x14ac:dyDescent="0.25">
      <c r="A159">
        <v>157</v>
      </c>
      <c r="B159">
        <v>1</v>
      </c>
      <c r="C159">
        <v>1996</v>
      </c>
      <c r="D159">
        <v>31</v>
      </c>
      <c r="E159" t="str">
        <f t="shared" si="20"/>
        <v>1/1996</v>
      </c>
      <c r="F159" s="23">
        <f>('Monthly Load'!D191+'Monthly Load'!E191+'Monthly Load'!F191)+('WWTP loads'!C167)+('Monthly Load'!R191*'Monthly Load'!$F$26)</f>
        <v>5500.613446778023</v>
      </c>
      <c r="G159" s="23">
        <f>('Monthly Load'!G191)+'WWTP loads'!D167+('Monthly Load'!R191*'Monthly Load'!$G$26)</f>
        <v>968.61711448471067</v>
      </c>
      <c r="H159" s="23">
        <f>'WWTP loads'!E167+('Monthly Load'!R191*'Monthly Load'!$H$26)</f>
        <v>869.44175323640081</v>
      </c>
      <c r="I159" s="23">
        <f>('Monthly Load'!C191)+'WWTP loads'!F167+('Monthly Load'!R191*'Monthly Load'!$I$26)</f>
        <v>43743.708416863636</v>
      </c>
      <c r="J159" s="24"/>
      <c r="K159" s="25">
        <v>16.200845110430521</v>
      </c>
      <c r="L159" s="25">
        <v>2.95346404240675</v>
      </c>
      <c r="M159" s="25">
        <v>3.0479748917637659</v>
      </c>
      <c r="N159" s="25">
        <v>86.108514497893054</v>
      </c>
      <c r="P159" s="23">
        <f t="shared" si="21"/>
        <v>126.76460862798606</v>
      </c>
      <c r="Q159" s="23">
        <f t="shared" si="22"/>
        <v>122.44611610455289</v>
      </c>
      <c r="R159" s="23">
        <f t="shared" si="23"/>
        <v>106.50099642990051</v>
      </c>
      <c r="S159" s="23">
        <f t="shared" si="24"/>
        <v>189.66799997381378</v>
      </c>
      <c r="AA159" t="s">
        <v>226</v>
      </c>
      <c r="AB159">
        <f>'Monthly Load'!D191+'Monthly Load'!E191+'Monthly Load'!F191</f>
        <v>4060.9494846463776</v>
      </c>
      <c r="AD159" s="23">
        <v>5034.1258662932696</v>
      </c>
      <c r="AE159" s="23">
        <v>660.4021059501415</v>
      </c>
      <c r="AF159" s="23">
        <v>586.2171507992291</v>
      </c>
      <c r="AG159" s="23">
        <v>43354.274588512526</v>
      </c>
      <c r="AH159" s="40">
        <f t="shared" si="25"/>
        <v>9.2665061000597862E-2</v>
      </c>
      <c r="AI159" s="40">
        <f t="shared" si="26"/>
        <v>0.46670809459508072</v>
      </c>
      <c r="AJ159" s="40">
        <f t="shared" si="27"/>
        <v>0.48313939988114069</v>
      </c>
      <c r="AK159" s="40">
        <f t="shared" si="28"/>
        <v>8.9825935746205982E-3</v>
      </c>
    </row>
    <row r="160" spans="1:37" x14ac:dyDescent="0.25">
      <c r="A160">
        <v>158</v>
      </c>
      <c r="B160">
        <v>2</v>
      </c>
      <c r="C160">
        <v>1996</v>
      </c>
      <c r="D160">
        <v>28</v>
      </c>
      <c r="E160" t="str">
        <f t="shared" si="20"/>
        <v>2/1996</v>
      </c>
      <c r="F160" s="23">
        <f>('Monthly Load'!D192+'Monthly Load'!E192+'Monthly Load'!F192)+('WWTP loads'!C168)+('Monthly Load'!R192*'Monthly Load'!$F$26)</f>
        <v>3822.480588521742</v>
      </c>
      <c r="G160" s="23">
        <f>('Monthly Load'!G192)+'WWTP loads'!D168+('Monthly Load'!R192*'Monthly Load'!$G$26)</f>
        <v>610.10340790359987</v>
      </c>
      <c r="H160" s="23">
        <f>'WWTP loads'!E168+('Monthly Load'!R192*'Monthly Load'!$H$26)</f>
        <v>539.99672556727194</v>
      </c>
      <c r="I160" s="23">
        <f>('Monthly Load'!C192)+'WWTP loads'!F168+('Monthly Load'!R192*'Monthly Load'!$I$26)</f>
        <v>21596.231991595341</v>
      </c>
      <c r="J160" s="24"/>
      <c r="K160" s="25">
        <v>11.85635468876877</v>
      </c>
      <c r="L160" s="25">
        <v>2.4449434820204754</v>
      </c>
      <c r="M160" s="25">
        <v>2.5231816734451309</v>
      </c>
      <c r="N160" s="25">
        <v>62.024501750813023</v>
      </c>
      <c r="P160" s="23">
        <f t="shared" si="21"/>
        <v>133.26691116768782</v>
      </c>
      <c r="Q160" s="23">
        <f t="shared" si="22"/>
        <v>103.14848479041679</v>
      </c>
      <c r="R160" s="23">
        <f t="shared" si="23"/>
        <v>88.464867411110035</v>
      </c>
      <c r="S160" s="23">
        <f t="shared" si="24"/>
        <v>143.92721639715106</v>
      </c>
      <c r="AA160" t="s">
        <v>227</v>
      </c>
      <c r="AB160">
        <f>'Monthly Load'!D192+'Monthly Load'!E192+'Monthly Load'!F192</f>
        <v>2925.4319660804263</v>
      </c>
      <c r="AD160" s="23">
        <v>3666.0792075925165</v>
      </c>
      <c r="AE160" s="23">
        <v>506.7667812182188</v>
      </c>
      <c r="AF160" s="23">
        <v>445.03874428881369</v>
      </c>
      <c r="AG160" s="23">
        <v>21465.664767337461</v>
      </c>
      <c r="AH160" s="40">
        <f t="shared" si="25"/>
        <v>4.2661757172435179E-2</v>
      </c>
      <c r="AI160" s="40">
        <f t="shared" si="26"/>
        <v>0.20391357625487946</v>
      </c>
      <c r="AJ160" s="40">
        <f t="shared" si="27"/>
        <v>0.21337014472797008</v>
      </c>
      <c r="AK160" s="40">
        <f t="shared" si="28"/>
        <v>6.0826080008737357E-3</v>
      </c>
    </row>
    <row r="161" spans="1:37" x14ac:dyDescent="0.25">
      <c r="A161">
        <v>159</v>
      </c>
      <c r="B161">
        <v>3</v>
      </c>
      <c r="C161">
        <v>1996</v>
      </c>
      <c r="D161">
        <v>31</v>
      </c>
      <c r="E161" t="str">
        <f t="shared" si="20"/>
        <v>3/1996</v>
      </c>
      <c r="F161" s="23">
        <f>('Monthly Load'!D193+'Monthly Load'!E193+'Monthly Load'!F193)+('WWTP loads'!C169)+('Monthly Load'!R193*'Monthly Load'!$F$26)</f>
        <v>4798.2060778339919</v>
      </c>
      <c r="G161" s="23">
        <f>('Monthly Load'!G193)+'WWTP loads'!D169+('Monthly Load'!R193*'Monthly Load'!$G$26)</f>
        <v>636.43336844532212</v>
      </c>
      <c r="H161" s="23">
        <f>'WWTP loads'!E169+('Monthly Load'!R193*'Monthly Load'!$H$26)</f>
        <v>564.19182444344915</v>
      </c>
      <c r="I161" s="23">
        <f>('Monthly Load'!C193)+'WWTP loads'!F169+('Monthly Load'!R193*'Monthly Load'!$I$26)</f>
        <v>22638.504522837487</v>
      </c>
      <c r="J161" s="24"/>
      <c r="K161" s="25">
        <v>11.883769911976076</v>
      </c>
      <c r="L161" s="25">
        <v>2.380858806494957</v>
      </c>
      <c r="M161" s="25">
        <v>2.4570462883027955</v>
      </c>
      <c r="N161" s="25">
        <v>58.189250161407529</v>
      </c>
      <c r="P161" s="23">
        <f t="shared" si="21"/>
        <v>150.74719005857241</v>
      </c>
      <c r="Q161" s="23">
        <f t="shared" si="22"/>
        <v>99.803061704429069</v>
      </c>
      <c r="R161" s="23">
        <f t="shared" si="23"/>
        <v>85.731024583390507</v>
      </c>
      <c r="S161" s="23">
        <f t="shared" si="24"/>
        <v>145.25448043586471</v>
      </c>
      <c r="AA161" t="s">
        <v>228</v>
      </c>
      <c r="AB161">
        <f>'Monthly Load'!D193+'Monthly Load'!E193+'Monthly Load'!F193</f>
        <v>3861.3067043025021</v>
      </c>
      <c r="AD161" s="23">
        <v>4916.4735400963964</v>
      </c>
      <c r="AE161" s="23">
        <v>714.57437029726805</v>
      </c>
      <c r="AF161" s="23">
        <v>635.99706938848055</v>
      </c>
      <c r="AG161" s="23">
        <v>22737.236734636903</v>
      </c>
      <c r="AH161" s="40">
        <f t="shared" si="25"/>
        <v>-2.4055343997658459E-2</v>
      </c>
      <c r="AI161" s="40">
        <f t="shared" si="26"/>
        <v>-0.10935321094631299</v>
      </c>
      <c r="AJ161" s="40">
        <f t="shared" si="27"/>
        <v>-0.11290184876806598</v>
      </c>
      <c r="AK161" s="40">
        <f t="shared" si="28"/>
        <v>-4.3423135780176437E-3</v>
      </c>
    </row>
    <row r="162" spans="1:37" x14ac:dyDescent="0.25">
      <c r="A162">
        <v>160</v>
      </c>
      <c r="B162">
        <v>4</v>
      </c>
      <c r="C162">
        <v>1996</v>
      </c>
      <c r="D162">
        <v>30</v>
      </c>
      <c r="E162" t="str">
        <f t="shared" si="20"/>
        <v>4/1996</v>
      </c>
      <c r="F162" s="23">
        <f>('Monthly Load'!D194+'Monthly Load'!E194+'Monthly Load'!F194)+('WWTP loads'!C170)+('Monthly Load'!R194*'Monthly Load'!$F$26)</f>
        <v>3879.3504154598786</v>
      </c>
      <c r="G162" s="23">
        <f>('Monthly Load'!G194)+'WWTP loads'!D170+('Monthly Load'!R194*'Monthly Load'!$G$26)</f>
        <v>541.78699206816066</v>
      </c>
      <c r="H162" s="23">
        <f>'WWTP loads'!E170+('Monthly Load'!R194*'Monthly Load'!$H$26)</f>
        <v>477.21947858335488</v>
      </c>
      <c r="I162" s="23">
        <f>('Monthly Load'!C194)+'WWTP loads'!F170+('Monthly Load'!R194*'Monthly Load'!$I$26)</f>
        <v>14450.107569686003</v>
      </c>
      <c r="J162" s="24"/>
      <c r="K162" s="25">
        <v>7.6387984747847222</v>
      </c>
      <c r="L162" s="25">
        <v>1.4656222046551672</v>
      </c>
      <c r="M162" s="25">
        <v>1.5125221152041326</v>
      </c>
      <c r="N162" s="25">
        <v>38.58708522068256</v>
      </c>
      <c r="P162" s="23">
        <f t="shared" si="21"/>
        <v>195.92910768202998</v>
      </c>
      <c r="Q162" s="23">
        <f t="shared" si="22"/>
        <v>142.61708005081354</v>
      </c>
      <c r="R162" s="23">
        <f t="shared" si="23"/>
        <v>121.72546193303785</v>
      </c>
      <c r="S162" s="23">
        <f t="shared" si="24"/>
        <v>144.47546757625236</v>
      </c>
      <c r="AA162" t="s">
        <v>229</v>
      </c>
      <c r="AB162">
        <f>'Monthly Load'!D194+'Monthly Load'!E194+'Monthly Load'!F194</f>
        <v>3085.6996115803086</v>
      </c>
      <c r="AD162" s="23">
        <v>3873.4274301668274</v>
      </c>
      <c r="AE162" s="23">
        <v>537.87359107096654</v>
      </c>
      <c r="AF162" s="23">
        <v>473.62338036971693</v>
      </c>
      <c r="AG162" s="23">
        <v>14445.162934642251</v>
      </c>
      <c r="AH162" s="40">
        <f t="shared" si="25"/>
        <v>1.5291328932412885E-3</v>
      </c>
      <c r="AI162" s="40">
        <f t="shared" si="26"/>
        <v>7.2756890506598349E-3</v>
      </c>
      <c r="AJ162" s="40">
        <f t="shared" si="27"/>
        <v>7.5927379489390805E-3</v>
      </c>
      <c r="AK162" s="40">
        <f t="shared" si="28"/>
        <v>3.4230386089268751E-4</v>
      </c>
    </row>
    <row r="163" spans="1:37" x14ac:dyDescent="0.25">
      <c r="A163">
        <v>161</v>
      </c>
      <c r="B163">
        <v>5</v>
      </c>
      <c r="C163">
        <v>1996</v>
      </c>
      <c r="D163">
        <v>31</v>
      </c>
      <c r="E163" t="str">
        <f t="shared" si="20"/>
        <v>5/1996</v>
      </c>
      <c r="F163" s="23">
        <f>('Monthly Load'!D195+'Monthly Load'!E195+'Monthly Load'!F195)+('WWTP loads'!C171)+('Monthly Load'!R195*'Monthly Load'!$F$26)</f>
        <v>3253.7400078871419</v>
      </c>
      <c r="G163" s="23">
        <f>('Monthly Load'!G195)+'WWTP loads'!D171+('Monthly Load'!R195*'Monthly Load'!$G$26)</f>
        <v>286.82940397648622</v>
      </c>
      <c r="H163" s="23">
        <f>'WWTP loads'!E171+('Monthly Load'!R195*'Monthly Load'!$H$26)</f>
        <v>242.93412736397835</v>
      </c>
      <c r="I163" s="23">
        <f>('Monthly Load'!C195)+'WWTP loads'!F171+('Monthly Load'!R195*'Monthly Load'!$I$26)</f>
        <v>16359.026368682771</v>
      </c>
      <c r="J163" s="24"/>
      <c r="K163" s="25">
        <v>5.9145085279079099</v>
      </c>
      <c r="L163" s="25">
        <v>1.3810926852118952</v>
      </c>
      <c r="M163" s="25">
        <v>1.4252876511386758</v>
      </c>
      <c r="N163" s="25">
        <v>35.134873649661728</v>
      </c>
      <c r="P163" s="23">
        <f t="shared" si="21"/>
        <v>205.39447105077991</v>
      </c>
      <c r="Q163" s="23">
        <f t="shared" si="22"/>
        <v>77.539930795682608</v>
      </c>
      <c r="R163" s="23">
        <f t="shared" si="23"/>
        <v>63.637127813709633</v>
      </c>
      <c r="S163" s="23">
        <f t="shared" si="24"/>
        <v>173.83756099132759</v>
      </c>
      <c r="AA163" t="s">
        <v>230</v>
      </c>
      <c r="AB163">
        <f>'Monthly Load'!D195+'Monthly Load'!E195+'Monthly Load'!F195</f>
        <v>2845.9709589571335</v>
      </c>
      <c r="AD163" s="23">
        <v>3750.008432775905</v>
      </c>
      <c r="AE163" s="23">
        <v>614.72104184941884</v>
      </c>
      <c r="AF163" s="23">
        <v>544.23995676072718</v>
      </c>
      <c r="AG163" s="23">
        <v>16773.321884103301</v>
      </c>
      <c r="AH163" s="40">
        <f t="shared" si="25"/>
        <v>-0.13233794904333201</v>
      </c>
      <c r="AI163" s="40">
        <f t="shared" si="26"/>
        <v>-0.53339907950190601</v>
      </c>
      <c r="AJ163" s="40">
        <f t="shared" si="27"/>
        <v>-0.55362680680429477</v>
      </c>
      <c r="AK163" s="40">
        <f t="shared" si="28"/>
        <v>-2.4699670004733727E-2</v>
      </c>
    </row>
    <row r="164" spans="1:37" x14ac:dyDescent="0.25">
      <c r="A164">
        <v>162</v>
      </c>
      <c r="B164">
        <v>6</v>
      </c>
      <c r="C164">
        <v>1996</v>
      </c>
      <c r="D164">
        <v>30</v>
      </c>
      <c r="E164" t="str">
        <f t="shared" si="20"/>
        <v>6/1996</v>
      </c>
      <c r="F164" s="23">
        <f>('Monthly Load'!D196+'Monthly Load'!E196+'Monthly Load'!F196)+('WWTP loads'!C172)+('Monthly Load'!R196*'Monthly Load'!$F$26)</f>
        <v>1964.9238257417924</v>
      </c>
      <c r="G164" s="23">
        <f>('Monthly Load'!G196)+'WWTP loads'!D172+('Monthly Load'!R196*'Monthly Load'!$G$26)</f>
        <v>118.38875699489753</v>
      </c>
      <c r="H164" s="23">
        <f>'WWTP loads'!E172+('Monthly Load'!R196*'Monthly Load'!$H$26)</f>
        <v>88.1508301376536</v>
      </c>
      <c r="I164" s="23">
        <f>('Monthly Load'!C196)+'WWTP loads'!F172+('Monthly Load'!R196*'Monthly Load'!$I$26)</f>
        <v>8954.062839993745</v>
      </c>
      <c r="J164" s="24"/>
      <c r="K164" s="25">
        <v>3.5441048767751187</v>
      </c>
      <c r="L164" s="25">
        <v>0.84459375453939212</v>
      </c>
      <c r="M164" s="25">
        <v>0.87162075468465261</v>
      </c>
      <c r="N164" s="25">
        <v>16.793926070299126</v>
      </c>
      <c r="P164" s="23">
        <f t="shared" si="21"/>
        <v>213.89673556295614</v>
      </c>
      <c r="Q164" s="23">
        <f t="shared" si="22"/>
        <v>54.078868711809413</v>
      </c>
      <c r="R164" s="23">
        <f t="shared" si="23"/>
        <v>39.017895960705594</v>
      </c>
      <c r="S164" s="23">
        <f t="shared" si="24"/>
        <v>205.69934260793093</v>
      </c>
      <c r="AA164" t="s">
        <v>231</v>
      </c>
      <c r="AB164">
        <f>'Monthly Load'!D196+'Monthly Load'!E196+'Monthly Load'!F196</f>
        <v>1812.0919722433775</v>
      </c>
      <c r="AD164" s="23">
        <v>2306.3000609361538</v>
      </c>
      <c r="AE164" s="23">
        <v>343.94091239117211</v>
      </c>
      <c r="AF164" s="23">
        <v>295.41497293423021</v>
      </c>
      <c r="AG164" s="23">
        <v>9239.0510363390385</v>
      </c>
      <c r="AH164" s="40">
        <f t="shared" si="25"/>
        <v>-0.14801900280737665</v>
      </c>
      <c r="AI164" s="40">
        <f t="shared" si="26"/>
        <v>-0.65578751253572531</v>
      </c>
      <c r="AJ164" s="40">
        <f t="shared" si="27"/>
        <v>-0.70160337757396241</v>
      </c>
      <c r="AK164" s="40">
        <f t="shared" si="28"/>
        <v>-3.0846046333587496E-2</v>
      </c>
    </row>
    <row r="165" spans="1:37" x14ac:dyDescent="0.25">
      <c r="A165">
        <v>163</v>
      </c>
      <c r="B165">
        <v>7</v>
      </c>
      <c r="C165">
        <v>1996</v>
      </c>
      <c r="D165">
        <v>31</v>
      </c>
      <c r="E165" t="str">
        <f t="shared" si="20"/>
        <v>7/1996</v>
      </c>
      <c r="F165" s="23">
        <f>('Monthly Load'!D197+'Monthly Load'!E197+'Monthly Load'!F197)+('WWTP loads'!C173)+('Monthly Load'!R197*'Monthly Load'!$F$26)</f>
        <v>1434.181500130303</v>
      </c>
      <c r="G165" s="23">
        <f>('Monthly Load'!G197)+'WWTP loads'!D173+('Monthly Load'!R197*'Monthly Load'!$G$26)</f>
        <v>146.68531140185348</v>
      </c>
      <c r="H165" s="23">
        <f>'WWTP loads'!E173+('Monthly Load'!R197*'Monthly Load'!$H$26)</f>
        <v>114.1530693224239</v>
      </c>
      <c r="I165" s="23">
        <f>('Monthly Load'!C197)+'WWTP loads'!F173+('Monthly Load'!R197*'Monthly Load'!$I$26)</f>
        <v>7419.0349764089597</v>
      </c>
      <c r="J165" s="24"/>
      <c r="K165" s="25">
        <v>2.3654733939479526</v>
      </c>
      <c r="L165" s="25">
        <v>0.53192479836238571</v>
      </c>
      <c r="M165" s="25">
        <v>0.54894639190998207</v>
      </c>
      <c r="N165" s="25">
        <v>10.431627055024896</v>
      </c>
      <c r="P165" s="23">
        <f t="shared" si="21"/>
        <v>226.36569533545293</v>
      </c>
      <c r="Q165" s="23">
        <f t="shared" si="22"/>
        <v>102.95820283367092</v>
      </c>
      <c r="R165" s="23">
        <f t="shared" si="23"/>
        <v>77.639409203490814</v>
      </c>
      <c r="S165" s="23">
        <f t="shared" si="24"/>
        <v>265.53387310242124</v>
      </c>
      <c r="AA165" t="s">
        <v>232</v>
      </c>
      <c r="AB165">
        <f>'Monthly Load'!D197+'Monthly Load'!E197+'Monthly Load'!F197</f>
        <v>1238.5224291510901</v>
      </c>
      <c r="AD165" s="23">
        <v>1444.6838308007905</v>
      </c>
      <c r="AE165" s="23">
        <v>153.6243513091398</v>
      </c>
      <c r="AF165" s="23">
        <v>120.52948437236269</v>
      </c>
      <c r="AG165" s="23">
        <v>7427.8025471026249</v>
      </c>
      <c r="AH165" s="40">
        <f t="shared" si="25"/>
        <v>-7.2696395201336363E-3</v>
      </c>
      <c r="AI165" s="40">
        <f t="shared" si="26"/>
        <v>-4.5168880116686815E-2</v>
      </c>
      <c r="AJ165" s="40">
        <f t="shared" si="27"/>
        <v>-5.290336288372019E-2</v>
      </c>
      <c r="AK165" s="40">
        <f t="shared" si="28"/>
        <v>-1.1803720734452211E-3</v>
      </c>
    </row>
    <row r="166" spans="1:37" x14ac:dyDescent="0.25">
      <c r="A166">
        <v>164</v>
      </c>
      <c r="B166">
        <v>8</v>
      </c>
      <c r="C166">
        <v>1996</v>
      </c>
      <c r="D166">
        <v>30</v>
      </c>
      <c r="E166" t="str">
        <f t="shared" si="20"/>
        <v>8/1996</v>
      </c>
      <c r="F166" s="23">
        <f>('Monthly Load'!D198+'Monthly Load'!E198+'Monthly Load'!F198)+('WWTP loads'!C174)+('Monthly Load'!R198*'Monthly Load'!$F$26)</f>
        <v>2109.7861913810475</v>
      </c>
      <c r="G166" s="23">
        <f>('Monthly Load'!G198)+'WWTP loads'!D174+('Monthly Load'!R198*'Monthly Load'!$G$26)</f>
        <v>253.97090813650902</v>
      </c>
      <c r="H166" s="23">
        <f>'WWTP loads'!E174+('Monthly Load'!R198*'Monthly Load'!$H$26)</f>
        <v>212.73983388940471</v>
      </c>
      <c r="I166" s="23">
        <f>('Monthly Load'!C198)+'WWTP loads'!F174+('Monthly Load'!R198*'Monthly Load'!$I$26)</f>
        <v>15080.631568198742</v>
      </c>
      <c r="J166" s="24"/>
      <c r="K166" s="25">
        <v>3.3448744840035158</v>
      </c>
      <c r="L166" s="25">
        <v>0.71327162822552559</v>
      </c>
      <c r="M166" s="25">
        <v>0.73609632032874239</v>
      </c>
      <c r="N166" s="25">
        <v>21.772776616414177</v>
      </c>
      <c r="P166" s="23">
        <f t="shared" si="21"/>
        <v>243.3456698827128</v>
      </c>
      <c r="Q166" s="23">
        <f t="shared" si="22"/>
        <v>137.37067278490804</v>
      </c>
      <c r="R166" s="23">
        <f t="shared" si="23"/>
        <v>111.50110512903755</v>
      </c>
      <c r="S166" s="23">
        <f t="shared" si="24"/>
        <v>267.22108060173588</v>
      </c>
      <c r="AA166" t="s">
        <v>233</v>
      </c>
      <c r="AB166">
        <f>'Monthly Load'!D198+'Monthly Load'!E198+'Monthly Load'!F198</f>
        <v>1751.7489199385718</v>
      </c>
      <c r="AD166" s="23">
        <v>2135.875232325202</v>
      </c>
      <c r="AE166" s="23">
        <v>271.20831018889697</v>
      </c>
      <c r="AF166" s="23">
        <v>228.57960874835578</v>
      </c>
      <c r="AG166" s="23">
        <v>15102.4112586298</v>
      </c>
      <c r="AH166" s="40">
        <f t="shared" si="25"/>
        <v>-1.2214683961549977E-2</v>
      </c>
      <c r="AI166" s="40">
        <f t="shared" si="26"/>
        <v>-6.3557794524740321E-2</v>
      </c>
      <c r="AJ166" s="40">
        <f t="shared" si="27"/>
        <v>-6.9296535004525039E-2</v>
      </c>
      <c r="AK166" s="40">
        <f t="shared" si="28"/>
        <v>-1.4421333162022536E-3</v>
      </c>
    </row>
    <row r="167" spans="1:37" x14ac:dyDescent="0.25">
      <c r="A167">
        <v>165</v>
      </c>
      <c r="B167">
        <v>9</v>
      </c>
      <c r="C167">
        <v>1996</v>
      </c>
      <c r="D167">
        <v>31</v>
      </c>
      <c r="E167" t="str">
        <f t="shared" si="20"/>
        <v>9/1996</v>
      </c>
      <c r="F167" s="23">
        <f>('Monthly Load'!D199+'Monthly Load'!E199+'Monthly Load'!F199)+('WWTP loads'!C175)+('Monthly Load'!R199*'Monthly Load'!$F$26)</f>
        <v>13121.995315037566</v>
      </c>
      <c r="G167" s="23">
        <f>('Monthly Load'!G199)+'WWTP loads'!D175+('Monthly Load'!R199*'Monthly Load'!$G$26)</f>
        <v>3370.3523652033527</v>
      </c>
      <c r="H167" s="23">
        <f>'WWTP loads'!E175+('Monthly Load'!R199*'Monthly Load'!$H$26)</f>
        <v>3076.4417133562342</v>
      </c>
      <c r="I167" s="23">
        <f>('Monthly Load'!C199)+'WWTP loads'!F175+('Monthly Load'!R199*'Monthly Load'!$I$26)</f>
        <v>247964.90744694165</v>
      </c>
      <c r="J167" s="24"/>
      <c r="K167" s="25">
        <v>29.863547819705254</v>
      </c>
      <c r="L167" s="25">
        <v>4.5023881396871408</v>
      </c>
      <c r="M167" s="25">
        <v>4.6464645601571286</v>
      </c>
      <c r="N167" s="25">
        <v>146.15305597064449</v>
      </c>
      <c r="P167" s="23">
        <f t="shared" si="21"/>
        <v>164.05257100731382</v>
      </c>
      <c r="Q167" s="23">
        <f t="shared" si="22"/>
        <v>279.48399339986406</v>
      </c>
      <c r="R167" s="23">
        <f t="shared" si="23"/>
        <v>247.20122922151444</v>
      </c>
      <c r="S167" s="23">
        <f t="shared" si="24"/>
        <v>633.44204415983904</v>
      </c>
      <c r="AA167" t="s">
        <v>234</v>
      </c>
      <c r="AB167">
        <f>'Monthly Load'!D199+'Monthly Load'!E199+'Monthly Load'!F199</f>
        <v>8047.2725950614895</v>
      </c>
      <c r="AD167" s="23">
        <v>9902.5332521985438</v>
      </c>
      <c r="AE167" s="23">
        <v>1243.2077879704279</v>
      </c>
      <c r="AF167" s="23">
        <v>1121.7683180611141</v>
      </c>
      <c r="AG167" s="23">
        <v>245277.23152841086</v>
      </c>
      <c r="AH167" s="40">
        <f t="shared" si="25"/>
        <v>0.32511499642015768</v>
      </c>
      <c r="AI167" s="40">
        <f t="shared" si="26"/>
        <v>1.7110129117720125</v>
      </c>
      <c r="AJ167" s="40">
        <f t="shared" si="27"/>
        <v>1.7424929585046716</v>
      </c>
      <c r="AK167" s="40">
        <f t="shared" si="28"/>
        <v>1.0957706517571613E-2</v>
      </c>
    </row>
    <row r="168" spans="1:37" x14ac:dyDescent="0.25">
      <c r="A168">
        <v>166</v>
      </c>
      <c r="B168">
        <v>10</v>
      </c>
      <c r="C168">
        <v>1996</v>
      </c>
      <c r="D168">
        <v>31</v>
      </c>
      <c r="E168" t="str">
        <f t="shared" si="20"/>
        <v>10/1996</v>
      </c>
      <c r="F168" s="23">
        <f>('Monthly Load'!D200+'Monthly Load'!E200+'Monthly Load'!F200)+('WWTP loads'!C176)+('Monthly Load'!R200*'Monthly Load'!$F$26)</f>
        <v>4105.0843690774755</v>
      </c>
      <c r="G168" s="23">
        <f>('Monthly Load'!G200)+'WWTP loads'!D176+('Monthly Load'!R200*'Monthly Load'!$G$26)</f>
        <v>586.83268662973876</v>
      </c>
      <c r="H168" s="23">
        <f>'WWTP loads'!E176+('Monthly Load'!R200*'Monthly Load'!$H$26)</f>
        <v>518.61281953183209</v>
      </c>
      <c r="I168" s="23">
        <f>('Monthly Load'!C200)+'WWTP loads'!F176+('Monthly Load'!R200*'Monthly Load'!$I$26)</f>
        <v>25748.723977097543</v>
      </c>
      <c r="J168" s="24"/>
      <c r="K168" s="25">
        <v>7.4928908635741154</v>
      </c>
      <c r="L168" s="25">
        <v>1.4876645216439914</v>
      </c>
      <c r="M168" s="25">
        <v>1.5352697863365992</v>
      </c>
      <c r="N168" s="25">
        <v>39.33252191899247</v>
      </c>
      <c r="P168" s="23">
        <f t="shared" si="21"/>
        <v>204.54894505405289</v>
      </c>
      <c r="Q168" s="23">
        <f t="shared" si="22"/>
        <v>147.27663536180401</v>
      </c>
      <c r="R168" s="23">
        <f t="shared" si="23"/>
        <v>126.11975206606013</v>
      </c>
      <c r="S168" s="23">
        <f t="shared" si="24"/>
        <v>244.41535260492341</v>
      </c>
      <c r="AA168" t="s">
        <v>235</v>
      </c>
      <c r="AB168">
        <f>'Monthly Load'!D200+'Monthly Load'!E200+'Monthly Load'!F200</f>
        <v>3243.2562977533553</v>
      </c>
      <c r="AD168" s="23">
        <v>4170.4520002397348</v>
      </c>
      <c r="AE168" s="23">
        <v>630.02201436194548</v>
      </c>
      <c r="AF168" s="23">
        <v>558.30030988034628</v>
      </c>
      <c r="AG168" s="23">
        <v>25803.294276326749</v>
      </c>
      <c r="AH168" s="40">
        <f t="shared" si="25"/>
        <v>-1.5673991969815691E-2</v>
      </c>
      <c r="AI168" s="40">
        <f t="shared" si="26"/>
        <v>-6.8552093018442686E-2</v>
      </c>
      <c r="AJ168" s="40">
        <f t="shared" si="27"/>
        <v>-7.1086276769253318E-2</v>
      </c>
      <c r="AK168" s="40">
        <f t="shared" si="28"/>
        <v>-2.114857841204867E-3</v>
      </c>
    </row>
    <row r="169" spans="1:37" x14ac:dyDescent="0.25">
      <c r="A169">
        <v>167</v>
      </c>
      <c r="B169">
        <v>11</v>
      </c>
      <c r="C169">
        <v>1996</v>
      </c>
      <c r="D169">
        <v>30</v>
      </c>
      <c r="E169" t="str">
        <f t="shared" si="20"/>
        <v>11/1996</v>
      </c>
      <c r="F169" s="23">
        <f>('Monthly Load'!D201+'Monthly Load'!E201+'Monthly Load'!F201)+('WWTP loads'!C177)+('Monthly Load'!R201*'Monthly Load'!$F$26)</f>
        <v>3363.7559340905314</v>
      </c>
      <c r="G169" s="23">
        <f>('Monthly Load'!G201)+'WWTP loads'!D177+('Monthly Load'!R201*'Monthly Load'!$G$26)</f>
        <v>572.77655229819175</v>
      </c>
      <c r="H169" s="23">
        <f>'WWTP loads'!E177+('Monthly Load'!R201*'Monthly Load'!$H$26)</f>
        <v>505.69637176770777</v>
      </c>
      <c r="I169" s="23">
        <f>('Monthly Load'!C201)+'WWTP loads'!F177+('Monthly Load'!R201*'Monthly Load'!$I$26)</f>
        <v>11819.852681651728</v>
      </c>
      <c r="J169" s="24"/>
      <c r="K169" s="25">
        <v>5.1284425230976574</v>
      </c>
      <c r="L169" s="25">
        <v>0.95471798551922438</v>
      </c>
      <c r="M169" s="25">
        <v>0.9852689610558395</v>
      </c>
      <c r="N169" s="25">
        <v>22.020667969012081</v>
      </c>
      <c r="P169" s="23">
        <f t="shared" si="21"/>
        <v>253.04862813563847</v>
      </c>
      <c r="Q169" s="23">
        <f t="shared" si="22"/>
        <v>231.45956344328744</v>
      </c>
      <c r="R169" s="23">
        <f t="shared" si="23"/>
        <v>198.01588862793909</v>
      </c>
      <c r="S169" s="23">
        <f t="shared" si="24"/>
        <v>207.0840156084173</v>
      </c>
      <c r="AA169" t="s">
        <v>236</v>
      </c>
      <c r="AB169">
        <f>'Monthly Load'!D201+'Monthly Load'!E201+'Monthly Load'!F201</f>
        <v>2523.2020120249686</v>
      </c>
      <c r="AD169" s="23">
        <v>3102.1813470232596</v>
      </c>
      <c r="AE169" s="23">
        <v>399.95048584303009</v>
      </c>
      <c r="AF169" s="23">
        <v>346.88322961972142</v>
      </c>
      <c r="AG169" s="23">
        <v>11601.484611198246</v>
      </c>
      <c r="AH169" s="40">
        <f t="shared" si="25"/>
        <v>8.4319566719808045E-2</v>
      </c>
      <c r="AI169" s="40">
        <f t="shared" si="26"/>
        <v>0.43211865611532541</v>
      </c>
      <c r="AJ169" s="40">
        <f t="shared" si="27"/>
        <v>0.45782882707269779</v>
      </c>
      <c r="AK169" s="40">
        <f t="shared" si="28"/>
        <v>1.8822424695775886E-2</v>
      </c>
    </row>
    <row r="170" spans="1:37" x14ac:dyDescent="0.25">
      <c r="A170">
        <v>168</v>
      </c>
      <c r="B170">
        <v>12</v>
      </c>
      <c r="C170">
        <v>1996</v>
      </c>
      <c r="D170">
        <v>31</v>
      </c>
      <c r="E170" t="str">
        <f t="shared" si="20"/>
        <v>12/1996</v>
      </c>
      <c r="F170" s="23">
        <f>('Monthly Load'!D202+'Monthly Load'!E202+'Monthly Load'!F202)+('WWTP loads'!C178)+('Monthly Load'!R202*'Monthly Load'!$F$26)</f>
        <v>5251.7705013025461</v>
      </c>
      <c r="G170" s="23">
        <f>('Monthly Load'!G202)+'WWTP loads'!D178+('Monthly Load'!R202*'Monthly Load'!$G$26)</f>
        <v>1037.9850501468841</v>
      </c>
      <c r="H170" s="23">
        <f>'WWTP loads'!E178+('Monthly Load'!R202*'Monthly Load'!$H$26)</f>
        <v>933.1852616827224</v>
      </c>
      <c r="I170" s="23">
        <f>('Monthly Load'!C202)+'WWTP loads'!F178+('Monthly Load'!R202*'Monthly Load'!$I$26)</f>
        <v>25510.847849885104</v>
      </c>
      <c r="J170" s="24"/>
      <c r="K170" s="25">
        <v>11.003073970834063</v>
      </c>
      <c r="L170" s="25">
        <v>1.9567553098737898</v>
      </c>
      <c r="M170" s="25">
        <v>2.0193714797897511</v>
      </c>
      <c r="N170" s="25">
        <v>54.175236985856472</v>
      </c>
      <c r="P170" s="23">
        <f t="shared" si="21"/>
        <v>178.20351682493296</v>
      </c>
      <c r="Q170" s="23">
        <f t="shared" si="22"/>
        <v>198.05195840079688</v>
      </c>
      <c r="R170" s="23">
        <f t="shared" si="23"/>
        <v>172.53460603070289</v>
      </c>
      <c r="S170" s="23">
        <f t="shared" si="24"/>
        <v>175.81204941748581</v>
      </c>
      <c r="AA170" t="s">
        <v>237</v>
      </c>
      <c r="AB170">
        <f>'Monthly Load'!D202+'Monthly Load'!E202+'Monthly Load'!F202</f>
        <v>3707.1172311416653</v>
      </c>
      <c r="AD170" s="23">
        <v>4538.5317037447185</v>
      </c>
      <c r="AE170" s="23">
        <v>566.73798747474814</v>
      </c>
      <c r="AF170" s="23">
        <v>500.14742030832707</v>
      </c>
      <c r="AG170" s="23">
        <v>24915.420817995309</v>
      </c>
      <c r="AH170" s="40">
        <f t="shared" si="25"/>
        <v>0.15715188173508585</v>
      </c>
      <c r="AI170" s="40">
        <f t="shared" si="26"/>
        <v>0.83150780975861982</v>
      </c>
      <c r="AJ170" s="40">
        <f t="shared" si="27"/>
        <v>0.86582040372704405</v>
      </c>
      <c r="AK170" s="40">
        <f t="shared" si="28"/>
        <v>2.3897931977120916E-2</v>
      </c>
    </row>
    <row r="171" spans="1:37" x14ac:dyDescent="0.25">
      <c r="A171">
        <v>169</v>
      </c>
      <c r="B171">
        <v>1</v>
      </c>
      <c r="C171">
        <v>1997</v>
      </c>
      <c r="D171">
        <v>31</v>
      </c>
      <c r="E171" t="str">
        <f t="shared" si="20"/>
        <v>1/1997</v>
      </c>
      <c r="F171" s="23">
        <f>('Monthly Load'!D203+'Monthly Load'!E203+'Monthly Load'!F203)+('WWTP loads'!C179)+('Monthly Load'!R203*'Monthly Load'!$F$26)</f>
        <v>4690.6890839899279</v>
      </c>
      <c r="G171" s="23">
        <f>('Monthly Load'!G203)+'WWTP loads'!D179+('Monthly Load'!R203*'Monthly Load'!$G$26)</f>
        <v>859.91840078061944</v>
      </c>
      <c r="H171" s="23">
        <f>'WWTP loads'!E179+('Monthly Load'!R203*'Monthly Load'!$H$26)</f>
        <v>768.79410832115479</v>
      </c>
      <c r="I171" s="23">
        <f>('Monthly Load'!C203)+'WWTP loads'!F179+('Monthly Load'!R203*'Monthly Load'!$I$26)</f>
        <v>20664.000281733508</v>
      </c>
      <c r="J171" s="24"/>
      <c r="K171" s="25">
        <v>11.816116382857519</v>
      </c>
      <c r="L171" s="25">
        <v>2.0532814404126958</v>
      </c>
      <c r="M171" s="25">
        <v>2.1189864465059021</v>
      </c>
      <c r="N171" s="25">
        <v>50.597717698137807</v>
      </c>
      <c r="P171" s="23">
        <f t="shared" si="21"/>
        <v>148.2130522400881</v>
      </c>
      <c r="Q171" s="23">
        <f t="shared" si="22"/>
        <v>156.36275878751695</v>
      </c>
      <c r="R171" s="23">
        <f t="shared" si="23"/>
        <v>135.45855274792316</v>
      </c>
      <c r="S171" s="23">
        <f t="shared" si="24"/>
        <v>152.47829782867947</v>
      </c>
      <c r="AA171" t="s">
        <v>238</v>
      </c>
      <c r="AB171">
        <f>'Monthly Load'!D203+'Monthly Load'!E203+'Monthly Load'!F203</f>
        <v>3410.710973369331</v>
      </c>
      <c r="AD171" s="23">
        <v>4114.9161355628376</v>
      </c>
      <c r="AE171" s="23">
        <v>479.4969884270061</v>
      </c>
      <c r="AF171" s="23">
        <v>419.21767534756418</v>
      </c>
      <c r="AG171" s="23">
        <v>20183.33268639482</v>
      </c>
      <c r="AH171" s="40">
        <f t="shared" si="25"/>
        <v>0.13992337375992139</v>
      </c>
      <c r="AI171" s="40">
        <f t="shared" si="26"/>
        <v>0.79337602015309616</v>
      </c>
      <c r="AJ171" s="40">
        <f t="shared" si="27"/>
        <v>0.8338780865662796</v>
      </c>
      <c r="AK171" s="40">
        <f t="shared" si="28"/>
        <v>2.3815075676907209E-2</v>
      </c>
    </row>
    <row r="172" spans="1:37" x14ac:dyDescent="0.25">
      <c r="A172">
        <v>170</v>
      </c>
      <c r="B172">
        <v>2</v>
      </c>
      <c r="C172">
        <v>1997</v>
      </c>
      <c r="D172">
        <v>28</v>
      </c>
      <c r="E172" t="str">
        <f t="shared" si="20"/>
        <v>2/1997</v>
      </c>
      <c r="F172" s="23">
        <f>('Monthly Load'!D204+'Monthly Load'!E204+'Monthly Load'!F204)+('WWTP loads'!C180)+('Monthly Load'!R204*'Monthly Load'!$F$26)</f>
        <v>5237.4407713223209</v>
      </c>
      <c r="G172" s="23">
        <f>('Monthly Load'!G204)+'WWTP loads'!D180+('Monthly Load'!R204*'Monthly Load'!$G$26)</f>
        <v>896.74450411147836</v>
      </c>
      <c r="H172" s="23">
        <f>'WWTP loads'!E180+('Monthly Load'!R204*'Monthly Load'!$H$26)</f>
        <v>802.63431138194414</v>
      </c>
      <c r="I172" s="23">
        <f>('Monthly Load'!C204)+'WWTP loads'!F180+('Monthly Load'!R204*'Monthly Load'!$I$26)</f>
        <v>26803.835249925221</v>
      </c>
      <c r="J172" s="24"/>
      <c r="K172" s="25">
        <v>15.611528654693961</v>
      </c>
      <c r="L172" s="25">
        <v>2.7161576390634443</v>
      </c>
      <c r="M172" s="25">
        <v>2.8030746835134743</v>
      </c>
      <c r="N172" s="25">
        <v>65.90127169424963</v>
      </c>
      <c r="P172" s="23">
        <f t="shared" si="21"/>
        <v>138.67619607704341</v>
      </c>
      <c r="Q172" s="23">
        <f t="shared" si="22"/>
        <v>136.47150412084963</v>
      </c>
      <c r="R172" s="23">
        <f t="shared" si="23"/>
        <v>118.36172294463594</v>
      </c>
      <c r="S172" s="23">
        <f t="shared" si="24"/>
        <v>168.12464132018417</v>
      </c>
      <c r="AA172" t="s">
        <v>239</v>
      </c>
      <c r="AB172">
        <f>'Monthly Load'!D204+'Monthly Load'!E204+'Monthly Load'!F204</f>
        <v>3901.7258556604238</v>
      </c>
      <c r="AD172" s="23">
        <v>4735.9707298714111</v>
      </c>
      <c r="AE172" s="23">
        <v>565.41608386712699</v>
      </c>
      <c r="AF172" s="23">
        <v>498.17035764389146</v>
      </c>
      <c r="AG172" s="23">
        <v>26385.197313535398</v>
      </c>
      <c r="AH172" s="40">
        <f t="shared" si="25"/>
        <v>0.10588537599862351</v>
      </c>
      <c r="AI172" s="40">
        <f t="shared" si="26"/>
        <v>0.58599044084181673</v>
      </c>
      <c r="AJ172" s="40">
        <f t="shared" si="27"/>
        <v>0.61116433177201102</v>
      </c>
      <c r="AK172" s="40">
        <f t="shared" si="28"/>
        <v>1.5866394001725549E-2</v>
      </c>
    </row>
    <row r="173" spans="1:37" x14ac:dyDescent="0.25">
      <c r="A173">
        <v>171</v>
      </c>
      <c r="B173">
        <v>3</v>
      </c>
      <c r="C173">
        <v>1997</v>
      </c>
      <c r="D173">
        <v>31</v>
      </c>
      <c r="E173" t="str">
        <f t="shared" si="20"/>
        <v>3/1997</v>
      </c>
      <c r="F173" s="23">
        <f>('Monthly Load'!D205+'Monthly Load'!E205+'Monthly Load'!F205)+('WWTP loads'!C181)+('Monthly Load'!R205*'Monthly Load'!$F$26)</f>
        <v>4042.0255711338236</v>
      </c>
      <c r="G173" s="23">
        <f>('Monthly Load'!G205)+'WWTP loads'!D181+('Monthly Load'!R205*'Monthly Load'!$G$26)</f>
        <v>531.43775506605471</v>
      </c>
      <c r="H173" s="23">
        <f>'WWTP loads'!E181+('Monthly Load'!R205*'Monthly Load'!$H$26)</f>
        <v>466.94702847533853</v>
      </c>
      <c r="I173" s="23">
        <f>('Monthly Load'!C205)+'WWTP loads'!F181+('Monthly Load'!R205*'Monthly Load'!$I$26)</f>
        <v>24337.034492697661</v>
      </c>
      <c r="J173" s="24"/>
      <c r="K173" s="25">
        <v>9.3232863454025718</v>
      </c>
      <c r="L173" s="25">
        <v>1.7401174784380544</v>
      </c>
      <c r="M173" s="25">
        <v>1.7958012377480721</v>
      </c>
      <c r="N173" s="25">
        <v>63.242580281334824</v>
      </c>
      <c r="P173" s="23">
        <f t="shared" si="21"/>
        <v>161.86561343573797</v>
      </c>
      <c r="Q173" s="23">
        <f t="shared" si="22"/>
        <v>114.02455848454213</v>
      </c>
      <c r="R173" s="23">
        <f t="shared" si="23"/>
        <v>97.080926664524029</v>
      </c>
      <c r="S173" s="23">
        <f t="shared" si="24"/>
        <v>143.67547466092651</v>
      </c>
      <c r="AA173" t="s">
        <v>240</v>
      </c>
      <c r="AB173">
        <f>'Monthly Load'!D205+'Monthly Load'!E205+'Monthly Load'!F205</f>
        <v>3259.2073567298653</v>
      </c>
      <c r="AD173" s="23">
        <v>4015.5756908678832</v>
      </c>
      <c r="AE173" s="23">
        <v>513.96194131891525</v>
      </c>
      <c r="AF173" s="23">
        <v>450.88817259958876</v>
      </c>
      <c r="AG173" s="23">
        <v>24314.953565868505</v>
      </c>
      <c r="AH173" s="40">
        <f t="shared" si="25"/>
        <v>6.5868214926422851E-3</v>
      </c>
      <c r="AI173" s="40">
        <f t="shared" si="26"/>
        <v>3.4002155300241678E-2</v>
      </c>
      <c r="AJ173" s="40">
        <f t="shared" si="27"/>
        <v>3.5616050390416515E-2</v>
      </c>
      <c r="AK173" s="40">
        <f t="shared" si="28"/>
        <v>9.0812128303430033E-4</v>
      </c>
    </row>
    <row r="174" spans="1:37" x14ac:dyDescent="0.25">
      <c r="A174">
        <v>172</v>
      </c>
      <c r="B174">
        <v>4</v>
      </c>
      <c r="C174">
        <v>1997</v>
      </c>
      <c r="D174">
        <v>30</v>
      </c>
      <c r="E174" t="str">
        <f t="shared" si="20"/>
        <v>4/1997</v>
      </c>
      <c r="F174" s="23">
        <f>('Monthly Load'!D206+'Monthly Load'!E206+'Monthly Load'!F206)+('WWTP loads'!C182)+('Monthly Load'!R206*'Monthly Load'!$F$26)</f>
        <v>7236.8130820752222</v>
      </c>
      <c r="G174" s="23">
        <f>('Monthly Load'!G206)+'WWTP loads'!D182+('Monthly Load'!R206*'Monthly Load'!$G$26)</f>
        <v>987.73447250862364</v>
      </c>
      <c r="H174" s="23">
        <f>'WWTP loads'!E182+('Monthly Load'!R206*'Monthly Load'!$H$26)</f>
        <v>886.24671477391553</v>
      </c>
      <c r="I174" s="23">
        <f>('Monthly Load'!C206)+'WWTP loads'!F182+('Monthly Load'!R206*'Monthly Load'!$I$26)</f>
        <v>48119.634734685402</v>
      </c>
      <c r="J174" s="24"/>
      <c r="K174" s="25">
        <v>15.339445175856763</v>
      </c>
      <c r="L174" s="25">
        <v>2.7514579999893556</v>
      </c>
      <c r="M174" s="25">
        <v>2.8395046559890149</v>
      </c>
      <c r="N174" s="25">
        <v>85.99932692991618</v>
      </c>
      <c r="P174" s="23">
        <f t="shared" si="21"/>
        <v>182.01312522914998</v>
      </c>
      <c r="Q174" s="23">
        <f t="shared" si="22"/>
        <v>138.49762502129803</v>
      </c>
      <c r="R174" s="23">
        <f t="shared" si="23"/>
        <v>120.41402013626163</v>
      </c>
      <c r="S174" s="23">
        <f t="shared" si="24"/>
        <v>215.86999058357222</v>
      </c>
      <c r="AA174" t="s">
        <v>241</v>
      </c>
      <c r="AB174">
        <f>'Monthly Load'!D206+'Monthly Load'!E206+'Monthly Load'!F206</f>
        <v>5763.3836196500779</v>
      </c>
      <c r="AD174" s="23">
        <v>7344.9543801939744</v>
      </c>
      <c r="AE174" s="23">
        <v>1059.1849730513711</v>
      </c>
      <c r="AF174" s="23">
        <v>951.90393148887256</v>
      </c>
      <c r="AG174" s="23">
        <v>48209.913407668464</v>
      </c>
      <c r="AH174" s="40">
        <f t="shared" si="25"/>
        <v>-1.4723208956935189E-2</v>
      </c>
      <c r="AI174" s="40">
        <f t="shared" si="26"/>
        <v>-6.7458000595408824E-2</v>
      </c>
      <c r="AJ174" s="40">
        <f t="shared" si="27"/>
        <v>-6.8974625004713033E-2</v>
      </c>
      <c r="AK174" s="40">
        <f t="shared" si="28"/>
        <v>-1.8726163687467273E-3</v>
      </c>
    </row>
    <row r="175" spans="1:37" x14ac:dyDescent="0.25">
      <c r="A175">
        <v>173</v>
      </c>
      <c r="B175">
        <v>5</v>
      </c>
      <c r="C175">
        <v>1997</v>
      </c>
      <c r="D175">
        <v>31</v>
      </c>
      <c r="E175" t="str">
        <f t="shared" si="20"/>
        <v>5/1997</v>
      </c>
      <c r="F175" s="23">
        <f>('Monthly Load'!D207+'Monthly Load'!E207+'Monthly Load'!F207)+('WWTP loads'!C183)+('Monthly Load'!R207*'Monthly Load'!$F$26)</f>
        <v>7986.999862547168</v>
      </c>
      <c r="G175" s="23">
        <f>('Monthly Load'!G207)+'WWTP loads'!D183+('Monthly Load'!R207*'Monthly Load'!$G$26)</f>
        <v>226.11452546728287</v>
      </c>
      <c r="H175" s="23">
        <f>'WWTP loads'!E183+('Monthly Load'!R207*'Monthly Load'!$H$26)</f>
        <v>186.37973641160227</v>
      </c>
      <c r="I175" s="23">
        <f>('Monthly Load'!C207)+'WWTP loads'!F183+('Monthly Load'!R207*'Monthly Load'!$I$26)</f>
        <v>16738.809592876099</v>
      </c>
      <c r="J175" s="24"/>
      <c r="K175" s="25">
        <v>21.240808018025376</v>
      </c>
      <c r="L175" s="25">
        <v>5.7618939942853364</v>
      </c>
      <c r="M175" s="25">
        <v>5.9462746021024673</v>
      </c>
      <c r="N175" s="25">
        <v>36.111696975735946</v>
      </c>
      <c r="P175" s="23">
        <f t="shared" si="21"/>
        <v>140.39033391532746</v>
      </c>
      <c r="Q175" s="23">
        <f t="shared" si="22"/>
        <v>14.651691365206306</v>
      </c>
      <c r="R175" s="23">
        <f t="shared" si="23"/>
        <v>11.70249045577566</v>
      </c>
      <c r="S175" s="23">
        <f t="shared" si="24"/>
        <v>173.06180756597999</v>
      </c>
      <c r="AA175" t="s">
        <v>242</v>
      </c>
      <c r="AB175">
        <f>'Monthly Load'!D207+'Monthly Load'!E207+'Monthly Load'!F207</f>
        <v>7666.2924821305396</v>
      </c>
      <c r="AD175" s="23">
        <v>11117.283501892092</v>
      </c>
      <c r="AE175" s="23">
        <v>2294.3376443201801</v>
      </c>
      <c r="AF175" s="23">
        <v>2086.9090888710211</v>
      </c>
      <c r="AG175" s="23">
        <v>19352.0374525078</v>
      </c>
      <c r="AH175" s="40">
        <f t="shared" si="25"/>
        <v>-0.28156911162804921</v>
      </c>
      <c r="AI175" s="40">
        <f t="shared" si="26"/>
        <v>-0.90144670901990043</v>
      </c>
      <c r="AJ175" s="40">
        <f t="shared" si="27"/>
        <v>-0.91069101313252221</v>
      </c>
      <c r="AK175" s="40">
        <f t="shared" si="28"/>
        <v>-0.13503631677258132</v>
      </c>
    </row>
    <row r="176" spans="1:37" x14ac:dyDescent="0.25">
      <c r="A176">
        <v>174</v>
      </c>
      <c r="B176">
        <v>6</v>
      </c>
      <c r="C176">
        <v>1997</v>
      </c>
      <c r="D176">
        <v>30</v>
      </c>
      <c r="E176" t="str">
        <f t="shared" si="20"/>
        <v>6/1997</v>
      </c>
      <c r="F176" s="23">
        <f>('Monthly Load'!D208+'Monthly Load'!E208+'Monthly Load'!F208)+('WWTP loads'!C184)+('Monthly Load'!R208*'Monthly Load'!$F$26)</f>
        <v>1961.5025147812596</v>
      </c>
      <c r="G176" s="23">
        <f>('Monthly Load'!G208)+'WWTP loads'!D184+('Monthly Load'!R208*'Monthly Load'!$G$26)</f>
        <v>114.74508710680169</v>
      </c>
      <c r="H176" s="23">
        <f>'WWTP loads'!E184+('Monthly Load'!R208*'Monthly Load'!$H$26)</f>
        <v>84.040252512781734</v>
      </c>
      <c r="I176" s="23">
        <f>('Monthly Load'!C208)+'WWTP loads'!F184+('Monthly Load'!R208*'Monthly Load'!$I$26)</f>
        <v>12273.26527653435</v>
      </c>
      <c r="J176" s="24"/>
      <c r="K176" s="25">
        <v>3.8350550540716069</v>
      </c>
      <c r="L176" s="25">
        <v>0.91680636501797053</v>
      </c>
      <c r="M176" s="25">
        <v>0.94614416869854556</v>
      </c>
      <c r="N176" s="25">
        <v>24.456701258433124</v>
      </c>
      <c r="P176" s="23">
        <f t="shared" si="21"/>
        <v>197.32507167407303</v>
      </c>
      <c r="Q176" s="23">
        <f t="shared" si="22"/>
        <v>48.286028125621819</v>
      </c>
      <c r="R176" s="23">
        <f t="shared" si="23"/>
        <v>34.268495223964024</v>
      </c>
      <c r="S176" s="23">
        <f t="shared" si="24"/>
        <v>193.60975946880507</v>
      </c>
      <c r="AA176" t="s">
        <v>243</v>
      </c>
      <c r="AB176">
        <f>'Monthly Load'!D208+'Monthly Load'!E208+'Monthly Load'!F208</f>
        <v>1809.3542843156301</v>
      </c>
      <c r="AD176" s="23">
        <v>2316.1901078765145</v>
      </c>
      <c r="AE176" s="23">
        <v>349.09224683045232</v>
      </c>
      <c r="AF176" s="23">
        <v>299.38629117775798</v>
      </c>
      <c r="AG176" s="23">
        <v>12569.366079698693</v>
      </c>
      <c r="AH176" s="40">
        <f t="shared" si="25"/>
        <v>-0.15313405919880768</v>
      </c>
      <c r="AI176" s="40">
        <f t="shared" si="26"/>
        <v>-0.67130439547535625</v>
      </c>
      <c r="AJ176" s="40">
        <f t="shared" si="27"/>
        <v>-0.71929158084635358</v>
      </c>
      <c r="AK176" s="40">
        <f t="shared" si="28"/>
        <v>-2.3557337839223886E-2</v>
      </c>
    </row>
    <row r="177" spans="1:37" x14ac:dyDescent="0.25">
      <c r="A177">
        <v>175</v>
      </c>
      <c r="B177">
        <v>7</v>
      </c>
      <c r="C177">
        <v>1997</v>
      </c>
      <c r="D177">
        <v>31</v>
      </c>
      <c r="E177" t="str">
        <f t="shared" si="20"/>
        <v>7/1997</v>
      </c>
      <c r="F177" s="23">
        <f>('Monthly Load'!D209+'Monthly Load'!E209+'Monthly Load'!F209)+('WWTP loads'!C185)+('Monthly Load'!R209*'Monthly Load'!$F$26)</f>
        <v>2437.2959262627187</v>
      </c>
      <c r="G177" s="23">
        <f>('Monthly Load'!G209)+'WWTP loads'!D185+('Monthly Load'!R209*'Monthly Load'!$G$26)</f>
        <v>391.55444420443752</v>
      </c>
      <c r="H177" s="23">
        <f>'WWTP loads'!E185+('Monthly Load'!R209*'Monthly Load'!$H$26)</f>
        <v>338.40560768358222</v>
      </c>
      <c r="I177" s="23">
        <f>('Monthly Load'!C209)+'WWTP loads'!F185+('Monthly Load'!R209*'Monthly Load'!$I$26)</f>
        <v>10327.051028605587</v>
      </c>
      <c r="J177" s="24"/>
      <c r="K177" s="25">
        <v>4.7087456297816122</v>
      </c>
      <c r="L177" s="25">
        <v>0.92859915019693218</v>
      </c>
      <c r="M177" s="25">
        <v>0.95831432300323405</v>
      </c>
      <c r="N177" s="25">
        <v>15.880109130677067</v>
      </c>
      <c r="P177" s="23">
        <f t="shared" si="21"/>
        <v>193.25360146177695</v>
      </c>
      <c r="Q177" s="23">
        <f t="shared" si="22"/>
        <v>157.43034219336371</v>
      </c>
      <c r="R177" s="23">
        <f t="shared" si="23"/>
        <v>131.84210718540817</v>
      </c>
      <c r="S177" s="23">
        <f t="shared" si="24"/>
        <v>242.79928530401727</v>
      </c>
      <c r="AA177" t="s">
        <v>244</v>
      </c>
      <c r="AB177">
        <f>'Monthly Load'!D209+'Monthly Load'!E209+'Monthly Load'!F209</f>
        <v>1866.1929931628297</v>
      </c>
      <c r="AD177" s="23">
        <v>2289.7274221943399</v>
      </c>
      <c r="AE177" s="23">
        <v>294.05382544497309</v>
      </c>
      <c r="AF177" s="23">
        <v>248.81044449920947</v>
      </c>
      <c r="AG177" s="23">
        <v>10203.857679227074</v>
      </c>
      <c r="AH177" s="40">
        <f t="shared" si="25"/>
        <v>6.4448066017813541E-2</v>
      </c>
      <c r="AI177" s="40">
        <f t="shared" si="26"/>
        <v>0.33157405319221028</v>
      </c>
      <c r="AJ177" s="40">
        <f t="shared" si="27"/>
        <v>0.36009406021802842</v>
      </c>
      <c r="AK177" s="40">
        <f t="shared" si="28"/>
        <v>1.2073213215165543E-2</v>
      </c>
    </row>
    <row r="178" spans="1:37" x14ac:dyDescent="0.25">
      <c r="A178">
        <v>176</v>
      </c>
      <c r="B178">
        <v>8</v>
      </c>
      <c r="C178">
        <v>1997</v>
      </c>
      <c r="D178">
        <v>30</v>
      </c>
      <c r="E178" t="str">
        <f t="shared" si="20"/>
        <v>8/1997</v>
      </c>
      <c r="F178" s="23">
        <f>('Monthly Load'!D210+'Monthly Load'!E210+'Monthly Load'!F210)+('WWTP loads'!C186)+('Monthly Load'!R210*'Monthly Load'!$F$26)</f>
        <v>991.00920841801076</v>
      </c>
      <c r="G178" s="23">
        <f>('Monthly Load'!G210)+'WWTP loads'!D186+('Monthly Load'!R210*'Monthly Load'!$G$26)</f>
        <v>84.301429929349922</v>
      </c>
      <c r="H178" s="23">
        <f>'WWTP loads'!E186+('Monthly Load'!R210*'Monthly Load'!$H$26)</f>
        <v>56.064999971339567</v>
      </c>
      <c r="I178" s="23">
        <f>('Monthly Load'!C210)+'WWTP loads'!F186+('Monthly Load'!R210*'Monthly Load'!$I$26)</f>
        <v>5447.2934674913668</v>
      </c>
      <c r="J178" s="24"/>
      <c r="K178" s="25">
        <v>1.6424356769824418</v>
      </c>
      <c r="L178" s="25">
        <v>0.39530319821501053</v>
      </c>
      <c r="M178" s="25">
        <v>0.40795290055789085</v>
      </c>
      <c r="N178" s="25">
        <v>7.3290592664013623</v>
      </c>
      <c r="P178" s="23">
        <f t="shared" si="21"/>
        <v>232.78464106821332</v>
      </c>
      <c r="Q178" s="23">
        <f t="shared" si="22"/>
        <v>82.275326800498036</v>
      </c>
      <c r="R178" s="23">
        <f t="shared" si="23"/>
        <v>53.020864397487166</v>
      </c>
      <c r="S178" s="23">
        <f t="shared" si="24"/>
        <v>286.74611481172963</v>
      </c>
      <c r="AA178" t="s">
        <v>245</v>
      </c>
      <c r="AB178">
        <f>'Monthly Load'!D210+'Monthly Load'!E210+'Monthly Load'!F210</f>
        <v>884.93786449122729</v>
      </c>
      <c r="AD178" s="23">
        <v>960.21562067305774</v>
      </c>
      <c r="AE178" s="23">
        <v>63.955666597863093</v>
      </c>
      <c r="AF178" s="23">
        <v>37.368893126189512</v>
      </c>
      <c r="AG178" s="23">
        <v>5421.5863205792857</v>
      </c>
      <c r="AH178" s="40">
        <f t="shared" si="25"/>
        <v>3.2069450946203545E-2</v>
      </c>
      <c r="AI178" s="40">
        <f t="shared" si="26"/>
        <v>0.31812291879335408</v>
      </c>
      <c r="AJ178" s="40">
        <f t="shared" si="27"/>
        <v>0.50031203177508965</v>
      </c>
      <c r="AK178" s="40">
        <f t="shared" si="28"/>
        <v>4.7416282600724665E-3</v>
      </c>
    </row>
    <row r="179" spans="1:37" x14ac:dyDescent="0.25">
      <c r="A179">
        <v>177</v>
      </c>
      <c r="B179">
        <v>9</v>
      </c>
      <c r="C179">
        <v>1997</v>
      </c>
      <c r="D179">
        <v>31</v>
      </c>
      <c r="E179" t="str">
        <f t="shared" si="20"/>
        <v>9/1997</v>
      </c>
      <c r="F179" s="23">
        <f>('Monthly Load'!D211+'Monthly Load'!E211+'Monthly Load'!F211)+('WWTP loads'!C187)+('Monthly Load'!R211*'Monthly Load'!$F$26)</f>
        <v>1294.0043093039851</v>
      </c>
      <c r="G179" s="23">
        <f>('Monthly Load'!G211)+'WWTP loads'!D187+('Monthly Load'!R211*'Monthly Load'!$G$26)</f>
        <v>105.5290613688272</v>
      </c>
      <c r="H179" s="23">
        <f>'WWTP loads'!E187+('Monthly Load'!R211*'Monthly Load'!$H$26)</f>
        <v>75.571472104913283</v>
      </c>
      <c r="I179" s="23">
        <f>('Monthly Load'!C211)+'WWTP loads'!F187+('Monthly Load'!R211*'Monthly Load'!$I$26)</f>
        <v>6463.838506355175</v>
      </c>
      <c r="J179" s="24"/>
      <c r="K179" s="25">
        <v>2.1716632839231726</v>
      </c>
      <c r="L179" s="25">
        <v>0.47315013939020401</v>
      </c>
      <c r="M179" s="25">
        <v>0.4882909438506905</v>
      </c>
      <c r="N179" s="25">
        <v>9.1818187850038164</v>
      </c>
      <c r="P179" s="23">
        <f t="shared" si="21"/>
        <v>222.46812651478552</v>
      </c>
      <c r="Q179" s="23">
        <f t="shared" si="22"/>
        <v>83.271745196066362</v>
      </c>
      <c r="R179" s="23">
        <f t="shared" si="23"/>
        <v>57.783490992625673</v>
      </c>
      <c r="S179" s="23">
        <f t="shared" si="24"/>
        <v>262.83690462073702</v>
      </c>
      <c r="AA179" t="s">
        <v>246</v>
      </c>
      <c r="AB179">
        <f>'Monthly Load'!D211+'Monthly Load'!E211+'Monthly Load'!F211</f>
        <v>1155.8046583336684</v>
      </c>
      <c r="AD179" s="23">
        <v>1334.1432301302941</v>
      </c>
      <c r="AE179" s="23">
        <v>132.04941977192425</v>
      </c>
      <c r="AF179" s="23">
        <v>99.941531178029479</v>
      </c>
      <c r="AG179" s="23">
        <v>6497.3473375807098</v>
      </c>
      <c r="AH179" s="40">
        <f t="shared" si="25"/>
        <v>-3.0085915754629274E-2</v>
      </c>
      <c r="AI179" s="40">
        <f t="shared" si="26"/>
        <v>-0.20083661441983622</v>
      </c>
      <c r="AJ179" s="40">
        <f t="shared" si="27"/>
        <v>-0.24384316295599798</v>
      </c>
      <c r="AK179" s="40">
        <f t="shared" si="28"/>
        <v>-5.1573095117940556E-3</v>
      </c>
    </row>
    <row r="180" spans="1:37" x14ac:dyDescent="0.25">
      <c r="A180">
        <v>178</v>
      </c>
      <c r="B180">
        <v>10</v>
      </c>
      <c r="C180">
        <v>1997</v>
      </c>
      <c r="D180">
        <v>31</v>
      </c>
      <c r="E180" t="str">
        <f t="shared" si="20"/>
        <v>10/1997</v>
      </c>
      <c r="F180" s="23">
        <f>('Monthly Load'!D212+'Monthly Load'!E212+'Monthly Load'!F212)+('WWTP loads'!C188)+('Monthly Load'!R212*'Monthly Load'!$F$26)</f>
        <v>1338.45296308549</v>
      </c>
      <c r="G180" s="23">
        <f>('Monthly Load'!G212)+'WWTP loads'!D188+('Monthly Load'!R212*'Monthly Load'!$G$26)</f>
        <v>103.18202595168577</v>
      </c>
      <c r="H180" s="23">
        <f>'WWTP loads'!E188+('Monthly Load'!R212*'Monthly Load'!$H$26)</f>
        <v>73.414736856729277</v>
      </c>
      <c r="I180" s="23">
        <f>('Monthly Load'!C212)+'WWTP loads'!F188+('Monthly Load'!R212*'Monthly Load'!$I$26)</f>
        <v>6070.0142249889004</v>
      </c>
      <c r="J180" s="24"/>
      <c r="K180" s="25">
        <v>2.0282558031308433</v>
      </c>
      <c r="L180" s="25">
        <v>0.43723310107354002</v>
      </c>
      <c r="M180" s="25">
        <v>0.45122456030789326</v>
      </c>
      <c r="N180" s="25">
        <v>8.6943044662295037</v>
      </c>
      <c r="P180" s="23">
        <f t="shared" si="21"/>
        <v>246.37971581141898</v>
      </c>
      <c r="Q180" s="23">
        <f t="shared" si="22"/>
        <v>88.10804834852442</v>
      </c>
      <c r="R180" s="23">
        <f t="shared" si="23"/>
        <v>60.745635483271194</v>
      </c>
      <c r="S180" s="23">
        <f t="shared" si="24"/>
        <v>260.66302312674804</v>
      </c>
      <c r="AA180" t="s">
        <v>247</v>
      </c>
      <c r="AB180">
        <f>'Monthly Load'!D212+'Monthly Load'!E212+'Monthly Load'!F212</f>
        <v>1203.8055819357116</v>
      </c>
      <c r="AD180" s="23">
        <v>1391.2281170888471</v>
      </c>
      <c r="AE180" s="23">
        <v>138.05132413247532</v>
      </c>
      <c r="AF180" s="23">
        <v>105.45679464448182</v>
      </c>
      <c r="AG180" s="23">
        <v>6114.0720544470596</v>
      </c>
      <c r="AH180" s="40">
        <f t="shared" si="25"/>
        <v>-3.7934220387803419E-2</v>
      </c>
      <c r="AI180" s="40">
        <f t="shared" si="26"/>
        <v>-0.25258213494083293</v>
      </c>
      <c r="AJ180" s="40">
        <f t="shared" si="27"/>
        <v>-0.30384061923912448</v>
      </c>
      <c r="AK180" s="40">
        <f t="shared" si="28"/>
        <v>-7.2059715793034839E-3</v>
      </c>
    </row>
    <row r="181" spans="1:37" x14ac:dyDescent="0.25">
      <c r="A181">
        <v>179</v>
      </c>
      <c r="B181">
        <v>11</v>
      </c>
      <c r="C181">
        <v>1997</v>
      </c>
      <c r="D181">
        <v>30</v>
      </c>
      <c r="E181" t="str">
        <f t="shared" si="20"/>
        <v>11/1997</v>
      </c>
      <c r="F181" s="23">
        <f>('Monthly Load'!D213+'Monthly Load'!E213+'Monthly Load'!F213)+('WWTP loads'!C189)+('Monthly Load'!R213*'Monthly Load'!$F$26)</f>
        <v>2803.1249744180163</v>
      </c>
      <c r="G181" s="23">
        <f>('Monthly Load'!G213)+'WWTP loads'!D189+('Monthly Load'!R213*'Monthly Load'!$G$26)</f>
        <v>421.24531150365061</v>
      </c>
      <c r="H181" s="23">
        <f>'WWTP loads'!E189+('Monthly Load'!R213*'Monthly Load'!$H$26)</f>
        <v>365.68910736394025</v>
      </c>
      <c r="I181" s="23">
        <f>('Monthly Load'!C213)+'WWTP loads'!F189+('Monthly Load'!R213*'Monthly Load'!$I$26)</f>
        <v>8994.1480283375477</v>
      </c>
      <c r="J181" s="24"/>
      <c r="K181" s="25">
        <v>4.9583986528290103</v>
      </c>
      <c r="L181" s="25">
        <v>0.89333726661243262</v>
      </c>
      <c r="M181" s="25">
        <v>0.92192405914403042</v>
      </c>
      <c r="N181" s="25">
        <v>16.091529848594114</v>
      </c>
      <c r="P181" s="23">
        <f t="shared" si="21"/>
        <v>218.10520132536783</v>
      </c>
      <c r="Q181" s="23">
        <f t="shared" si="22"/>
        <v>181.92175269510571</v>
      </c>
      <c r="R181" s="23">
        <f t="shared" si="23"/>
        <v>153.03186760096742</v>
      </c>
      <c r="S181" s="23">
        <f t="shared" si="24"/>
        <v>215.63919339892342</v>
      </c>
      <c r="AA181" t="s">
        <v>248</v>
      </c>
      <c r="AB181">
        <f>'Monthly Load'!D213+'Monthly Load'!E213+'Monthly Load'!F213</f>
        <v>2187.0845124328316</v>
      </c>
      <c r="AD181" s="23">
        <v>2649.2118913900017</v>
      </c>
      <c r="AE181" s="23">
        <v>319.55273878871225</v>
      </c>
      <c r="AF181" s="23">
        <v>272.2418783826455</v>
      </c>
      <c r="AG181" s="23">
        <v>8865.6580884882678</v>
      </c>
      <c r="AH181" s="40">
        <f t="shared" si="25"/>
        <v>5.8097686911430378E-2</v>
      </c>
      <c r="AI181" s="40">
        <f t="shared" si="26"/>
        <v>0.31823408273830295</v>
      </c>
      <c r="AJ181" s="40">
        <f t="shared" si="27"/>
        <v>0.34325075016545176</v>
      </c>
      <c r="AK181" s="40">
        <f t="shared" si="28"/>
        <v>1.4492995169317359E-2</v>
      </c>
    </row>
    <row r="182" spans="1:37" x14ac:dyDescent="0.25">
      <c r="A182">
        <v>180</v>
      </c>
      <c r="B182">
        <v>12</v>
      </c>
      <c r="C182">
        <v>1997</v>
      </c>
      <c r="D182">
        <v>31</v>
      </c>
      <c r="E182" t="str">
        <f t="shared" si="20"/>
        <v>12/1997</v>
      </c>
      <c r="F182" s="23">
        <f>('Monthly Load'!D214+'Monthly Load'!E214+'Monthly Load'!F214)+('WWTP loads'!C190)+('Monthly Load'!R214*'Monthly Load'!$F$26)</f>
        <v>2586.647352904291</v>
      </c>
      <c r="G182" s="23">
        <f>('Monthly Load'!G214)+'WWTP loads'!D190+('Monthly Load'!R214*'Monthly Load'!$G$26)</f>
        <v>347.63880373259519</v>
      </c>
      <c r="H182" s="23">
        <f>'WWTP loads'!E190+('Monthly Load'!R214*'Monthly Load'!$H$26)</f>
        <v>298.05069481756493</v>
      </c>
      <c r="I182" s="23">
        <f>('Monthly Load'!C214)+'WWTP loads'!F190+('Monthly Load'!R214*'Monthly Load'!$I$26)</f>
        <v>10390.470861488968</v>
      </c>
      <c r="J182" s="24"/>
      <c r="K182" s="25">
        <v>4.651442640594718</v>
      </c>
      <c r="L182" s="25">
        <v>0.85740566930172057</v>
      </c>
      <c r="M182" s="25">
        <v>0.88484265071937562</v>
      </c>
      <c r="N182" s="25">
        <v>22.914967670918283</v>
      </c>
      <c r="P182" s="23">
        <f t="shared" si="21"/>
        <v>207.62235732465774</v>
      </c>
      <c r="Q182" s="23">
        <f t="shared" si="22"/>
        <v>151.3792885002247</v>
      </c>
      <c r="R182" s="23">
        <f t="shared" si="23"/>
        <v>125.76177378937314</v>
      </c>
      <c r="S182" s="23">
        <f t="shared" si="24"/>
        <v>169.29360129185469</v>
      </c>
      <c r="AA182" t="s">
        <v>249</v>
      </c>
      <c r="AB182">
        <f>'Monthly Load'!D214+'Monthly Load'!E214+'Monthly Load'!F214</f>
        <v>2082.0113351131358</v>
      </c>
      <c r="AD182" s="23">
        <v>2461.1756797868925</v>
      </c>
      <c r="AE182" s="23">
        <v>264.73787685145703</v>
      </c>
      <c r="AF182" s="23">
        <v>221.87146471057315</v>
      </c>
      <c r="AG182" s="23">
        <v>10285.724420091854</v>
      </c>
      <c r="AH182" s="40">
        <f t="shared" si="25"/>
        <v>5.0980380696863864E-2</v>
      </c>
      <c r="AI182" s="40">
        <f t="shared" si="26"/>
        <v>0.31314343027557562</v>
      </c>
      <c r="AJ182" s="40">
        <f t="shared" si="27"/>
        <v>0.34334847974418903</v>
      </c>
      <c r="AK182" s="40">
        <f t="shared" si="28"/>
        <v>1.0183671768660744E-2</v>
      </c>
    </row>
    <row r="183" spans="1:37" x14ac:dyDescent="0.25">
      <c r="A183">
        <v>181</v>
      </c>
      <c r="B183">
        <v>1</v>
      </c>
      <c r="C183">
        <v>1998</v>
      </c>
      <c r="D183">
        <v>31</v>
      </c>
      <c r="E183" t="str">
        <f t="shared" si="20"/>
        <v>1/1998</v>
      </c>
      <c r="F183" s="23">
        <f>('Monthly Load'!D215+'Monthly Load'!E215+'Monthly Load'!F215)+('WWTP loads'!C191)+('Monthly Load'!R215*'Monthly Load'!$F$26)</f>
        <v>9749.2812108423641</v>
      </c>
      <c r="G183" s="23">
        <f>('Monthly Load'!G215)+'WWTP loads'!D191+('Monthly Load'!R215*'Monthly Load'!$G$26)</f>
        <v>2153.8578070851331</v>
      </c>
      <c r="H183" s="23">
        <f>'WWTP loads'!E191+('Monthly Load'!R215*'Monthly Load'!$H$26)</f>
        <v>1956.5321732209668</v>
      </c>
      <c r="I183" s="23">
        <f>('Monthly Load'!C215)+'WWTP loads'!F191+('Monthly Load'!R215*'Monthly Load'!$I$26)</f>
        <v>64235.998339872742</v>
      </c>
      <c r="J183" s="24"/>
      <c r="K183" s="25">
        <v>25.827147262528179</v>
      </c>
      <c r="L183" s="25">
        <v>3.4059575774217139</v>
      </c>
      <c r="M183" s="25">
        <v>3.5149482198992086</v>
      </c>
      <c r="N183" s="25">
        <v>122.37884912008792</v>
      </c>
      <c r="P183" s="23">
        <f t="shared" si="21"/>
        <v>140.93560441589906</v>
      </c>
      <c r="Q183" s="23">
        <f t="shared" si="22"/>
        <v>236.1034635640496</v>
      </c>
      <c r="R183" s="23">
        <f t="shared" si="23"/>
        <v>207.82252920098537</v>
      </c>
      <c r="S183" s="23">
        <f t="shared" si="24"/>
        <v>195.97319686377946</v>
      </c>
      <c r="AA183" t="s">
        <v>250</v>
      </c>
      <c r="AB183">
        <f>'Monthly Load'!D215+'Monthly Load'!E215+'Monthly Load'!F215</f>
        <v>6513.4572585180322</v>
      </c>
      <c r="AD183" s="23">
        <v>7538.0717282729865</v>
      </c>
      <c r="AE183" s="23">
        <v>692.88011324465151</v>
      </c>
      <c r="AF183" s="23">
        <v>614.01213023241621</v>
      </c>
      <c r="AG183" s="23">
        <v>62390.033280763484</v>
      </c>
      <c r="AH183" s="40">
        <f t="shared" si="25"/>
        <v>0.29333887528236319</v>
      </c>
      <c r="AI183" s="40">
        <f t="shared" si="26"/>
        <v>2.1085576940561142</v>
      </c>
      <c r="AJ183" s="40">
        <f t="shared" si="27"/>
        <v>2.1864715318903865</v>
      </c>
      <c r="AK183" s="40">
        <f t="shared" si="28"/>
        <v>2.9587499189208128E-2</v>
      </c>
    </row>
    <row r="184" spans="1:37" x14ac:dyDescent="0.25">
      <c r="A184">
        <v>182</v>
      </c>
      <c r="B184">
        <v>2</v>
      </c>
      <c r="C184">
        <v>1998</v>
      </c>
      <c r="D184">
        <v>28</v>
      </c>
      <c r="E184" t="str">
        <f t="shared" si="20"/>
        <v>2/1998</v>
      </c>
      <c r="F184" s="23">
        <f>('Monthly Load'!D216+'Monthly Load'!E216+'Monthly Load'!F216)+('WWTP loads'!C192)+('Monthly Load'!R216*'Monthly Load'!$F$26)</f>
        <v>10297.637656237468</v>
      </c>
      <c r="G184" s="23">
        <f>('Monthly Load'!G216)+'WWTP loads'!D192+('Monthly Load'!R216*'Monthly Load'!$G$26)</f>
        <v>1781.8098507582549</v>
      </c>
      <c r="H184" s="23">
        <f>'WWTP loads'!E192+('Monthly Load'!R216*'Monthly Load'!$H$26)</f>
        <v>1614.6502674070789</v>
      </c>
      <c r="I184" s="23">
        <f>('Monthly Load'!C216)+'WWTP loads'!F192+('Monthly Load'!R216*'Monthly Load'!$I$26)</f>
        <v>76753.589619888706</v>
      </c>
      <c r="J184" s="24"/>
      <c r="K184" s="25">
        <v>36.275711950470416</v>
      </c>
      <c r="L184" s="25">
        <v>6.4662165292065881</v>
      </c>
      <c r="M184" s="25">
        <v>6.673135458141199</v>
      </c>
      <c r="N184" s="25">
        <v>148.44843970344607</v>
      </c>
      <c r="P184" s="23">
        <f t="shared" si="21"/>
        <v>117.34102773778665</v>
      </c>
      <c r="Q184" s="23">
        <f t="shared" si="22"/>
        <v>113.90409515055185</v>
      </c>
      <c r="R184" s="23">
        <f t="shared" si="23"/>
        <v>100.01767489916634</v>
      </c>
      <c r="S184" s="23">
        <f t="shared" si="24"/>
        <v>213.7230113331716</v>
      </c>
      <c r="AA184" t="s">
        <v>251</v>
      </c>
      <c r="AB184">
        <f>'Monthly Load'!D216+'Monthly Load'!E216+'Monthly Load'!F216</f>
        <v>7624.9133134889516</v>
      </c>
      <c r="AD184" s="23">
        <v>9445.1338816736006</v>
      </c>
      <c r="AE184" s="23">
        <v>1218.5484282785565</v>
      </c>
      <c r="AF184" s="23">
        <v>1097.0586899933019</v>
      </c>
      <c r="AG184" s="23">
        <v>76041.901200944762</v>
      </c>
      <c r="AH184" s="40">
        <f t="shared" si="25"/>
        <v>9.0258516739289529E-2</v>
      </c>
      <c r="AI184" s="40">
        <f t="shared" si="26"/>
        <v>0.46223966927224874</v>
      </c>
      <c r="AJ184" s="40">
        <f t="shared" si="27"/>
        <v>0.47179935051326855</v>
      </c>
      <c r="AK184" s="40">
        <f t="shared" si="28"/>
        <v>9.3591613006001762E-3</v>
      </c>
    </row>
    <row r="185" spans="1:37" x14ac:dyDescent="0.25">
      <c r="A185">
        <v>183</v>
      </c>
      <c r="B185">
        <v>3</v>
      </c>
      <c r="C185">
        <v>1998</v>
      </c>
      <c r="D185">
        <v>31</v>
      </c>
      <c r="E185" t="str">
        <f t="shared" si="20"/>
        <v>3/1998</v>
      </c>
      <c r="F185" s="23">
        <f>('Monthly Load'!D217+'Monthly Load'!E217+'Monthly Load'!F217)+('WWTP loads'!C193)+('Monthly Load'!R217*'Monthly Load'!$F$26)</f>
        <v>15540.069868459546</v>
      </c>
      <c r="G185" s="23">
        <f>('Monthly Load'!G217)+'WWTP loads'!D193+('Monthly Load'!R217*'Monthly Load'!$G$26)</f>
        <v>2047.7718062303529</v>
      </c>
      <c r="H185" s="23">
        <f>'WWTP loads'!E193+('Monthly Load'!R217*'Monthly Load'!$H$26)</f>
        <v>1859.0477400030609</v>
      </c>
      <c r="I185" s="23">
        <f>('Monthly Load'!C217)+'WWTP loads'!F193+('Monthly Load'!R217*'Monthly Load'!$I$26)</f>
        <v>78794.851132955722</v>
      </c>
      <c r="J185" s="24"/>
      <c r="K185" s="25">
        <v>38.91773012740623</v>
      </c>
      <c r="L185" s="25">
        <v>6.8743467295006973</v>
      </c>
      <c r="M185" s="25">
        <v>7.0943258248447192</v>
      </c>
      <c r="N185" s="25">
        <v>133.17678492239065</v>
      </c>
      <c r="P185" s="23">
        <f t="shared" si="21"/>
        <v>149.08365398149076</v>
      </c>
      <c r="Q185" s="23">
        <f t="shared" si="22"/>
        <v>111.21789977088996</v>
      </c>
      <c r="R185" s="23">
        <f t="shared" si="23"/>
        <v>97.837191077512657</v>
      </c>
      <c r="S185" s="23">
        <f t="shared" si="24"/>
        <v>220.89906459489717</v>
      </c>
      <c r="AA185" t="s">
        <v>252</v>
      </c>
      <c r="AB185">
        <f>'Monthly Load'!D217+'Monthly Load'!E217+'Monthly Load'!F217</f>
        <v>12464.808512023532</v>
      </c>
      <c r="AD185" s="23">
        <v>16145.668029603554</v>
      </c>
      <c r="AE185" s="23">
        <v>2447.8991627005007</v>
      </c>
      <c r="AF185" s="23">
        <v>2226.7323378404935</v>
      </c>
      <c r="AG185" s="23">
        <v>79300.417454982191</v>
      </c>
      <c r="AH185" s="40">
        <f t="shared" si="25"/>
        <v>-3.7508399159057744E-2</v>
      </c>
      <c r="AI185" s="40">
        <f t="shared" si="26"/>
        <v>-0.16345745060377848</v>
      </c>
      <c r="AJ185" s="40">
        <f t="shared" si="27"/>
        <v>-0.16512294342211634</v>
      </c>
      <c r="AK185" s="40">
        <f t="shared" si="28"/>
        <v>-6.3753298942401167E-3</v>
      </c>
    </row>
    <row r="186" spans="1:37" x14ac:dyDescent="0.25">
      <c r="A186">
        <v>184</v>
      </c>
      <c r="B186">
        <v>4</v>
      </c>
      <c r="C186">
        <v>1998</v>
      </c>
      <c r="D186">
        <v>30</v>
      </c>
      <c r="E186" t="str">
        <f t="shared" si="20"/>
        <v>4/1998</v>
      </c>
      <c r="F186" s="23">
        <f>('Monthly Load'!D218+'Monthly Load'!E218+'Monthly Load'!F218)+('WWTP loads'!C194)+('Monthly Load'!R218*'Monthly Load'!$F$26)</f>
        <v>3268.2777118613508</v>
      </c>
      <c r="G186" s="23">
        <f>('Monthly Load'!G218)+'WWTP loads'!D194+('Monthly Load'!R218*'Monthly Load'!$G$26)</f>
        <v>361.42164338012174</v>
      </c>
      <c r="H186" s="23">
        <f>'WWTP loads'!E194+('Monthly Load'!R218*'Monthly Load'!$H$26)</f>
        <v>309.4286714379835</v>
      </c>
      <c r="I186" s="23">
        <f>('Monthly Load'!C218)+'WWTP loads'!F194+('Monthly Load'!R218*'Monthly Load'!$I$26)</f>
        <v>28925.70603404241</v>
      </c>
      <c r="J186" s="24"/>
      <c r="K186" s="25">
        <v>7.248488114405097</v>
      </c>
      <c r="L186" s="25">
        <v>1.386188333128731</v>
      </c>
      <c r="M186" s="25">
        <v>1.4305463597888504</v>
      </c>
      <c r="N186" s="25">
        <v>68.844764610000482</v>
      </c>
      <c r="P186" s="23">
        <f t="shared" si="21"/>
        <v>173.95484287982532</v>
      </c>
      <c r="Q186" s="23">
        <f t="shared" si="22"/>
        <v>100.59048910074856</v>
      </c>
      <c r="R186" s="23">
        <f t="shared" si="23"/>
        <v>83.449476939569664</v>
      </c>
      <c r="S186" s="23">
        <f t="shared" si="24"/>
        <v>162.09814751561927</v>
      </c>
      <c r="AA186" t="s">
        <v>253</v>
      </c>
      <c r="AB186">
        <f>'Monthly Load'!D218+'Monthly Load'!E218+'Monthly Load'!F218</f>
        <v>2745.3301154148739</v>
      </c>
      <c r="AD186" s="23">
        <v>3379.1968384539396</v>
      </c>
      <c r="AE186" s="23">
        <v>434.70749487879664</v>
      </c>
      <c r="AF186" s="23">
        <v>376.77242686919828</v>
      </c>
      <c r="AG186" s="23">
        <v>29018.303697760333</v>
      </c>
      <c r="AH186" s="40">
        <f t="shared" si="25"/>
        <v>-3.282410936538898E-2</v>
      </c>
      <c r="AI186" s="40">
        <f t="shared" si="26"/>
        <v>-0.1685865837650399</v>
      </c>
      <c r="AJ186" s="40">
        <f t="shared" si="27"/>
        <v>-0.17873854514994564</v>
      </c>
      <c r="AK186" s="40">
        <f t="shared" si="28"/>
        <v>-3.1910088433277249E-3</v>
      </c>
    </row>
    <row r="187" spans="1:37" x14ac:dyDescent="0.25">
      <c r="A187">
        <v>185</v>
      </c>
      <c r="B187">
        <v>5</v>
      </c>
      <c r="C187">
        <v>1998</v>
      </c>
      <c r="D187">
        <v>31</v>
      </c>
      <c r="E187" t="str">
        <f t="shared" si="20"/>
        <v>5/1998</v>
      </c>
      <c r="F187" s="23">
        <f>('Monthly Load'!D219+'Monthly Load'!E219+'Monthly Load'!F219)+('WWTP loads'!C195)+('Monthly Load'!R219*'Monthly Load'!$F$26)</f>
        <v>2089.5444780078665</v>
      </c>
      <c r="G187" s="23">
        <f>('Monthly Load'!G219)+'WWTP loads'!D195+('Monthly Load'!R219*'Monthly Load'!$G$26)</f>
        <v>168.73525126708773</v>
      </c>
      <c r="H187" s="23">
        <f>'WWTP loads'!E195+('Monthly Load'!R219*'Monthly Load'!$H$26)</f>
        <v>132.36550030708739</v>
      </c>
      <c r="I187" s="23">
        <f>('Monthly Load'!C219)+'WWTP loads'!F195+('Monthly Load'!R219*'Monthly Load'!$I$26)</f>
        <v>20086.873666697134</v>
      </c>
      <c r="J187" s="24"/>
      <c r="K187" s="25">
        <v>4.0503612854327269</v>
      </c>
      <c r="L187" s="25">
        <v>0.87837062073098526</v>
      </c>
      <c r="M187" s="25">
        <v>0.90647848059437675</v>
      </c>
      <c r="N187" s="25">
        <v>43.873404368843417</v>
      </c>
      <c r="P187" s="23">
        <f t="shared" si="21"/>
        <v>192.61159178737228</v>
      </c>
      <c r="Q187" s="23">
        <f t="shared" si="22"/>
        <v>71.722031936356487</v>
      </c>
      <c r="R187" s="23">
        <f t="shared" si="23"/>
        <v>54.518245453569214</v>
      </c>
      <c r="S187" s="23">
        <f t="shared" si="24"/>
        <v>170.9368029038983</v>
      </c>
      <c r="AA187" t="s">
        <v>254</v>
      </c>
      <c r="AB187">
        <f>'Monthly Load'!D219+'Monthly Load'!E219+'Monthly Load'!F219</f>
        <v>1858.2303398946308</v>
      </c>
      <c r="AD187" s="23">
        <v>2298.6331524024508</v>
      </c>
      <c r="AE187" s="23">
        <v>306.88312542065239</v>
      </c>
      <c r="AF187" s="23">
        <v>259.3121954752279</v>
      </c>
      <c r="AG187" s="23">
        <v>20261.425372553331</v>
      </c>
      <c r="AH187" s="40">
        <f t="shared" si="25"/>
        <v>-9.0962176446490475E-2</v>
      </c>
      <c r="AI187" s="40">
        <f t="shared" si="26"/>
        <v>-0.45016445255568194</v>
      </c>
      <c r="AJ187" s="40">
        <f t="shared" si="27"/>
        <v>-0.489551580616916</v>
      </c>
      <c r="AK187" s="40">
        <f t="shared" si="28"/>
        <v>-8.6149766191991987E-3</v>
      </c>
    </row>
    <row r="188" spans="1:37" x14ac:dyDescent="0.25">
      <c r="A188">
        <v>186</v>
      </c>
      <c r="B188">
        <v>6</v>
      </c>
      <c r="C188">
        <v>1998</v>
      </c>
      <c r="D188">
        <v>30</v>
      </c>
      <c r="E188" t="str">
        <f t="shared" si="20"/>
        <v>6/1998</v>
      </c>
      <c r="F188" s="23">
        <f>('Monthly Load'!D220+'Monthly Load'!E220+'Monthly Load'!F220)+('WWTP loads'!C196)+('Monthly Load'!R220*'Monthly Load'!$F$26)</f>
        <v>1425.0695045727182</v>
      </c>
      <c r="G188" s="23">
        <f>('Monthly Load'!G220)+'WWTP loads'!D196+('Monthly Load'!R220*'Monthly Load'!$G$26)</f>
        <v>110.64873250997262</v>
      </c>
      <c r="H188" s="23">
        <f>'WWTP loads'!E196+('Monthly Load'!R220*'Monthly Load'!$H$26)</f>
        <v>78.988699287035644</v>
      </c>
      <c r="I188" s="23">
        <f>('Monthly Load'!C220)+'WWTP loads'!F196+('Monthly Load'!R220*'Monthly Load'!$I$26)</f>
        <v>7333.231908841607</v>
      </c>
      <c r="J188" s="24"/>
      <c r="K188" s="25">
        <v>2.7589889215238079</v>
      </c>
      <c r="L188" s="25">
        <v>0.6618055842654903</v>
      </c>
      <c r="M188" s="25">
        <v>0.68298336296198603</v>
      </c>
      <c r="N188" s="25">
        <v>14.548642532741381</v>
      </c>
      <c r="P188" s="23">
        <f t="shared" si="21"/>
        <v>199.27420848454651</v>
      </c>
      <c r="Q188" s="23">
        <f t="shared" si="22"/>
        <v>64.503164107435836</v>
      </c>
      <c r="R188" s="23">
        <f t="shared" si="23"/>
        <v>44.619000800550829</v>
      </c>
      <c r="S188" s="23">
        <f t="shared" si="24"/>
        <v>194.4634333278548</v>
      </c>
      <c r="AA188" t="s">
        <v>255</v>
      </c>
      <c r="AB188">
        <f>'Monthly Load'!D220+'Monthly Load'!E220+'Monthly Load'!F220</f>
        <v>1281.6700975513322</v>
      </c>
      <c r="AD188" s="23">
        <v>1544.9122562488892</v>
      </c>
      <c r="AE188" s="23">
        <v>189.83055058172852</v>
      </c>
      <c r="AF188" s="23">
        <v>151.75036994756809</v>
      </c>
      <c r="AG188" s="23">
        <v>7433.2792059998392</v>
      </c>
      <c r="AH188" s="40">
        <f t="shared" si="25"/>
        <v>-7.7572529566924509E-2</v>
      </c>
      <c r="AI188" s="40">
        <f t="shared" si="26"/>
        <v>-0.41711841339081734</v>
      </c>
      <c r="AJ188" s="40">
        <f t="shared" si="27"/>
        <v>-0.4794826575096498</v>
      </c>
      <c r="AK188" s="40">
        <f t="shared" si="28"/>
        <v>-1.3459375651795516E-2</v>
      </c>
    </row>
    <row r="189" spans="1:37" x14ac:dyDescent="0.25">
      <c r="A189">
        <v>187</v>
      </c>
      <c r="B189">
        <v>7</v>
      </c>
      <c r="C189">
        <v>1998</v>
      </c>
      <c r="D189">
        <v>31</v>
      </c>
      <c r="E189" t="str">
        <f t="shared" si="20"/>
        <v>7/1998</v>
      </c>
      <c r="F189" s="23">
        <f>('Monthly Load'!D221+'Monthly Load'!E221+'Monthly Load'!F221)+('WWTP loads'!C197)+('Monthly Load'!R221*'Monthly Load'!$F$26)</f>
        <v>1203.8454425719883</v>
      </c>
      <c r="G189" s="23">
        <f>('Monthly Load'!G221)+'WWTP loads'!D197+('Monthly Load'!R221*'Monthly Load'!$G$26)</f>
        <v>140.04926283536167</v>
      </c>
      <c r="H189" s="23">
        <f>'WWTP loads'!E197+('Monthly Load'!R221*'Monthly Load'!$H$26)</f>
        <v>106.00540282928505</v>
      </c>
      <c r="I189" s="23">
        <f>('Monthly Load'!C221)+'WWTP loads'!F197+('Monthly Load'!R221*'Monthly Load'!$I$26)</f>
        <v>4268.1687747331871</v>
      </c>
      <c r="J189" s="24"/>
      <c r="K189" s="25">
        <v>2.1062598721810639</v>
      </c>
      <c r="L189" s="25">
        <v>0.47392176607475323</v>
      </c>
      <c r="M189" s="25">
        <v>0.48908726258914531</v>
      </c>
      <c r="N189" s="25">
        <v>5.3936799796027328</v>
      </c>
      <c r="P189" s="23">
        <f t="shared" si="21"/>
        <v>213.39455949923334</v>
      </c>
      <c r="Q189" s="23">
        <f t="shared" si="22"/>
        <v>110.33130007125982</v>
      </c>
      <c r="R189" s="23">
        <f t="shared" si="23"/>
        <v>80.921926211320795</v>
      </c>
      <c r="S189" s="23">
        <f t="shared" si="24"/>
        <v>295.44794448932191</v>
      </c>
      <c r="AA189" t="s">
        <v>256</v>
      </c>
      <c r="AB189">
        <f>'Monthly Load'!D221+'Monthly Load'!E221+'Monthly Load'!F221</f>
        <v>1015.9479355986623</v>
      </c>
      <c r="AD189" s="23">
        <v>1130.3920625668156</v>
      </c>
      <c r="AE189" s="23">
        <v>91.517565331944027</v>
      </c>
      <c r="AF189" s="23">
        <v>61.408707826144507</v>
      </c>
      <c r="AG189" s="23">
        <v>4206.8483191038686</v>
      </c>
      <c r="AH189" s="40">
        <f t="shared" si="25"/>
        <v>6.4980445668009951E-2</v>
      </c>
      <c r="AI189" s="40">
        <f t="shared" si="26"/>
        <v>0.53029926361554713</v>
      </c>
      <c r="AJ189" s="40">
        <f t="shared" si="27"/>
        <v>0.72622754299600611</v>
      </c>
      <c r="AK189" s="40">
        <f t="shared" si="28"/>
        <v>1.4576340998760052E-2</v>
      </c>
    </row>
    <row r="190" spans="1:37" x14ac:dyDescent="0.25">
      <c r="A190">
        <v>188</v>
      </c>
      <c r="B190">
        <v>8</v>
      </c>
      <c r="C190">
        <v>1998</v>
      </c>
      <c r="D190">
        <v>30</v>
      </c>
      <c r="E190" t="str">
        <f t="shared" si="20"/>
        <v>8/1998</v>
      </c>
      <c r="F190" s="23">
        <f>('Monthly Load'!D222+'Monthly Load'!E222+'Monthly Load'!F222)+('WWTP loads'!C198)+('Monthly Load'!R222*'Monthly Load'!$F$26)</f>
        <v>1237.7313904672678</v>
      </c>
      <c r="G190" s="23">
        <f>('Monthly Load'!G222)+'WWTP loads'!D198+('Monthly Load'!R222*'Monthly Load'!$G$26)</f>
        <v>113.13659005214221</v>
      </c>
      <c r="H190" s="23">
        <f>'WWTP loads'!E198+('Monthly Load'!R222*'Monthly Load'!$H$26)</f>
        <v>81.274838650110411</v>
      </c>
      <c r="I190" s="23">
        <f>('Monthly Load'!C222)+'WWTP loads'!F198+('Monthly Load'!R222*'Monthly Load'!$I$26)</f>
        <v>4405.8970531687801</v>
      </c>
      <c r="J190" s="24"/>
      <c r="K190" s="25">
        <v>2.1953645202884324</v>
      </c>
      <c r="L190" s="25">
        <v>0.51192074054029557</v>
      </c>
      <c r="M190" s="25">
        <v>0.528302204237585</v>
      </c>
      <c r="N190" s="25">
        <v>5.6532688556263961</v>
      </c>
      <c r="P190" s="23">
        <f t="shared" si="21"/>
        <v>217.51277391802986</v>
      </c>
      <c r="Q190" s="23">
        <f t="shared" si="22"/>
        <v>85.263933134754041</v>
      </c>
      <c r="R190" s="23">
        <f t="shared" si="23"/>
        <v>59.352456185712398</v>
      </c>
      <c r="S190" s="23">
        <f t="shared" si="24"/>
        <v>300.67665368133794</v>
      </c>
      <c r="AA190" t="s">
        <v>257</v>
      </c>
      <c r="AB190">
        <f>'Monthly Load'!D222+'Monthly Load'!E222+'Monthly Load'!F222</f>
        <v>1090.5665774361119</v>
      </c>
      <c r="AD190" s="23">
        <v>1251.3688833829078</v>
      </c>
      <c r="AE190" s="23">
        <v>122.14707644283278</v>
      </c>
      <c r="AF190" s="23">
        <v>89.554745063177421</v>
      </c>
      <c r="AG190" s="23">
        <v>4417.2819244867478</v>
      </c>
      <c r="AH190" s="40">
        <f t="shared" si="25"/>
        <v>-1.0898059794145484E-2</v>
      </c>
      <c r="AI190" s="40">
        <f t="shared" si="26"/>
        <v>-7.3767515794024408E-2</v>
      </c>
      <c r="AJ190" s="40">
        <f t="shared" si="27"/>
        <v>-9.2456367412199716E-2</v>
      </c>
      <c r="AK190" s="40">
        <f t="shared" si="28"/>
        <v>-2.5773476795440367E-3</v>
      </c>
    </row>
    <row r="191" spans="1:37" x14ac:dyDescent="0.25">
      <c r="A191">
        <v>189</v>
      </c>
      <c r="B191">
        <v>9</v>
      </c>
      <c r="C191">
        <v>1998</v>
      </c>
      <c r="D191">
        <v>31</v>
      </c>
      <c r="E191" t="str">
        <f t="shared" si="20"/>
        <v>9/1998</v>
      </c>
      <c r="F191" s="23">
        <f>('Monthly Load'!D223+'Monthly Load'!E223+'Monthly Load'!F223)+('WWTP loads'!C199)+('Monthly Load'!R223*'Monthly Load'!$F$26)</f>
        <v>1505.3681734394538</v>
      </c>
      <c r="G191" s="23">
        <f>('Monthly Load'!G223)+'WWTP loads'!D199+('Monthly Load'!R223*'Monthly Load'!$G$26)</f>
        <v>143.41682402277098</v>
      </c>
      <c r="H191" s="23">
        <f>'WWTP loads'!E199+('Monthly Load'!R223*'Monthly Load'!$H$26)</f>
        <v>109.09991851501252</v>
      </c>
      <c r="I191" s="23">
        <f>('Monthly Load'!C223)+'WWTP loads'!F199+('Monthly Load'!R223*'Monthly Load'!$I$26)</f>
        <v>5691.4002174857242</v>
      </c>
      <c r="J191" s="24"/>
      <c r="K191" s="25">
        <v>2.5881700108254968</v>
      </c>
      <c r="L191" s="25">
        <v>0.59771689246575199</v>
      </c>
      <c r="M191" s="25">
        <v>0.61684383302465606</v>
      </c>
      <c r="N191" s="25">
        <v>8.2588681627068539</v>
      </c>
      <c r="P191" s="23">
        <f t="shared" si="21"/>
        <v>217.15732981175901</v>
      </c>
      <c r="Q191" s="23">
        <f t="shared" si="22"/>
        <v>89.583728632656019</v>
      </c>
      <c r="R191" s="23">
        <f t="shared" si="23"/>
        <v>66.034936222730451</v>
      </c>
      <c r="S191" s="23">
        <f t="shared" si="24"/>
        <v>257.29014774075063</v>
      </c>
      <c r="AA191" t="s">
        <v>258</v>
      </c>
      <c r="AB191">
        <f>'Monthly Load'!D223+'Monthly Load'!E223+'Monthly Load'!F223</f>
        <v>1312.3738171014002</v>
      </c>
      <c r="AD191" s="23">
        <v>1576.3910378884368</v>
      </c>
      <c r="AE191" s="23">
        <v>190.34264517656325</v>
      </c>
      <c r="AF191" s="23">
        <v>152.22094335903785</v>
      </c>
      <c r="AG191" s="23">
        <v>5750.6916266462586</v>
      </c>
      <c r="AH191" s="40">
        <f t="shared" si="25"/>
        <v>-4.5054090477523623E-2</v>
      </c>
      <c r="AI191" s="40">
        <f t="shared" si="26"/>
        <v>-0.24653340879162172</v>
      </c>
      <c r="AJ191" s="40">
        <f t="shared" si="27"/>
        <v>-0.28327918545556102</v>
      </c>
      <c r="AK191" s="40">
        <f t="shared" si="28"/>
        <v>-1.0310309265376572E-2</v>
      </c>
    </row>
    <row r="192" spans="1:37" x14ac:dyDescent="0.25">
      <c r="A192">
        <v>190</v>
      </c>
      <c r="B192">
        <v>10</v>
      </c>
      <c r="C192">
        <v>1998</v>
      </c>
      <c r="D192">
        <v>31</v>
      </c>
      <c r="E192" t="str">
        <f t="shared" si="20"/>
        <v>10/1998</v>
      </c>
      <c r="F192" s="23">
        <f>('Monthly Load'!D224+'Monthly Load'!E224+'Monthly Load'!F224)+('WWTP loads'!C200)+('Monthly Load'!R224*'Monthly Load'!$F$26)</f>
        <v>1394.9652964370814</v>
      </c>
      <c r="G192" s="23">
        <f>('Monthly Load'!G224)+'WWTP loads'!D200+('Monthly Load'!R224*'Monthly Load'!$G$26)</f>
        <v>154.80950779204977</v>
      </c>
      <c r="H192" s="23">
        <f>'WWTP loads'!E200+('Monthly Load'!R224*'Monthly Load'!$H$26)</f>
        <v>119.56887116786331</v>
      </c>
      <c r="I192" s="23">
        <f>('Monthly Load'!C224)+'WWTP loads'!F200+('Monthly Load'!R224*'Monthly Load'!$I$26)</f>
        <v>3508.6730753071279</v>
      </c>
      <c r="J192" s="24"/>
      <c r="K192" s="25">
        <v>1.9489016636547529</v>
      </c>
      <c r="L192" s="25">
        <v>0.44850176246676987</v>
      </c>
      <c r="M192" s="25">
        <v>0.46285381886570653</v>
      </c>
      <c r="N192" s="25">
        <v>3.8976789014811906</v>
      </c>
      <c r="P192" s="23">
        <f t="shared" si="21"/>
        <v>267.2378941534613</v>
      </c>
      <c r="Q192" s="23">
        <f t="shared" si="22"/>
        <v>128.87184302179764</v>
      </c>
      <c r="R192" s="23">
        <f t="shared" si="23"/>
        <v>96.44924703689901</v>
      </c>
      <c r="S192" s="23">
        <f t="shared" si="24"/>
        <v>336.09450320409064</v>
      </c>
      <c r="AA192" t="s">
        <v>259</v>
      </c>
      <c r="AB192">
        <f>'Monthly Load'!D224+'Monthly Load'!E224+'Monthly Load'!F224</f>
        <v>1184.7279592590382</v>
      </c>
      <c r="AD192" s="23">
        <v>1361.7573858089447</v>
      </c>
      <c r="AE192" s="23">
        <v>132.86856684131664</v>
      </c>
      <c r="AF192" s="23">
        <v>99.406925429351773</v>
      </c>
      <c r="AG192" s="23">
        <v>3480.9503999166745</v>
      </c>
      <c r="AH192" s="40">
        <f t="shared" si="25"/>
        <v>2.4386069775865181E-2</v>
      </c>
      <c r="AI192" s="40">
        <f t="shared" si="26"/>
        <v>0.16513266811206703</v>
      </c>
      <c r="AJ192" s="40">
        <f t="shared" si="27"/>
        <v>0.20282234513771955</v>
      </c>
      <c r="AK192" s="40">
        <f t="shared" si="28"/>
        <v>7.9641110057520337E-3</v>
      </c>
    </row>
    <row r="193" spans="1:37" x14ac:dyDescent="0.25">
      <c r="A193">
        <v>191</v>
      </c>
      <c r="B193">
        <v>11</v>
      </c>
      <c r="C193">
        <v>1998</v>
      </c>
      <c r="D193">
        <v>30</v>
      </c>
      <c r="E193" t="str">
        <f t="shared" si="20"/>
        <v>11/1998</v>
      </c>
      <c r="F193" s="23">
        <f>('Monthly Load'!D225+'Monthly Load'!E225+'Monthly Load'!F225)+('WWTP loads'!C201)+('Monthly Load'!R225*'Monthly Load'!$F$26)</f>
        <v>1337.3825700993366</v>
      </c>
      <c r="G193" s="23">
        <f>('Monthly Load'!G225)+'WWTP loads'!D201+('Monthly Load'!R225*'Monthly Load'!$G$26)</f>
        <v>120.24202245944315</v>
      </c>
      <c r="H193" s="23">
        <f>'WWTP loads'!E201+('Monthly Load'!R225*'Monthly Load'!$H$26)</f>
        <v>87.804154916278847</v>
      </c>
      <c r="I193" s="23">
        <f>('Monthly Load'!C225)+'WWTP loads'!F201+('Monthly Load'!R225*'Monthly Load'!$I$26)</f>
        <v>3459.6147694109004</v>
      </c>
      <c r="J193" s="24"/>
      <c r="K193" s="25">
        <v>1.9433363733436699</v>
      </c>
      <c r="L193" s="25">
        <v>0.45554831558605036</v>
      </c>
      <c r="M193" s="25">
        <v>0.47012586168480397</v>
      </c>
      <c r="N193" s="25">
        <v>4.3941987108928684</v>
      </c>
      <c r="P193" s="23">
        <f t="shared" si="21"/>
        <v>265.50498657921401</v>
      </c>
      <c r="Q193" s="23">
        <f t="shared" si="22"/>
        <v>101.83259946655001</v>
      </c>
      <c r="R193" s="23">
        <f t="shared" si="23"/>
        <v>72.055299501465072</v>
      </c>
      <c r="S193" s="23">
        <f t="shared" si="24"/>
        <v>303.74773835073302</v>
      </c>
      <c r="AA193" t="s">
        <v>260</v>
      </c>
      <c r="AB193">
        <f>'Monthly Load'!D225+'Monthly Load'!E225+'Monthly Load'!F225</f>
        <v>1179.4635891003736</v>
      </c>
      <c r="AD193" s="23">
        <v>1358.1390500020314</v>
      </c>
      <c r="AE193" s="23">
        <v>133.95612525229504</v>
      </c>
      <c r="AF193" s="23">
        <v>100.40630342862924</v>
      </c>
      <c r="AG193" s="23">
        <v>3476.9427236153824</v>
      </c>
      <c r="AH193" s="40">
        <f t="shared" si="25"/>
        <v>-1.5283030042221169E-2</v>
      </c>
      <c r="AI193" s="40">
        <f t="shared" si="26"/>
        <v>-0.10237757151472197</v>
      </c>
      <c r="AJ193" s="40">
        <f t="shared" si="27"/>
        <v>-0.12551152748401148</v>
      </c>
      <c r="AK193" s="40">
        <f t="shared" si="28"/>
        <v>-4.9836754821385495E-3</v>
      </c>
    </row>
    <row r="194" spans="1:37" x14ac:dyDescent="0.25">
      <c r="A194">
        <v>192</v>
      </c>
      <c r="B194">
        <v>12</v>
      </c>
      <c r="C194">
        <v>1998</v>
      </c>
      <c r="D194">
        <v>31</v>
      </c>
      <c r="E194" t="str">
        <f t="shared" si="20"/>
        <v>12/1998</v>
      </c>
      <c r="F194" s="23">
        <f>('Monthly Load'!D226+'Monthly Load'!E226+'Monthly Load'!F226)+('WWTP loads'!C202)+('Monthly Load'!R226*'Monthly Load'!$F$26)</f>
        <v>2154.1036657402474</v>
      </c>
      <c r="G194" s="23">
        <f>('Monthly Load'!G226)+'WWTP loads'!D202+('Monthly Load'!R226*'Monthly Load'!$G$26)</f>
        <v>328.9073794013255</v>
      </c>
      <c r="H194" s="23">
        <f>'WWTP loads'!E202+('Monthly Load'!R226*'Monthly Load'!$H$26)</f>
        <v>279.55069913314372</v>
      </c>
      <c r="I194" s="23">
        <f>('Monthly Load'!C226)+'WWTP loads'!F202+('Monthly Load'!R226*'Monthly Load'!$I$26)</f>
        <v>7007.3816842686902</v>
      </c>
      <c r="J194" s="24"/>
      <c r="K194" s="25">
        <v>3.8991533977353749</v>
      </c>
      <c r="L194" s="25">
        <v>0.80328988842493088</v>
      </c>
      <c r="M194" s="25">
        <v>0.82899516485452862</v>
      </c>
      <c r="N194" s="25">
        <v>14.48025208071244</v>
      </c>
      <c r="P194" s="23">
        <f t="shared" si="21"/>
        <v>206.26276831134564</v>
      </c>
      <c r="Q194" s="23">
        <f t="shared" si="22"/>
        <v>152.87127259531601</v>
      </c>
      <c r="R194" s="23">
        <f t="shared" si="23"/>
        <v>125.90215069216028</v>
      </c>
      <c r="S194" s="23">
        <f t="shared" si="24"/>
        <v>180.67755920039335</v>
      </c>
      <c r="AA194" t="s">
        <v>261</v>
      </c>
      <c r="AB194">
        <f>'Monthly Load'!D226+'Monthly Load'!E226+'Monthly Load'!F226</f>
        <v>1680.3668472076249</v>
      </c>
      <c r="AD194" s="23">
        <v>1969.9212999274582</v>
      </c>
      <c r="AE194" s="23">
        <v>207.21545913216119</v>
      </c>
      <c r="AF194" s="23">
        <v>167.72569131823596</v>
      </c>
      <c r="AG194" s="23">
        <v>6853.6222985231925</v>
      </c>
      <c r="AH194" s="40">
        <f t="shared" si="25"/>
        <v>9.3497321857259785E-2</v>
      </c>
      <c r="AI194" s="40">
        <f t="shared" si="26"/>
        <v>0.58727240129101421</v>
      </c>
      <c r="AJ194" s="40">
        <f t="shared" si="27"/>
        <v>0.66671364974573577</v>
      </c>
      <c r="AK194" s="40">
        <f t="shared" si="28"/>
        <v>2.2434762093415838E-2</v>
      </c>
    </row>
    <row r="195" spans="1:37" x14ac:dyDescent="0.25">
      <c r="A195">
        <v>193</v>
      </c>
      <c r="B195">
        <v>1</v>
      </c>
      <c r="C195">
        <v>1999</v>
      </c>
      <c r="D195">
        <v>31</v>
      </c>
      <c r="E195" t="str">
        <f t="shared" si="20"/>
        <v>1/1999</v>
      </c>
      <c r="F195" s="23">
        <f>('Monthly Load'!D227+'Monthly Load'!E227+'Monthly Load'!F227)+('WWTP loads'!C203)+('Monthly Load'!R227*'Monthly Load'!$F$26)</f>
        <v>6334.1499315558112</v>
      </c>
      <c r="G195" s="23">
        <f>('Monthly Load'!G227)+'WWTP loads'!D203+('Monthly Load'!R227*'Monthly Load'!$G$26)</f>
        <v>1312.231209421599</v>
      </c>
      <c r="H195" s="23">
        <f>'WWTP loads'!E203+('Monthly Load'!R227*'Monthly Load'!$H$26)</f>
        <v>1184.3730269211992</v>
      </c>
      <c r="I195" s="23">
        <f>('Monthly Load'!C227)+'WWTP loads'!F203+('Monthly Load'!R227*'Monthly Load'!$I$26)</f>
        <v>30617.740675096655</v>
      </c>
      <c r="J195" s="24"/>
      <c r="K195" s="25">
        <v>17.378556545263763</v>
      </c>
      <c r="L195" s="25">
        <v>3.0189795156232035</v>
      </c>
      <c r="M195" s="25">
        <v>3.115586860123146</v>
      </c>
      <c r="N195" s="25">
        <v>59.80350839416208</v>
      </c>
      <c r="P195" s="23">
        <f t="shared" si="21"/>
        <v>136.0815356133638</v>
      </c>
      <c r="Q195" s="23">
        <f t="shared" si="22"/>
        <v>162.28364736046106</v>
      </c>
      <c r="R195" s="23">
        <f t="shared" si="23"/>
        <v>141.92967499672076</v>
      </c>
      <c r="S195" s="23">
        <f t="shared" si="24"/>
        <v>191.14856467504538</v>
      </c>
      <c r="AA195" t="s">
        <v>262</v>
      </c>
      <c r="AB195">
        <f>'Monthly Load'!D227+'Monthly Load'!E227+'Monthly Load'!F227</f>
        <v>4367.9281914987105</v>
      </c>
      <c r="AD195" s="23">
        <v>5211.0639361612411</v>
      </c>
      <c r="AE195" s="23">
        <v>570.1922481787584</v>
      </c>
      <c r="AF195" s="23">
        <v>502.49938686021039</v>
      </c>
      <c r="AG195" s="23">
        <v>29680.164420012796</v>
      </c>
      <c r="AH195" s="40">
        <f t="shared" si="25"/>
        <v>0.21551951945957076</v>
      </c>
      <c r="AI195" s="40">
        <f t="shared" si="26"/>
        <v>1.3013838115354512</v>
      </c>
      <c r="AJ195" s="40">
        <f t="shared" si="27"/>
        <v>1.3569641235217631</v>
      </c>
      <c r="AK195" s="40">
        <f t="shared" si="28"/>
        <v>3.1589321467898217E-2</v>
      </c>
    </row>
    <row r="196" spans="1:37" x14ac:dyDescent="0.25">
      <c r="A196">
        <v>194</v>
      </c>
      <c r="B196">
        <v>2</v>
      </c>
      <c r="C196">
        <v>1999</v>
      </c>
      <c r="D196">
        <v>28</v>
      </c>
      <c r="E196" t="str">
        <f t="shared" ref="E196:E259" si="29">B196&amp;"/"&amp;C196</f>
        <v>2/1999</v>
      </c>
      <c r="F196" s="23">
        <f>('Monthly Load'!D228+'Monthly Load'!E228+'Monthly Load'!F228)+('WWTP loads'!C204)+('Monthly Load'!R228*'Monthly Load'!$F$26)</f>
        <v>2479.1869733485405</v>
      </c>
      <c r="G196" s="23">
        <f>('Monthly Load'!G228)+'WWTP loads'!D204+('Monthly Load'!R228*'Monthly Load'!$G$26)</f>
        <v>325.71634180149601</v>
      </c>
      <c r="H196" s="23">
        <f>'WWTP loads'!E204+('Monthly Load'!R228*'Monthly Load'!$H$26)</f>
        <v>277.84585127029362</v>
      </c>
      <c r="I196" s="23">
        <f>('Monthly Load'!C228)+'WWTP loads'!F204+('Monthly Load'!R228*'Monthly Load'!$I$26)</f>
        <v>7528.5539298597087</v>
      </c>
      <c r="J196" s="24"/>
      <c r="K196" s="25">
        <v>6.3575459244860077</v>
      </c>
      <c r="L196" s="25">
        <v>1.2349931799392069</v>
      </c>
      <c r="M196" s="25">
        <v>1.2745129616972615</v>
      </c>
      <c r="N196" s="25">
        <v>22.900614741000574</v>
      </c>
      <c r="P196" s="23">
        <f t="shared" ref="P196:P259" si="30">F196*(10^6)/(86400*$D196*K196)</f>
        <v>161.19367673943293</v>
      </c>
      <c r="Q196" s="23">
        <f t="shared" ref="Q196:Q259" si="31">G196*(10^6)/(86400*$D196*L196)</f>
        <v>109.01925638084779</v>
      </c>
      <c r="R196" s="23">
        <f t="shared" ref="R196:R259" si="32">H196*(10^6)/(86400*$D196*M196)</f>
        <v>90.113090827093913</v>
      </c>
      <c r="S196" s="23">
        <f t="shared" ref="S196:S259" si="33">I196*(10^6)/(86400*$D196*N196)</f>
        <v>135.89161226883695</v>
      </c>
      <c r="AA196" t="s">
        <v>263</v>
      </c>
      <c r="AB196">
        <f>'Monthly Load'!D228+'Monthly Load'!E228+'Monthly Load'!F228</f>
        <v>2006.0688167164608</v>
      </c>
      <c r="AD196" s="23">
        <v>2344.492896875654</v>
      </c>
      <c r="AE196" s="23">
        <v>236.72204127476749</v>
      </c>
      <c r="AF196" s="23">
        <v>196.06730484032687</v>
      </c>
      <c r="AG196" s="23">
        <v>7416.1084285185043</v>
      </c>
      <c r="AH196" s="40">
        <f t="shared" ref="AH196:AH259" si="34">(F196-AD196)/AD196</f>
        <v>5.7451262340092464E-2</v>
      </c>
      <c r="AI196" s="40">
        <f t="shared" ref="AI196:AI259" si="35">(G196-AE196)/AE196</f>
        <v>0.37594429334711277</v>
      </c>
      <c r="AJ196" s="40">
        <f t="shared" ref="AJ196:AJ259" si="36">(H196-AF196)/AF196</f>
        <v>0.41709425493743335</v>
      </c>
      <c r="AK196" s="40">
        <f t="shared" ref="AK196:AK259" si="37">(I196-AG196)/AG196</f>
        <v>1.5162332431494303E-2</v>
      </c>
    </row>
    <row r="197" spans="1:37" x14ac:dyDescent="0.25">
      <c r="A197">
        <v>195</v>
      </c>
      <c r="B197">
        <v>3</v>
      </c>
      <c r="C197">
        <v>1999</v>
      </c>
      <c r="D197">
        <v>31</v>
      </c>
      <c r="E197" t="str">
        <f t="shared" si="29"/>
        <v>3/1999</v>
      </c>
      <c r="F197" s="23">
        <f>('Monthly Load'!D229+'Monthly Load'!E229+'Monthly Load'!F229)+('WWTP loads'!C205)+('Monthly Load'!R229*'Monthly Load'!$F$26)</f>
        <v>4332.7081575944603</v>
      </c>
      <c r="G197" s="23">
        <f>('Monthly Load'!G229)+'WWTP loads'!D205+('Monthly Load'!R229*'Monthly Load'!$G$26)</f>
        <v>704.55766175243332</v>
      </c>
      <c r="H197" s="23">
        <f>'WWTP loads'!E205+('Monthly Load'!R229*'Monthly Load'!$H$26)</f>
        <v>625.97030744142523</v>
      </c>
      <c r="I197" s="23">
        <f>('Monthly Load'!C229)+'WWTP loads'!F205+('Monthly Load'!R229*'Monthly Load'!$I$26)</f>
        <v>10437.609450725067</v>
      </c>
      <c r="J197" s="24"/>
      <c r="K197" s="25">
        <v>9.5915003366752547</v>
      </c>
      <c r="L197" s="25">
        <v>1.7475425654025856</v>
      </c>
      <c r="M197" s="25">
        <v>1.8034639274954682</v>
      </c>
      <c r="N197" s="25">
        <v>26.650163164814291</v>
      </c>
      <c r="P197" s="23">
        <f t="shared" si="30"/>
        <v>168.6543138737072</v>
      </c>
      <c r="Q197" s="23">
        <f t="shared" si="31"/>
        <v>150.52663145604114</v>
      </c>
      <c r="R197" s="23">
        <f t="shared" si="32"/>
        <v>129.58980512787485</v>
      </c>
      <c r="S197" s="23">
        <f t="shared" si="33"/>
        <v>146.22638178288963</v>
      </c>
      <c r="AA197" t="s">
        <v>264</v>
      </c>
      <c r="AB197">
        <f>'Monthly Load'!D229+'Monthly Load'!E229+'Monthly Load'!F229</f>
        <v>3286.2085437393403</v>
      </c>
      <c r="AD197" s="23">
        <v>4007.103437993846</v>
      </c>
      <c r="AE197" s="23">
        <v>489.42597201631321</v>
      </c>
      <c r="AF197" s="23">
        <v>428.28172768390942</v>
      </c>
      <c r="AG197" s="23">
        <v>10165.787653558482</v>
      </c>
      <c r="AH197" s="40">
        <f t="shared" si="34"/>
        <v>8.125687909958923E-2</v>
      </c>
      <c r="AI197" s="40">
        <f t="shared" si="35"/>
        <v>0.43955920207877625</v>
      </c>
      <c r="AJ197" s="40">
        <f t="shared" si="36"/>
        <v>0.46158537004739691</v>
      </c>
      <c r="AK197" s="40">
        <f t="shared" si="37"/>
        <v>2.6738882065024793E-2</v>
      </c>
    </row>
    <row r="198" spans="1:37" x14ac:dyDescent="0.25">
      <c r="A198">
        <v>196</v>
      </c>
      <c r="B198">
        <v>4</v>
      </c>
      <c r="C198">
        <v>1999</v>
      </c>
      <c r="D198">
        <v>30</v>
      </c>
      <c r="E198" t="str">
        <f t="shared" si="29"/>
        <v>4/1999</v>
      </c>
      <c r="F198" s="23">
        <f>('Monthly Load'!D230+'Monthly Load'!E230+'Monthly Load'!F230)+('WWTP loads'!C206)+('Monthly Load'!R230*'Monthly Load'!$F$26)</f>
        <v>3385.3145312640386</v>
      </c>
      <c r="G198" s="23">
        <f>('Monthly Load'!G230)+'WWTP loads'!D206+('Monthly Load'!R230*'Monthly Load'!$G$26)</f>
        <v>404.60305835227882</v>
      </c>
      <c r="H198" s="23">
        <f>'WWTP loads'!E206+('Monthly Load'!R230*'Monthly Load'!$H$26)</f>
        <v>350.33634756020217</v>
      </c>
      <c r="I198" s="23">
        <f>('Monthly Load'!C230)+'WWTP loads'!F206+('Monthly Load'!R230*'Monthly Load'!$I$26)</f>
        <v>11814.933350733483</v>
      </c>
      <c r="J198" s="24"/>
      <c r="K198" s="25">
        <v>7.6973915312674439</v>
      </c>
      <c r="L198" s="25">
        <v>1.4380911469102093</v>
      </c>
      <c r="M198" s="25">
        <v>1.484110063611336</v>
      </c>
      <c r="N198" s="25">
        <v>27.699447040109447</v>
      </c>
      <c r="P198" s="23">
        <f t="shared" si="30"/>
        <v>169.67601292693021</v>
      </c>
      <c r="Q198" s="23">
        <f t="shared" si="31"/>
        <v>108.54448222394392</v>
      </c>
      <c r="R198" s="23">
        <f t="shared" si="32"/>
        <v>91.071835728849962</v>
      </c>
      <c r="S198" s="23">
        <f t="shared" si="33"/>
        <v>164.56034132333014</v>
      </c>
      <c r="AA198" t="s">
        <v>265</v>
      </c>
      <c r="AB198">
        <f>'Monthly Load'!D230+'Monthly Load'!E230+'Monthly Load'!F230</f>
        <v>2792.8002630956389</v>
      </c>
      <c r="AD198" s="23">
        <v>3414.0191081661574</v>
      </c>
      <c r="AE198" s="23">
        <v>423.56858237689306</v>
      </c>
      <c r="AF198" s="23">
        <v>367.76412639363144</v>
      </c>
      <c r="AG198" s="23">
        <v>11838.896546629448</v>
      </c>
      <c r="AH198" s="40">
        <f t="shared" si="34"/>
        <v>-8.4078547871799907E-3</v>
      </c>
      <c r="AI198" s="40">
        <f t="shared" si="35"/>
        <v>-4.4775568381836779E-2</v>
      </c>
      <c r="AJ198" s="40">
        <f t="shared" si="36"/>
        <v>-4.73884688110544E-2</v>
      </c>
      <c r="AK198" s="40">
        <f t="shared" si="37"/>
        <v>-2.0241072131665584E-3</v>
      </c>
    </row>
    <row r="199" spans="1:37" x14ac:dyDescent="0.25">
      <c r="A199">
        <v>197</v>
      </c>
      <c r="B199">
        <v>5</v>
      </c>
      <c r="C199">
        <v>1999</v>
      </c>
      <c r="D199">
        <v>31</v>
      </c>
      <c r="E199" t="str">
        <f t="shared" si="29"/>
        <v>5/1999</v>
      </c>
      <c r="F199" s="23">
        <f>('Monthly Load'!D231+'Monthly Load'!E231+'Monthly Load'!F231)+('WWTP loads'!C207)+('Monthly Load'!R231*'Monthly Load'!$F$26)</f>
        <v>1405.2657169896847</v>
      </c>
      <c r="G199" s="23">
        <f>('Monthly Load'!G231)+'WWTP loads'!D207+('Monthly Load'!R231*'Monthly Load'!$G$26)</f>
        <v>95.580205518191335</v>
      </c>
      <c r="H199" s="23">
        <f>'WWTP loads'!E207+('Monthly Load'!R231*'Monthly Load'!$H$26)</f>
        <v>66.369401712662309</v>
      </c>
      <c r="I199" s="23">
        <f>('Monthly Load'!C231)+'WWTP loads'!F207+('Monthly Load'!R231*'Monthly Load'!$I$26)</f>
        <v>12349.218311881164</v>
      </c>
      <c r="J199" s="24"/>
      <c r="K199" s="25">
        <v>2.981255515969409</v>
      </c>
      <c r="L199" s="25">
        <v>0.68400805018884347</v>
      </c>
      <c r="M199" s="25">
        <v>0.70589630779488644</v>
      </c>
      <c r="N199" s="25">
        <v>26.359808199780424</v>
      </c>
      <c r="P199" s="23">
        <f t="shared" si="30"/>
        <v>175.98830766555122</v>
      </c>
      <c r="Q199" s="23">
        <f t="shared" si="31"/>
        <v>52.171258207878992</v>
      </c>
      <c r="R199" s="23">
        <f t="shared" si="32"/>
        <v>35.103591826212742</v>
      </c>
      <c r="S199" s="23">
        <f t="shared" si="33"/>
        <v>174.91287813501151</v>
      </c>
      <c r="AA199" t="s">
        <v>266</v>
      </c>
      <c r="AB199">
        <f>'Monthly Load'!D231+'Monthly Load'!E231+'Monthly Load'!F231</f>
        <v>1280.4617125701741</v>
      </c>
      <c r="AD199" s="23">
        <v>1532.4518871758714</v>
      </c>
      <c r="AE199" s="23">
        <v>179.61392510549331</v>
      </c>
      <c r="AF199" s="23">
        <v>143.5895764685614</v>
      </c>
      <c r="AG199" s="23">
        <v>12455.396052170525</v>
      </c>
      <c r="AH199" s="40">
        <f t="shared" si="34"/>
        <v>-8.2995212607017532E-2</v>
      </c>
      <c r="AI199" s="40">
        <f t="shared" si="35"/>
        <v>-0.46785748676193195</v>
      </c>
      <c r="AJ199" s="40">
        <f t="shared" si="36"/>
        <v>-0.53778398582299791</v>
      </c>
      <c r="AK199" s="40">
        <f t="shared" si="37"/>
        <v>-8.5246378232073511E-3</v>
      </c>
    </row>
    <row r="200" spans="1:37" x14ac:dyDescent="0.25">
      <c r="A200">
        <v>198</v>
      </c>
      <c r="B200">
        <v>6</v>
      </c>
      <c r="C200">
        <v>1999</v>
      </c>
      <c r="D200">
        <v>30</v>
      </c>
      <c r="E200" t="str">
        <f t="shared" si="29"/>
        <v>6/1999</v>
      </c>
      <c r="F200" s="23">
        <f>('Monthly Load'!D232+'Monthly Load'!E232+'Monthly Load'!F232)+('WWTP loads'!C208)+('Monthly Load'!R232*'Monthly Load'!$F$26)</f>
        <v>1024.6257348837189</v>
      </c>
      <c r="G200" s="23">
        <f>('Monthly Load'!G232)+'WWTP loads'!D208+('Monthly Load'!R232*'Monthly Load'!$G$26)</f>
        <v>69.754123205870656</v>
      </c>
      <c r="H200" s="23">
        <f>'WWTP loads'!E208+('Monthly Load'!R232*'Monthly Load'!$H$26)</f>
        <v>42.63732607431357</v>
      </c>
      <c r="I200" s="23">
        <f>('Monthly Load'!C232)+'WWTP loads'!F208+('Monthly Load'!R232*'Monthly Load'!$I$26)</f>
        <v>4156.6654339153092</v>
      </c>
      <c r="J200" s="24"/>
      <c r="K200" s="25">
        <v>2.1578675642751235</v>
      </c>
      <c r="L200" s="25">
        <v>0.52035913349057461</v>
      </c>
      <c r="M200" s="25">
        <v>0.53701062576227299</v>
      </c>
      <c r="N200" s="25">
        <v>6.1844646111933317</v>
      </c>
      <c r="P200" s="23">
        <f t="shared" si="30"/>
        <v>183.19156606397954</v>
      </c>
      <c r="Q200" s="23">
        <f t="shared" si="31"/>
        <v>51.716807168746136</v>
      </c>
      <c r="R200" s="23">
        <f t="shared" si="32"/>
        <v>30.631769443051034</v>
      </c>
      <c r="S200" s="23">
        <f t="shared" si="33"/>
        <v>259.30325235809431</v>
      </c>
      <c r="AA200" t="s">
        <v>267</v>
      </c>
      <c r="AB200">
        <f>'Monthly Load'!D232+'Monthly Load'!E232+'Monthly Load'!F232</f>
        <v>938.90985504501793</v>
      </c>
      <c r="AD200" s="23">
        <v>1065.3194109224512</v>
      </c>
      <c r="AE200" s="23">
        <v>96.641016302890193</v>
      </c>
      <c r="AF200" s="23">
        <v>67.344200812115304</v>
      </c>
      <c r="AG200" s="23">
        <v>4190.6373866797867</v>
      </c>
      <c r="AH200" s="40">
        <f t="shared" si="34"/>
        <v>-3.8198568074053939E-2</v>
      </c>
      <c r="AI200" s="40">
        <f t="shared" si="35"/>
        <v>-0.27821409713605677</v>
      </c>
      <c r="AJ200" s="40">
        <f t="shared" si="36"/>
        <v>-0.36687457033949888</v>
      </c>
      <c r="AK200" s="40">
        <f t="shared" si="37"/>
        <v>-8.1066314333135877E-3</v>
      </c>
    </row>
    <row r="201" spans="1:37" x14ac:dyDescent="0.25">
      <c r="A201">
        <v>199</v>
      </c>
      <c r="B201">
        <v>7</v>
      </c>
      <c r="C201">
        <v>1999</v>
      </c>
      <c r="D201">
        <v>31</v>
      </c>
      <c r="E201" t="str">
        <f t="shared" si="29"/>
        <v>7/1999</v>
      </c>
      <c r="F201" s="23">
        <f>('Monthly Load'!D233+'Monthly Load'!E233+'Monthly Load'!F233)+('WWTP loads'!C209)+('Monthly Load'!R233*'Monthly Load'!$F$26)</f>
        <v>830.20583114775661</v>
      </c>
      <c r="G201" s="23">
        <f>('Monthly Load'!G233)+'WWTP loads'!D209+('Monthly Load'!R233*'Monthly Load'!$G$26)</f>
        <v>61.887208196563932</v>
      </c>
      <c r="H201" s="23">
        <f>'WWTP loads'!E209+('Monthly Load'!R233*'Monthly Load'!$H$26)</f>
        <v>35.408269038734417</v>
      </c>
      <c r="I201" s="23">
        <f>('Monthly Load'!C233)+'WWTP loads'!F209+('Monthly Load'!R233*'Monthly Load'!$I$26)</f>
        <v>5670.9524514356945</v>
      </c>
      <c r="J201" s="24"/>
      <c r="K201" s="25">
        <v>1.6617866864199007</v>
      </c>
      <c r="L201" s="25">
        <v>0.40884306267974402</v>
      </c>
      <c r="M201" s="25">
        <v>0.42192604068549583</v>
      </c>
      <c r="N201" s="25">
        <v>9.4701867734557776</v>
      </c>
      <c r="P201" s="23">
        <f t="shared" si="30"/>
        <v>186.52414926804246</v>
      </c>
      <c r="Q201" s="23">
        <f t="shared" si="31"/>
        <v>56.515662419722936</v>
      </c>
      <c r="R201" s="23">
        <f t="shared" si="32"/>
        <v>31.332347162170251</v>
      </c>
      <c r="S201" s="23">
        <f t="shared" si="33"/>
        <v>223.57437494618353</v>
      </c>
      <c r="AA201" t="s">
        <v>268</v>
      </c>
      <c r="AB201">
        <f>'Monthly Load'!D233+'Monthly Load'!E233+'Monthly Load'!F233</f>
        <v>756.39663348530371</v>
      </c>
      <c r="AD201" s="23">
        <v>796.02702444727936</v>
      </c>
      <c r="AE201" s="23">
        <v>39.304782340891457</v>
      </c>
      <c r="AF201" s="23">
        <v>14.656850684873227</v>
      </c>
      <c r="AG201" s="23">
        <v>5642.4192511991359</v>
      </c>
      <c r="AH201" s="40">
        <f t="shared" si="34"/>
        <v>4.2936741656741211E-2</v>
      </c>
      <c r="AI201" s="40">
        <f t="shared" si="35"/>
        <v>0.57454651853340588</v>
      </c>
      <c r="AJ201" s="40">
        <f t="shared" si="36"/>
        <v>1.415816999164625</v>
      </c>
      <c r="AK201" s="40">
        <f t="shared" si="37"/>
        <v>5.0569089190766166E-3</v>
      </c>
    </row>
    <row r="202" spans="1:37" x14ac:dyDescent="0.25">
      <c r="A202">
        <v>200</v>
      </c>
      <c r="B202">
        <v>8</v>
      </c>
      <c r="C202">
        <v>1999</v>
      </c>
      <c r="D202">
        <v>30</v>
      </c>
      <c r="E202" t="str">
        <f t="shared" si="29"/>
        <v>8/1999</v>
      </c>
      <c r="F202" s="23">
        <f>('Monthly Load'!D234+'Monthly Load'!E234+'Monthly Load'!F234)+('WWTP loads'!C210)+('Monthly Load'!R234*'Monthly Load'!$F$26)</f>
        <v>1263.1022894379889</v>
      </c>
      <c r="G202" s="23">
        <f>('Monthly Load'!G234)+'WWTP loads'!D210+('Monthly Load'!R234*'Monthly Load'!$G$26)</f>
        <v>82.593276210009762</v>
      </c>
      <c r="H202" s="23">
        <f>'WWTP loads'!E210+('Monthly Load'!R234*'Monthly Load'!$H$26)</f>
        <v>54.435466672711676</v>
      </c>
      <c r="I202" s="23">
        <f>('Monthly Load'!C234)+'WWTP loads'!F210+('Monthly Load'!R234*'Monthly Load'!$I$26)</f>
        <v>5902.6037982179932</v>
      </c>
      <c r="J202" s="24"/>
      <c r="K202" s="25">
        <v>2.5964854445966838</v>
      </c>
      <c r="L202" s="25">
        <v>0.64225285525889131</v>
      </c>
      <c r="M202" s="25">
        <v>0.66280494662717582</v>
      </c>
      <c r="N202" s="25">
        <v>8.7616052859393445</v>
      </c>
      <c r="P202" s="23">
        <f t="shared" si="30"/>
        <v>187.67984355558576</v>
      </c>
      <c r="Q202" s="23">
        <f t="shared" si="31"/>
        <v>49.61393263560111</v>
      </c>
      <c r="R202" s="23">
        <f t="shared" si="32"/>
        <v>31.68554724547792</v>
      </c>
      <c r="S202" s="23">
        <f t="shared" si="33"/>
        <v>259.91117442112909</v>
      </c>
      <c r="AA202" t="s">
        <v>269</v>
      </c>
      <c r="AB202">
        <f>'Monthly Load'!D234+'Monthly Load'!E234+'Monthly Load'!F234</f>
        <v>1157.9541780254558</v>
      </c>
      <c r="AD202" s="23">
        <v>1384.3524952827006</v>
      </c>
      <c r="AE202" s="23">
        <v>162.7050193574085</v>
      </c>
      <c r="AF202" s="23">
        <v>128.05166307842941</v>
      </c>
      <c r="AG202" s="23">
        <v>6003.8260682758546</v>
      </c>
      <c r="AH202" s="40">
        <f t="shared" si="34"/>
        <v>-8.7586222626016216E-2</v>
      </c>
      <c r="AI202" s="40">
        <f t="shared" si="35"/>
        <v>-0.49237413488406301</v>
      </c>
      <c r="AJ202" s="40">
        <f t="shared" si="36"/>
        <v>-0.57489449676752036</v>
      </c>
      <c r="AK202" s="40">
        <f t="shared" si="37"/>
        <v>-1.6859627328766006E-2</v>
      </c>
    </row>
    <row r="203" spans="1:37" x14ac:dyDescent="0.25">
      <c r="A203">
        <v>201</v>
      </c>
      <c r="B203">
        <v>9</v>
      </c>
      <c r="C203">
        <v>1999</v>
      </c>
      <c r="D203">
        <v>31</v>
      </c>
      <c r="E203" t="str">
        <f t="shared" si="29"/>
        <v>9/1999</v>
      </c>
      <c r="F203" s="23">
        <f>('Monthly Load'!D235+'Monthly Load'!E235+'Monthly Load'!F235)+('WWTP loads'!C211)+('Monthly Load'!R235*'Monthly Load'!$F$26)</f>
        <v>16610.068262254492</v>
      </c>
      <c r="G203" s="23">
        <f>('Monthly Load'!G235)+'WWTP loads'!D211+('Monthly Load'!R235*'Monthly Load'!$G$26)</f>
        <v>2126.064432469228</v>
      </c>
      <c r="H203" s="23">
        <f>'WWTP loads'!E211+('Monthly Load'!R235*'Monthly Load'!$H$26)</f>
        <v>1932.2197724244256</v>
      </c>
      <c r="I203" s="23">
        <f>('Monthly Load'!C235)+'WWTP loads'!F211+('Monthly Load'!R235*'Monthly Load'!$I$26)</f>
        <v>66868.554898050308</v>
      </c>
      <c r="J203" s="24"/>
      <c r="K203" s="25">
        <v>47.725904602209674</v>
      </c>
      <c r="L203" s="25">
        <v>7.0620995167450022</v>
      </c>
      <c r="M203" s="25">
        <v>7.2880867012808421</v>
      </c>
      <c r="N203" s="25">
        <v>90.8028428166824</v>
      </c>
      <c r="P203" s="23">
        <f t="shared" si="30"/>
        <v>129.93968575827751</v>
      </c>
      <c r="Q203" s="23">
        <f t="shared" si="31"/>
        <v>112.40021775260161</v>
      </c>
      <c r="R203" s="23">
        <f t="shared" si="32"/>
        <v>98.984582383053393</v>
      </c>
      <c r="S203" s="23">
        <f t="shared" si="33"/>
        <v>274.94577852156425</v>
      </c>
      <c r="AA203" t="s">
        <v>270</v>
      </c>
      <c r="AB203">
        <f>'Monthly Load'!D235+'Monthly Load'!E235+'Monthly Load'!F235</f>
        <v>13412.098941368547</v>
      </c>
      <c r="AD203" s="23">
        <v>16610.068262254492</v>
      </c>
      <c r="AE203" s="23">
        <v>2126.064432469228</v>
      </c>
      <c r="AF203" s="23">
        <v>1932.2197724244256</v>
      </c>
      <c r="AG203" s="23">
        <v>66868.554898050308</v>
      </c>
      <c r="AH203" s="40">
        <f t="shared" si="34"/>
        <v>0</v>
      </c>
      <c r="AI203" s="40">
        <f t="shared" si="35"/>
        <v>0</v>
      </c>
      <c r="AJ203" s="40">
        <f t="shared" si="36"/>
        <v>0</v>
      </c>
      <c r="AK203" s="40">
        <f t="shared" si="37"/>
        <v>0</v>
      </c>
    </row>
    <row r="204" spans="1:37" x14ac:dyDescent="0.25">
      <c r="A204">
        <v>202</v>
      </c>
      <c r="B204">
        <v>10</v>
      </c>
      <c r="C204">
        <v>1999</v>
      </c>
      <c r="D204">
        <v>31</v>
      </c>
      <c r="E204" t="str">
        <f t="shared" si="29"/>
        <v>10/1999</v>
      </c>
      <c r="F204" s="23">
        <f>('Monthly Load'!D236+'Monthly Load'!E236+'Monthly Load'!F236)+('WWTP loads'!C212)+('Monthly Load'!R236*'Monthly Load'!$F$26)</f>
        <v>3740.7154920581384</v>
      </c>
      <c r="G204" s="23">
        <f>('Monthly Load'!G236)+'WWTP loads'!D212+('Monthly Load'!R236*'Monthly Load'!$G$26)</f>
        <v>384.25971782908124</v>
      </c>
      <c r="H204" s="23">
        <f>'WWTP loads'!E212+('Monthly Load'!R236*'Monthly Load'!$H$26)</f>
        <v>331.64246707942601</v>
      </c>
      <c r="I204" s="23">
        <f>('Monthly Load'!C236)+'WWTP loads'!F212+('Monthly Load'!R236*'Monthly Load'!$I$26)</f>
        <v>15715.541447377533</v>
      </c>
      <c r="J204" s="24"/>
      <c r="K204" s="25">
        <v>7.8743607627947156</v>
      </c>
      <c r="L204" s="25">
        <v>1.2742188720007019</v>
      </c>
      <c r="M204" s="25">
        <v>1.3149938759047244</v>
      </c>
      <c r="N204" s="25">
        <v>28.115398153925625</v>
      </c>
      <c r="P204" s="23">
        <f t="shared" si="30"/>
        <v>177.36337077458845</v>
      </c>
      <c r="Q204" s="23">
        <f t="shared" si="31"/>
        <v>112.5914443024667</v>
      </c>
      <c r="R204" s="23">
        <f t="shared" si="32"/>
        <v>94.160980160951183</v>
      </c>
      <c r="S204" s="23">
        <f t="shared" si="33"/>
        <v>208.69386100342311</v>
      </c>
      <c r="AA204" t="s">
        <v>271</v>
      </c>
      <c r="AB204">
        <f>'Monthly Load'!D236+'Monthly Load'!E236+'Monthly Load'!F236</f>
        <v>3178.9911446816054</v>
      </c>
      <c r="AD204" s="23">
        <v>3740.7154920581384</v>
      </c>
      <c r="AE204" s="23">
        <v>384.25971782908124</v>
      </c>
      <c r="AF204" s="23">
        <v>331.64246707942601</v>
      </c>
      <c r="AG204" s="23">
        <v>15715.541447377533</v>
      </c>
      <c r="AH204" s="40">
        <f t="shared" si="34"/>
        <v>0</v>
      </c>
      <c r="AI204" s="40">
        <f t="shared" si="35"/>
        <v>0</v>
      </c>
      <c r="AJ204" s="40">
        <f t="shared" si="36"/>
        <v>0</v>
      </c>
      <c r="AK204" s="40">
        <f t="shared" si="37"/>
        <v>0</v>
      </c>
    </row>
    <row r="205" spans="1:37" x14ac:dyDescent="0.25">
      <c r="A205">
        <v>203</v>
      </c>
      <c r="B205">
        <v>11</v>
      </c>
      <c r="C205">
        <v>1999</v>
      </c>
      <c r="D205">
        <v>30</v>
      </c>
      <c r="E205" t="str">
        <f t="shared" si="29"/>
        <v>11/1999</v>
      </c>
      <c r="F205" s="23">
        <f>('Monthly Load'!D237+'Monthly Load'!E237+'Monthly Load'!F237)+('WWTP loads'!C213)+('Monthly Load'!R237*'Monthly Load'!$F$26)</f>
        <v>2332.0725068716652</v>
      </c>
      <c r="G205" s="23">
        <f>('Monthly Load'!G237)+'WWTP loads'!D213+('Monthly Load'!R237*'Monthly Load'!$G$26)</f>
        <v>79.072678587829557</v>
      </c>
      <c r="H205" s="23">
        <f>'WWTP loads'!E213+('Monthly Load'!R237*'Monthly Load'!$H$26)</f>
        <v>51.200322911789321</v>
      </c>
      <c r="I205" s="23">
        <f>('Monthly Load'!C237)+'WWTP loads'!F213+('Monthly Load'!R237*'Monthly Load'!$I$26)</f>
        <v>8568.1742437382909</v>
      </c>
      <c r="J205" s="24"/>
      <c r="K205" s="25">
        <v>5.307941886608222</v>
      </c>
      <c r="L205" s="25">
        <v>0.34039934692816437</v>
      </c>
      <c r="M205" s="25">
        <v>0.35129212602986559</v>
      </c>
      <c r="N205" s="25">
        <v>17.564872984080015</v>
      </c>
      <c r="P205" s="23">
        <f t="shared" si="30"/>
        <v>169.50436733770087</v>
      </c>
      <c r="Q205" s="23">
        <f t="shared" si="31"/>
        <v>89.619545147964757</v>
      </c>
      <c r="R205" s="23">
        <f t="shared" si="32"/>
        <v>56.230155862472628</v>
      </c>
      <c r="S205" s="23">
        <f t="shared" si="33"/>
        <v>188.19508585209141</v>
      </c>
      <c r="AA205" t="s">
        <v>272</v>
      </c>
      <c r="AB205">
        <f>'Monthly Load'!D237+'Monthly Load'!E237+'Monthly Load'!F237</f>
        <v>2232.2528675359454</v>
      </c>
      <c r="AD205" s="23">
        <v>2332.0725068716652</v>
      </c>
      <c r="AE205" s="23">
        <v>79.072678587829557</v>
      </c>
      <c r="AF205" s="23">
        <v>51.200322911789321</v>
      </c>
      <c r="AG205" s="23">
        <v>8568.1742437382909</v>
      </c>
      <c r="AH205" s="40">
        <f t="shared" si="34"/>
        <v>0</v>
      </c>
      <c r="AI205" s="40">
        <f t="shared" si="35"/>
        <v>0</v>
      </c>
      <c r="AJ205" s="40">
        <f t="shared" si="36"/>
        <v>0</v>
      </c>
      <c r="AK205" s="40">
        <f t="shared" si="37"/>
        <v>0</v>
      </c>
    </row>
    <row r="206" spans="1:37" x14ac:dyDescent="0.25">
      <c r="A206">
        <v>204</v>
      </c>
      <c r="B206">
        <v>12</v>
      </c>
      <c r="C206">
        <v>1999</v>
      </c>
      <c r="D206">
        <v>31</v>
      </c>
      <c r="E206" t="str">
        <f t="shared" si="29"/>
        <v>12/1999</v>
      </c>
      <c r="F206" s="23">
        <f>('Monthly Load'!D238+'Monthly Load'!E238+'Monthly Load'!F238)+('WWTP loads'!C214)+('Monthly Load'!R238*'Monthly Load'!$F$26)</f>
        <v>2713.5758671345484</v>
      </c>
      <c r="G206" s="23">
        <f>('Monthly Load'!G238)+'WWTP loads'!D214+('Monthly Load'!R238*'Monthly Load'!$G$26)</f>
        <v>242.33306359030718</v>
      </c>
      <c r="H206" s="23">
        <f>'WWTP loads'!E214+('Monthly Load'!R238*'Monthly Load'!$H$26)</f>
        <v>201.22337940055255</v>
      </c>
      <c r="I206" s="23">
        <f>('Monthly Load'!C238)+'WWTP loads'!F214+('Monthly Load'!R238*'Monthly Load'!$I$26)</f>
        <v>9361.4587493937524</v>
      </c>
      <c r="J206" s="24"/>
      <c r="K206" s="25">
        <v>5.6957971189170999</v>
      </c>
      <c r="L206" s="25">
        <v>1.0606214888329544</v>
      </c>
      <c r="M206" s="25">
        <v>1.0945613764756088</v>
      </c>
      <c r="N206" s="25">
        <v>22.199656101430858</v>
      </c>
      <c r="P206" s="23">
        <f t="shared" si="30"/>
        <v>177.8738152185735</v>
      </c>
      <c r="Q206" s="23">
        <f t="shared" si="31"/>
        <v>85.305457106910396</v>
      </c>
      <c r="R206" s="23">
        <f t="shared" si="32"/>
        <v>68.637725390161378</v>
      </c>
      <c r="S206" s="23">
        <f t="shared" si="33"/>
        <v>157.44245201703754</v>
      </c>
      <c r="AA206" t="s">
        <v>273</v>
      </c>
      <c r="AB206">
        <f>'Monthly Load'!D238+'Monthly Load'!E238+'Monthly Load'!F238</f>
        <v>2366.6594288761598</v>
      </c>
      <c r="AD206" s="23">
        <v>2713.5758671345484</v>
      </c>
      <c r="AE206" s="23">
        <v>242.33306359030718</v>
      </c>
      <c r="AF206" s="23">
        <v>201.22337940055255</v>
      </c>
      <c r="AG206" s="23">
        <v>9361.4587493937524</v>
      </c>
      <c r="AH206" s="40">
        <f t="shared" si="34"/>
        <v>0</v>
      </c>
      <c r="AI206" s="40">
        <f t="shared" si="35"/>
        <v>0</v>
      </c>
      <c r="AJ206" s="40">
        <f t="shared" si="36"/>
        <v>0</v>
      </c>
      <c r="AK206" s="40">
        <f t="shared" si="37"/>
        <v>0</v>
      </c>
    </row>
    <row r="207" spans="1:37" x14ac:dyDescent="0.25">
      <c r="A207">
        <v>205</v>
      </c>
      <c r="B207">
        <v>1</v>
      </c>
      <c r="C207">
        <v>2000</v>
      </c>
      <c r="D207">
        <v>31</v>
      </c>
      <c r="E207" t="str">
        <f t="shared" si="29"/>
        <v>1/2000</v>
      </c>
      <c r="F207" s="23">
        <f>('Monthly Load'!D239+'Monthly Load'!E239+'Monthly Load'!F239)+('WWTP loads'!C215)+('Monthly Load'!R239*'Monthly Load'!$F$26)</f>
        <v>4646.744918258586</v>
      </c>
      <c r="G207" s="23">
        <f>('Monthly Load'!G239)+'WWTP loads'!D215+('Monthly Load'!R239*'Monthly Load'!$G$26)</f>
        <v>735.7784797710267</v>
      </c>
      <c r="H207" s="23">
        <f>'WWTP loads'!E215+('Monthly Load'!R239*'Monthly Load'!$H$26)</f>
        <v>650.87022204634877</v>
      </c>
      <c r="I207" s="23">
        <f>('Monthly Load'!C239)+'WWTP loads'!F215+('Monthly Load'!R239*'Monthly Load'!$I$26)</f>
        <v>16270.473809232921</v>
      </c>
      <c r="J207" s="24"/>
      <c r="K207" s="25">
        <v>10.449545096227682</v>
      </c>
      <c r="L207" s="25">
        <v>3.2632524349127792</v>
      </c>
      <c r="M207" s="25">
        <v>3.3676765128299881</v>
      </c>
      <c r="N207" s="25">
        <v>39.445010431936069</v>
      </c>
      <c r="P207" s="23">
        <f t="shared" si="30"/>
        <v>166.02596446431801</v>
      </c>
      <c r="Q207" s="23">
        <f t="shared" si="31"/>
        <v>84.182336258909118</v>
      </c>
      <c r="R207" s="23">
        <f t="shared" si="32"/>
        <v>72.158683024543592</v>
      </c>
      <c r="S207" s="23">
        <f t="shared" si="33"/>
        <v>154.00424378976754</v>
      </c>
      <c r="AA207" t="s">
        <v>274</v>
      </c>
      <c r="AB207">
        <f>'Monthly Load'!D239+'Monthly Load'!E239+'Monthly Load'!F239</f>
        <v>3564.0981334876724</v>
      </c>
      <c r="AD207" s="23">
        <v>4646.744918258586</v>
      </c>
      <c r="AE207" s="23">
        <v>735.7784797710267</v>
      </c>
      <c r="AF207" s="23">
        <v>650.87022204634877</v>
      </c>
      <c r="AG207" s="23">
        <v>16270.473809232921</v>
      </c>
      <c r="AH207" s="40">
        <f t="shared" si="34"/>
        <v>0</v>
      </c>
      <c r="AI207" s="40">
        <f t="shared" si="35"/>
        <v>0</v>
      </c>
      <c r="AJ207" s="40">
        <f t="shared" si="36"/>
        <v>0</v>
      </c>
      <c r="AK207" s="40">
        <f t="shared" si="37"/>
        <v>0</v>
      </c>
    </row>
    <row r="208" spans="1:37" x14ac:dyDescent="0.25">
      <c r="A208">
        <v>206</v>
      </c>
      <c r="B208">
        <v>2</v>
      </c>
      <c r="C208">
        <v>2000</v>
      </c>
      <c r="D208">
        <v>28</v>
      </c>
      <c r="E208" t="str">
        <f t="shared" si="29"/>
        <v>2/2000</v>
      </c>
      <c r="F208" s="23">
        <f>('Monthly Load'!D240+'Monthly Load'!E240+'Monthly Load'!F240)+('WWTP loads'!C216)+('Monthly Load'!R240*'Monthly Load'!$F$26)</f>
        <v>5135.9702546043527</v>
      </c>
      <c r="G208" s="23">
        <f>('Monthly Load'!G240)+'WWTP loads'!D216+('Monthly Load'!R240*'Monthly Load'!$G$26)</f>
        <v>521.50488711699086</v>
      </c>
      <c r="H208" s="23">
        <f>'WWTP loads'!E216+('Monthly Load'!R240*'Monthly Load'!$H$26)</f>
        <v>453.97016393182946</v>
      </c>
      <c r="I208" s="23">
        <f>('Monthly Load'!C240)+'WWTP loads'!F216+('Monthly Load'!R240*'Monthly Load'!$I$26)</f>
        <v>22109.881058639203</v>
      </c>
      <c r="J208" s="24"/>
      <c r="K208" s="25">
        <v>17.69016417945835</v>
      </c>
      <c r="L208" s="25">
        <v>3.161952415559087</v>
      </c>
      <c r="M208" s="25">
        <v>3.2631348928569777</v>
      </c>
      <c r="N208" s="25">
        <v>64.566118864810733</v>
      </c>
      <c r="P208" s="23">
        <f t="shared" si="30"/>
        <v>120.0103942466874</v>
      </c>
      <c r="Q208" s="23">
        <f t="shared" si="31"/>
        <v>68.175962644636556</v>
      </c>
      <c r="R208" s="23">
        <f t="shared" si="32"/>
        <v>57.506973216244617</v>
      </c>
      <c r="S208" s="23">
        <f t="shared" si="33"/>
        <v>141.55002524149296</v>
      </c>
      <c r="AA208" t="s">
        <v>275</v>
      </c>
      <c r="AB208">
        <f>'Monthly Load'!D240+'Monthly Load'!E240+'Monthly Load'!F240</f>
        <v>4377.6294479044127</v>
      </c>
      <c r="AD208" s="23">
        <v>5135.9702546043527</v>
      </c>
      <c r="AE208" s="23">
        <v>521.50488711699086</v>
      </c>
      <c r="AF208" s="23">
        <v>453.97016393182946</v>
      </c>
      <c r="AG208" s="23">
        <v>22109.881058639203</v>
      </c>
      <c r="AH208" s="40">
        <f t="shared" si="34"/>
        <v>0</v>
      </c>
      <c r="AI208" s="40">
        <f t="shared" si="35"/>
        <v>0</v>
      </c>
      <c r="AJ208" s="40">
        <f t="shared" si="36"/>
        <v>0</v>
      </c>
      <c r="AK208" s="40">
        <f t="shared" si="37"/>
        <v>0</v>
      </c>
    </row>
    <row r="209" spans="1:37" x14ac:dyDescent="0.25">
      <c r="A209">
        <v>207</v>
      </c>
      <c r="B209">
        <v>3</v>
      </c>
      <c r="C209">
        <v>2000</v>
      </c>
      <c r="D209">
        <v>31</v>
      </c>
      <c r="E209" t="str">
        <f t="shared" si="29"/>
        <v>3/2000</v>
      </c>
      <c r="F209" s="23">
        <f>('Monthly Load'!D241+'Monthly Load'!E241+'Monthly Load'!F241)+('WWTP loads'!C217)+('Monthly Load'!R241*'Monthly Load'!$F$26)</f>
        <v>2195.1195567276704</v>
      </c>
      <c r="G209" s="23">
        <f>('Monthly Load'!G241)+'WWTP loads'!D217+('Monthly Load'!R241*'Monthly Load'!$G$26)</f>
        <v>145.47291082056495</v>
      </c>
      <c r="H209" s="23">
        <f>'WWTP loads'!E217+('Monthly Load'!R241*'Monthly Load'!$H$26)</f>
        <v>108.42726679457319</v>
      </c>
      <c r="I209" s="23">
        <f>('Monthly Load'!C241)+'WWTP loads'!F217+('Monthly Load'!R241*'Monthly Load'!$I$26)</f>
        <v>14720.513301589963</v>
      </c>
      <c r="J209" s="24"/>
      <c r="K209" s="25">
        <v>5.6911468763391069</v>
      </c>
      <c r="L209" s="25">
        <v>0.85512607537156915</v>
      </c>
      <c r="M209" s="25">
        <v>0.88249010978345932</v>
      </c>
      <c r="N209" s="25">
        <v>38.878722106091857</v>
      </c>
      <c r="P209" s="23">
        <f t="shared" si="30"/>
        <v>144.00678300288962</v>
      </c>
      <c r="Q209" s="23">
        <f t="shared" si="31"/>
        <v>63.515035181169942</v>
      </c>
      <c r="R209" s="23">
        <f t="shared" si="32"/>
        <v>45.872586380845199</v>
      </c>
      <c r="S209" s="23">
        <f t="shared" si="33"/>
        <v>141.36292928830341</v>
      </c>
      <c r="AA209" t="s">
        <v>276</v>
      </c>
      <c r="AB209">
        <f>'Monthly Load'!D241+'Monthly Load'!E241+'Monthly Load'!F241</f>
        <v>2005.908227665564</v>
      </c>
      <c r="AD209" s="23">
        <v>2195.1195567276704</v>
      </c>
      <c r="AE209" s="23">
        <v>145.47291082056495</v>
      </c>
      <c r="AF209" s="23">
        <v>108.42726679457319</v>
      </c>
      <c r="AG209" s="23">
        <v>14720.513301589963</v>
      </c>
      <c r="AH209" s="40">
        <f t="shared" si="34"/>
        <v>0</v>
      </c>
      <c r="AI209" s="40">
        <f t="shared" si="35"/>
        <v>0</v>
      </c>
      <c r="AJ209" s="40">
        <f t="shared" si="36"/>
        <v>0</v>
      </c>
      <c r="AK209" s="40">
        <f t="shared" si="37"/>
        <v>0</v>
      </c>
    </row>
    <row r="210" spans="1:37" x14ac:dyDescent="0.25">
      <c r="A210">
        <v>208</v>
      </c>
      <c r="B210">
        <v>4</v>
      </c>
      <c r="C210">
        <v>2000</v>
      </c>
      <c r="D210">
        <v>30</v>
      </c>
      <c r="E210" t="str">
        <f t="shared" si="29"/>
        <v>4/2000</v>
      </c>
      <c r="F210" s="23">
        <f>('Monthly Load'!D242+'Monthly Load'!E242+'Monthly Load'!F242)+('WWTP loads'!C218)+('Monthly Load'!R242*'Monthly Load'!$F$26)</f>
        <v>4456.4750154627409</v>
      </c>
      <c r="G210" s="23">
        <f>('Monthly Load'!G242)+'WWTP loads'!D218+('Monthly Load'!R242*'Monthly Load'!$G$26)</f>
        <v>267.51648926991879</v>
      </c>
      <c r="H210" s="23">
        <f>'WWTP loads'!E218+('Monthly Load'!R242*'Monthly Load'!$H$26)</f>
        <v>220.5754199642497</v>
      </c>
      <c r="I210" s="23">
        <f>('Monthly Load'!C242)+'WWTP loads'!F218+('Monthly Load'!R242*'Monthly Load'!$I$26)</f>
        <v>21148.213923799132</v>
      </c>
      <c r="J210" s="24"/>
      <c r="K210" s="25">
        <v>11.416035512803271</v>
      </c>
      <c r="L210" s="25">
        <v>1.2333530278302749</v>
      </c>
      <c r="M210" s="25">
        <v>1.2728203247208436</v>
      </c>
      <c r="N210" s="25">
        <v>53.647374223265672</v>
      </c>
      <c r="P210" s="23">
        <f t="shared" si="30"/>
        <v>150.60561634372058</v>
      </c>
      <c r="Q210" s="23">
        <f t="shared" si="31"/>
        <v>83.681249217380511</v>
      </c>
      <c r="R210" s="23">
        <f t="shared" si="32"/>
        <v>66.858251710851661</v>
      </c>
      <c r="S210" s="23">
        <f t="shared" si="33"/>
        <v>152.08634658721977</v>
      </c>
      <c r="AA210" t="s">
        <v>277</v>
      </c>
      <c r="AB210">
        <f>'Monthly Load'!D242+'Monthly Load'!E242+'Monthly Load'!F242</f>
        <v>4082.5490811799909</v>
      </c>
      <c r="AD210" s="23">
        <v>4456.4750154627409</v>
      </c>
      <c r="AE210" s="23">
        <v>267.51648926991879</v>
      </c>
      <c r="AF210" s="23">
        <v>220.5754199642497</v>
      </c>
      <c r="AG210" s="23">
        <v>21148.213923799132</v>
      </c>
      <c r="AH210" s="40">
        <f t="shared" si="34"/>
        <v>0</v>
      </c>
      <c r="AI210" s="40">
        <f t="shared" si="35"/>
        <v>0</v>
      </c>
      <c r="AJ210" s="40">
        <f t="shared" si="36"/>
        <v>0</v>
      </c>
      <c r="AK210" s="40">
        <f t="shared" si="37"/>
        <v>0</v>
      </c>
    </row>
    <row r="211" spans="1:37" x14ac:dyDescent="0.25">
      <c r="A211">
        <v>209</v>
      </c>
      <c r="B211">
        <v>5</v>
      </c>
      <c r="C211">
        <v>2000</v>
      </c>
      <c r="D211">
        <v>31</v>
      </c>
      <c r="E211" t="str">
        <f t="shared" si="29"/>
        <v>5/2000</v>
      </c>
      <c r="F211" s="23">
        <f>('Monthly Load'!D243+'Monthly Load'!E243+'Monthly Load'!F243)+('WWTP loads'!C219)+('Monthly Load'!R243*'Monthly Load'!$F$26)</f>
        <v>1747.1640692713584</v>
      </c>
      <c r="G211" s="23">
        <f>('Monthly Load'!G243)+'WWTP loads'!D219+('Monthly Load'!R243*'Monthly Load'!$G$26)</f>
        <v>36.460605584508343</v>
      </c>
      <c r="H211" s="23">
        <f>'WWTP loads'!E219+('Monthly Load'!R243*'Monthly Load'!$H$26)</f>
        <v>8.253797118196859</v>
      </c>
      <c r="I211" s="23">
        <f>('Monthly Load'!C243)+'WWTP loads'!F219+('Monthly Load'!R243*'Monthly Load'!$I$26)</f>
        <v>7991.2195732871169</v>
      </c>
      <c r="J211" s="24"/>
      <c r="K211" s="25">
        <v>3.9405555574620306</v>
      </c>
      <c r="L211" s="25">
        <v>6.5147201866163101E-2</v>
      </c>
      <c r="M211" s="25">
        <v>6.7231912325880328E-2</v>
      </c>
      <c r="N211" s="25">
        <v>17.872213394088277</v>
      </c>
      <c r="P211" s="23">
        <f t="shared" si="30"/>
        <v>165.53917958888601</v>
      </c>
      <c r="Q211" s="23">
        <f t="shared" si="31"/>
        <v>208.95495507762945</v>
      </c>
      <c r="R211" s="23">
        <f t="shared" si="32"/>
        <v>45.835596631621598</v>
      </c>
      <c r="S211" s="23">
        <f t="shared" si="33"/>
        <v>166.93956836787234</v>
      </c>
      <c r="AA211" t="s">
        <v>278</v>
      </c>
      <c r="AB211">
        <f>'Monthly Load'!D243+'Monthly Load'!E243+'Monthly Load'!F243</f>
        <v>1722.9443373232834</v>
      </c>
      <c r="AD211" s="23">
        <v>1747.1640692713584</v>
      </c>
      <c r="AE211" s="23">
        <v>36.460605584508343</v>
      </c>
      <c r="AF211" s="23">
        <v>8.253797118196859</v>
      </c>
      <c r="AG211" s="23">
        <v>7991.2195732871169</v>
      </c>
      <c r="AH211" s="40">
        <f t="shared" si="34"/>
        <v>0</v>
      </c>
      <c r="AI211" s="40">
        <f t="shared" si="35"/>
        <v>0</v>
      </c>
      <c r="AJ211" s="40">
        <f t="shared" si="36"/>
        <v>0</v>
      </c>
      <c r="AK211" s="40">
        <f t="shared" si="37"/>
        <v>0</v>
      </c>
    </row>
    <row r="212" spans="1:37" x14ac:dyDescent="0.25">
      <c r="A212">
        <v>210</v>
      </c>
      <c r="B212">
        <v>6</v>
      </c>
      <c r="C212">
        <v>2000</v>
      </c>
      <c r="D212">
        <v>30</v>
      </c>
      <c r="E212" t="str">
        <f t="shared" si="29"/>
        <v>6/2000</v>
      </c>
      <c r="F212" s="23">
        <f>('Monthly Load'!D244+'Monthly Load'!E244+'Monthly Load'!F244)+('WWTP loads'!C220)+('Monthly Load'!R244*'Monthly Load'!$F$26)</f>
        <v>1135.5177363005284</v>
      </c>
      <c r="G212" s="23">
        <f>('Monthly Load'!G244)+'WWTP loads'!D220+('Monthly Load'!R244*'Monthly Load'!$G$26)</f>
        <v>32.405243309424108</v>
      </c>
      <c r="H212" s="23">
        <f>'WWTP loads'!E220+('Monthly Load'!R244*'Monthly Load'!$H$26)</f>
        <v>4.5272480005518823</v>
      </c>
      <c r="I212" s="23">
        <f>('Monthly Load'!C244)+'WWTP loads'!F220+('Monthly Load'!R244*'Monthly Load'!$I$26)</f>
        <v>8863.1529330706162</v>
      </c>
      <c r="J212" s="24"/>
      <c r="K212" s="25">
        <v>2.5131460972338613</v>
      </c>
      <c r="L212" s="25">
        <v>3.0900421431600832E-2</v>
      </c>
      <c r="M212" s="25">
        <v>3.1889234917412058E-2</v>
      </c>
      <c r="N212" s="25">
        <v>17.727805063796595</v>
      </c>
      <c r="P212" s="23">
        <f t="shared" si="30"/>
        <v>174.31758022123248</v>
      </c>
      <c r="Q212" s="23">
        <f t="shared" si="31"/>
        <v>404.59069172878213</v>
      </c>
      <c r="R212" s="23">
        <f t="shared" si="32"/>
        <v>54.77156982682439</v>
      </c>
      <c r="S212" s="23">
        <f t="shared" si="33"/>
        <v>192.88492137641813</v>
      </c>
      <c r="AA212" t="s">
        <v>279</v>
      </c>
      <c r="AB212">
        <f>'Monthly Load'!D244+'Monthly Load'!E244+'Monthly Load'!F244</f>
        <v>1117.4358499579864</v>
      </c>
      <c r="AD212" s="23">
        <v>1135.5177363005284</v>
      </c>
      <c r="AE212" s="23">
        <v>32.405243309424108</v>
      </c>
      <c r="AF212" s="23">
        <v>4.5272480005518823</v>
      </c>
      <c r="AG212" s="23">
        <v>8863.1529330706162</v>
      </c>
      <c r="AH212" s="40">
        <f t="shared" si="34"/>
        <v>0</v>
      </c>
      <c r="AI212" s="40">
        <f t="shared" si="35"/>
        <v>0</v>
      </c>
      <c r="AJ212" s="40">
        <f t="shared" si="36"/>
        <v>0</v>
      </c>
      <c r="AK212" s="40">
        <f t="shared" si="37"/>
        <v>0</v>
      </c>
    </row>
    <row r="213" spans="1:37" x14ac:dyDescent="0.25">
      <c r="A213">
        <v>211</v>
      </c>
      <c r="B213">
        <v>7</v>
      </c>
      <c r="C213">
        <v>2000</v>
      </c>
      <c r="D213">
        <v>31</v>
      </c>
      <c r="E213" t="str">
        <f t="shared" si="29"/>
        <v>7/2000</v>
      </c>
      <c r="F213" s="23">
        <f>('Monthly Load'!D245+'Monthly Load'!E245+'Monthly Load'!F245)+('WWTP loads'!C221)+('Monthly Load'!R245*'Monthly Load'!$F$26)</f>
        <v>2946.7959990592722</v>
      </c>
      <c r="G213" s="23">
        <f>('Monthly Load'!G245)+'WWTP loads'!D221+('Monthly Load'!R245*'Monthly Load'!$G$26)</f>
        <v>173.62561967280001</v>
      </c>
      <c r="H213" s="23">
        <f>'WWTP loads'!E221+('Monthly Load'!R245*'Monthly Load'!$H$26)</f>
        <v>134.29732357770811</v>
      </c>
      <c r="I213" s="23">
        <f>('Monthly Load'!C245)+'WWTP loads'!F221+('Monthly Load'!R245*'Monthly Load'!$I$26)</f>
        <v>14305.320221257653</v>
      </c>
      <c r="J213" s="24"/>
      <c r="K213" s="25">
        <v>7.1849247986508376</v>
      </c>
      <c r="L213" s="25">
        <v>0.48902752604905542</v>
      </c>
      <c r="M213" s="25">
        <v>0.50467640688262516</v>
      </c>
      <c r="N213" s="25">
        <v>22.658263115739324</v>
      </c>
      <c r="P213" s="23">
        <f t="shared" si="30"/>
        <v>153.12722361050223</v>
      </c>
      <c r="Q213" s="23">
        <f t="shared" si="31"/>
        <v>132.55773274884334</v>
      </c>
      <c r="R213" s="23">
        <f t="shared" si="32"/>
        <v>99.352527285404818</v>
      </c>
      <c r="S213" s="23">
        <f t="shared" si="33"/>
        <v>235.71951119916127</v>
      </c>
      <c r="AA213" t="s">
        <v>280</v>
      </c>
      <c r="AB213">
        <f>'Monthly Load'!D245+'Monthly Load'!E245+'Monthly Load'!F245</f>
        <v>2714.9751647072962</v>
      </c>
      <c r="AD213" s="23">
        <v>2946.7959990592722</v>
      </c>
      <c r="AE213" s="23">
        <v>173.62561967280001</v>
      </c>
      <c r="AF213" s="23">
        <v>134.29732357770811</v>
      </c>
      <c r="AG213" s="23">
        <v>14305.320221257653</v>
      </c>
      <c r="AH213" s="40">
        <f t="shared" si="34"/>
        <v>0</v>
      </c>
      <c r="AI213" s="40">
        <f t="shared" si="35"/>
        <v>0</v>
      </c>
      <c r="AJ213" s="40">
        <f t="shared" si="36"/>
        <v>0</v>
      </c>
      <c r="AK213" s="40">
        <f t="shared" si="37"/>
        <v>0</v>
      </c>
    </row>
    <row r="214" spans="1:37" x14ac:dyDescent="0.25">
      <c r="A214">
        <v>212</v>
      </c>
      <c r="B214">
        <v>8</v>
      </c>
      <c r="C214">
        <v>2000</v>
      </c>
      <c r="D214">
        <v>30</v>
      </c>
      <c r="E214" t="str">
        <f t="shared" si="29"/>
        <v>8/2000</v>
      </c>
      <c r="F214" s="23">
        <f>('Monthly Load'!D246+'Monthly Load'!E246+'Monthly Load'!F246)+('WWTP loads'!C222)+('Monthly Load'!R246*'Monthly Load'!$F$26)</f>
        <v>3257.5219495250526</v>
      </c>
      <c r="G214" s="23">
        <f>('Monthly Load'!G246)+'WWTP loads'!D222+('Monthly Load'!R246*'Monthly Load'!$G$26)</f>
        <v>475.91759389480649</v>
      </c>
      <c r="H214" s="23">
        <f>'WWTP loads'!E222+('Monthly Load'!R246*'Monthly Load'!$H$26)</f>
        <v>412.07913772766</v>
      </c>
      <c r="I214" s="23">
        <f>('Monthly Load'!C246)+'WWTP loads'!F222+('Monthly Load'!R246*'Monthly Load'!$I$26)</f>
        <v>9851.030521159124</v>
      </c>
      <c r="J214" s="24"/>
      <c r="K214" s="25">
        <v>6.6192452902116408</v>
      </c>
      <c r="L214" s="25">
        <v>1.2400801178288907</v>
      </c>
      <c r="M214" s="25">
        <v>1.2797626815994152</v>
      </c>
      <c r="N214" s="25">
        <v>16.758865548031242</v>
      </c>
      <c r="P214" s="23">
        <f t="shared" si="30"/>
        <v>189.86454743553628</v>
      </c>
      <c r="Q214" s="23">
        <f t="shared" si="31"/>
        <v>148.06316155705147</v>
      </c>
      <c r="R214" s="23">
        <f t="shared" si="32"/>
        <v>124.22705482862885</v>
      </c>
      <c r="S214" s="23">
        <f t="shared" si="33"/>
        <v>226.77858997692201</v>
      </c>
      <c r="AA214" t="s">
        <v>281</v>
      </c>
      <c r="AB214">
        <f>'Monthly Load'!D246+'Monthly Load'!E246+'Monthly Load'!F246</f>
        <v>2568.1781271613913</v>
      </c>
      <c r="AD214" s="23">
        <v>3257.5219495250526</v>
      </c>
      <c r="AE214" s="23">
        <v>475.91759389480649</v>
      </c>
      <c r="AF214" s="23">
        <v>412.07913772766</v>
      </c>
      <c r="AG214" s="23">
        <v>9851.030521159124</v>
      </c>
      <c r="AH214" s="40">
        <f t="shared" si="34"/>
        <v>0</v>
      </c>
      <c r="AI214" s="40">
        <f t="shared" si="35"/>
        <v>0</v>
      </c>
      <c r="AJ214" s="40">
        <f t="shared" si="36"/>
        <v>0</v>
      </c>
      <c r="AK214" s="40">
        <f t="shared" si="37"/>
        <v>0</v>
      </c>
    </row>
    <row r="215" spans="1:37" x14ac:dyDescent="0.25">
      <c r="A215">
        <v>213</v>
      </c>
      <c r="B215">
        <v>9</v>
      </c>
      <c r="C215">
        <v>2000</v>
      </c>
      <c r="D215">
        <v>31</v>
      </c>
      <c r="E215" t="str">
        <f t="shared" si="29"/>
        <v>9/2000</v>
      </c>
      <c r="F215" s="23">
        <f>('Monthly Load'!D247+'Monthly Load'!E247+'Monthly Load'!F247)+('WWTP loads'!C223)+('Monthly Load'!R247*'Monthly Load'!$F$26)</f>
        <v>3239.773516868835</v>
      </c>
      <c r="G215" s="23">
        <f>('Monthly Load'!G247)+'WWTP loads'!D223+('Monthly Load'!R247*'Monthly Load'!$G$26)</f>
        <v>893.32103925883621</v>
      </c>
      <c r="H215" s="23">
        <f>'WWTP loads'!E223+('Monthly Load'!R247*'Monthly Load'!$H$26)</f>
        <v>795.63906049460627</v>
      </c>
      <c r="I215" s="23">
        <f>('Monthly Load'!C247)+'WWTP loads'!F223+('Monthly Load'!R247*'Monthly Load'!$I$26)</f>
        <v>24907.736814418215</v>
      </c>
      <c r="J215" s="24"/>
      <c r="K215" s="25">
        <v>4.259622201442455</v>
      </c>
      <c r="L215" s="25">
        <v>2.1602515066597099</v>
      </c>
      <c r="M215" s="25">
        <v>2.2293795548728204</v>
      </c>
      <c r="N215" s="25">
        <v>44.844074477115612</v>
      </c>
      <c r="P215" s="23">
        <f t="shared" si="30"/>
        <v>283.9671696309461</v>
      </c>
      <c r="Q215" s="23">
        <f t="shared" si="31"/>
        <v>154.39307232448658</v>
      </c>
      <c r="R215" s="23">
        <f t="shared" si="32"/>
        <v>133.24675631002302</v>
      </c>
      <c r="S215" s="23">
        <f t="shared" si="33"/>
        <v>207.3737430440386</v>
      </c>
      <c r="AA215" t="s">
        <v>282</v>
      </c>
      <c r="AB215">
        <f>'Monthly Load'!D247+'Monthly Load'!E247+'Monthly Load'!F247</f>
        <v>1918.6839393596156</v>
      </c>
      <c r="AD215" s="23">
        <v>3239.773516868835</v>
      </c>
      <c r="AE215" s="23">
        <v>893.32103925883621</v>
      </c>
      <c r="AF215" s="23">
        <v>795.63906049460627</v>
      </c>
      <c r="AG215" s="23">
        <v>24907.736814418215</v>
      </c>
      <c r="AH215" s="40">
        <f t="shared" si="34"/>
        <v>0</v>
      </c>
      <c r="AI215" s="40">
        <f t="shared" si="35"/>
        <v>0</v>
      </c>
      <c r="AJ215" s="40">
        <f t="shared" si="36"/>
        <v>0</v>
      </c>
      <c r="AK215" s="40">
        <f t="shared" si="37"/>
        <v>0</v>
      </c>
    </row>
    <row r="216" spans="1:37" x14ac:dyDescent="0.25">
      <c r="A216">
        <v>214</v>
      </c>
      <c r="B216">
        <v>10</v>
      </c>
      <c r="C216">
        <v>2000</v>
      </c>
      <c r="D216">
        <v>31</v>
      </c>
      <c r="E216" t="str">
        <f t="shared" si="29"/>
        <v>10/2000</v>
      </c>
      <c r="F216" s="23">
        <f>('Monthly Load'!D248+'Monthly Load'!E248+'Monthly Load'!F248)+('WWTP loads'!C224)+('Monthly Load'!R248*'Monthly Load'!$F$26)</f>
        <v>1216.0345932304083</v>
      </c>
      <c r="G216" s="23">
        <f>('Monthly Load'!G248)+'WWTP loads'!D224+('Monthly Load'!R248*'Monthly Load'!$G$26)</f>
        <v>44.466264718315607</v>
      </c>
      <c r="H216" s="23">
        <f>'WWTP loads'!E224+('Monthly Load'!R248*'Monthly Load'!$H$26)</f>
        <v>15.610348754668395</v>
      </c>
      <c r="I216" s="23">
        <f>('Monthly Load'!C248)+'WWTP loads'!F224+('Monthly Load'!R248*'Monthly Load'!$I$26)</f>
        <v>4922.1330038769402</v>
      </c>
      <c r="J216" s="24"/>
      <c r="K216" s="25">
        <v>2.0092048093435775</v>
      </c>
      <c r="L216" s="25">
        <v>0.11696298085185632</v>
      </c>
      <c r="M216" s="25">
        <v>0.12070579623911572</v>
      </c>
      <c r="N216" s="25">
        <v>7.3540567137221613</v>
      </c>
      <c r="P216" s="23">
        <f t="shared" si="30"/>
        <v>225.9676579547957</v>
      </c>
      <c r="Q216" s="23">
        <f t="shared" si="31"/>
        <v>141.94064842178358</v>
      </c>
      <c r="R216" s="23">
        <f t="shared" si="32"/>
        <v>48.284645177016074</v>
      </c>
      <c r="S216" s="23">
        <f t="shared" si="33"/>
        <v>249.89118342127992</v>
      </c>
      <c r="AA216" t="s">
        <v>283</v>
      </c>
      <c r="AB216">
        <f>'Monthly Load'!D248+'Monthly Load'!E248+'Monthly Load'!F248</f>
        <v>1179.6981879987331</v>
      </c>
      <c r="AD216" s="23">
        <v>1216.0345932304083</v>
      </c>
      <c r="AE216" s="23">
        <v>44.466264718315607</v>
      </c>
      <c r="AF216" s="23">
        <v>15.610348754668395</v>
      </c>
      <c r="AG216" s="23">
        <v>4922.1330038769402</v>
      </c>
      <c r="AH216" s="40">
        <f t="shared" si="34"/>
        <v>0</v>
      </c>
      <c r="AI216" s="40">
        <f t="shared" si="35"/>
        <v>0</v>
      </c>
      <c r="AJ216" s="40">
        <f t="shared" si="36"/>
        <v>0</v>
      </c>
      <c r="AK216" s="40">
        <f t="shared" si="37"/>
        <v>0</v>
      </c>
    </row>
    <row r="217" spans="1:37" x14ac:dyDescent="0.25">
      <c r="A217">
        <v>215</v>
      </c>
      <c r="B217">
        <v>11</v>
      </c>
      <c r="C217">
        <v>2000</v>
      </c>
      <c r="D217">
        <v>30</v>
      </c>
      <c r="E217" t="str">
        <f t="shared" si="29"/>
        <v>11/2000</v>
      </c>
      <c r="F217" s="23">
        <f>('Monthly Load'!D249+'Monthly Load'!E249+'Monthly Load'!F249)+('WWTP loads'!C225)+('Monthly Load'!R249*'Monthly Load'!$F$26)</f>
        <v>1396.0929513693877</v>
      </c>
      <c r="G217" s="23">
        <f>('Monthly Load'!G249)+'WWTP loads'!D225+('Monthly Load'!R249*'Monthly Load'!$G$26)</f>
        <v>124.58705741473204</v>
      </c>
      <c r="H217" s="23">
        <f>'WWTP loads'!E225+('Monthly Load'!R249*'Monthly Load'!$H$26)</f>
        <v>89.234860962186204</v>
      </c>
      <c r="I217" s="23">
        <f>('Monthly Load'!C249)+'WWTP loads'!F225+('Monthly Load'!R249*'Monthly Load'!$I$26)</f>
        <v>4705.0870045116271</v>
      </c>
      <c r="J217" s="24"/>
      <c r="K217" s="25">
        <v>2.2152205560703826</v>
      </c>
      <c r="L217" s="25">
        <v>0.53588637265985595</v>
      </c>
      <c r="M217" s="25">
        <v>0.55303473658497126</v>
      </c>
      <c r="N217" s="25">
        <v>7.9965872538947984</v>
      </c>
      <c r="P217" s="23">
        <f t="shared" si="30"/>
        <v>243.14333229954306</v>
      </c>
      <c r="Q217" s="23">
        <f t="shared" si="31"/>
        <v>89.694377064289739</v>
      </c>
      <c r="R217" s="23">
        <f t="shared" si="32"/>
        <v>62.251116276693246</v>
      </c>
      <c r="S217" s="23">
        <f t="shared" si="33"/>
        <v>227.00111012422693</v>
      </c>
      <c r="AA217" t="s">
        <v>284</v>
      </c>
      <c r="AB217">
        <f>'Monthly Load'!D249+'Monthly Load'!E249+'Monthly Load'!F249</f>
        <v>1238.4926436782716</v>
      </c>
      <c r="AD217" s="23">
        <v>1396.0929513693877</v>
      </c>
      <c r="AE217" s="23">
        <v>124.58705741473204</v>
      </c>
      <c r="AF217" s="23">
        <v>89.234860962186204</v>
      </c>
      <c r="AG217" s="23">
        <v>4705.0870045116271</v>
      </c>
      <c r="AH217" s="40">
        <f t="shared" si="34"/>
        <v>0</v>
      </c>
      <c r="AI217" s="40">
        <f t="shared" si="35"/>
        <v>0</v>
      </c>
      <c r="AJ217" s="40">
        <f t="shared" si="36"/>
        <v>0</v>
      </c>
      <c r="AK217" s="40">
        <f t="shared" si="37"/>
        <v>0</v>
      </c>
    </row>
    <row r="218" spans="1:37" x14ac:dyDescent="0.25">
      <c r="A218">
        <v>216</v>
      </c>
      <c r="B218">
        <v>12</v>
      </c>
      <c r="C218">
        <v>2000</v>
      </c>
      <c r="D218">
        <v>31</v>
      </c>
      <c r="E218" t="str">
        <f t="shared" si="29"/>
        <v>12/2000</v>
      </c>
      <c r="F218" s="23">
        <f>('Monthly Load'!D250+'Monthly Load'!E250+'Monthly Load'!F250)+('WWTP loads'!C226)+('Monthly Load'!R250*'Monthly Load'!$F$26)</f>
        <v>1822.1139158114054</v>
      </c>
      <c r="G218" s="23">
        <f>('Monthly Load'!G250)+'WWTP loads'!D226+('Monthly Load'!R250*'Monthly Load'!$G$26)</f>
        <v>65.731922827143734</v>
      </c>
      <c r="H218" s="23">
        <f>'WWTP loads'!E226+('Monthly Load'!R250*'Monthly Load'!$H$26)</f>
        <v>35.15176431413208</v>
      </c>
      <c r="I218" s="23">
        <f>('Monthly Load'!C250)+'WWTP loads'!F226+('Monthly Load'!R250*'Monthly Load'!$I$26)</f>
        <v>4927.7256768086618</v>
      </c>
      <c r="J218" s="24"/>
      <c r="K218" s="25">
        <v>3.6718915427140573</v>
      </c>
      <c r="L218" s="25">
        <v>0.26773327166026312</v>
      </c>
      <c r="M218" s="25">
        <v>0.27630073635339153</v>
      </c>
      <c r="N218" s="25">
        <v>10.147040731680436</v>
      </c>
      <c r="P218" s="23">
        <f t="shared" si="30"/>
        <v>185.27219367752716</v>
      </c>
      <c r="Q218" s="23">
        <f t="shared" si="31"/>
        <v>91.663947325431067</v>
      </c>
      <c r="R218" s="23">
        <f t="shared" si="32"/>
        <v>47.499566826109692</v>
      </c>
      <c r="S218" s="23">
        <f t="shared" si="33"/>
        <v>181.31414356691431</v>
      </c>
      <c r="AA218" t="s">
        <v>285</v>
      </c>
      <c r="AB218">
        <f>'Monthly Load'!D250+'Monthly Load'!E250+'Monthly Load'!F250</f>
        <v>1753.5916496582606</v>
      </c>
      <c r="AD218" s="23">
        <v>1822.1139158114054</v>
      </c>
      <c r="AE218" s="23">
        <v>65.731922827143734</v>
      </c>
      <c r="AF218" s="23">
        <v>35.15176431413208</v>
      </c>
      <c r="AG218" s="23">
        <v>4927.7256768086618</v>
      </c>
      <c r="AH218" s="40">
        <f t="shared" si="34"/>
        <v>0</v>
      </c>
      <c r="AI218" s="40">
        <f t="shared" si="35"/>
        <v>0</v>
      </c>
      <c r="AJ218" s="40">
        <f t="shared" si="36"/>
        <v>0</v>
      </c>
      <c r="AK218" s="40">
        <f t="shared" si="37"/>
        <v>0</v>
      </c>
    </row>
    <row r="219" spans="1:37" x14ac:dyDescent="0.25">
      <c r="A219">
        <v>217</v>
      </c>
      <c r="B219">
        <v>1</v>
      </c>
      <c r="C219">
        <v>2001</v>
      </c>
      <c r="D219">
        <v>31</v>
      </c>
      <c r="E219" t="str">
        <f t="shared" si="29"/>
        <v>1/2001</v>
      </c>
      <c r="F219" s="23">
        <f>('Monthly Load'!D251+'Monthly Load'!E251+'Monthly Load'!F251)+('WWTP loads'!C227)+('Monthly Load'!R251*'Monthly Load'!$F$26)</f>
        <v>1953.4828064239694</v>
      </c>
      <c r="G219" s="23">
        <f>('Monthly Load'!G251)+'WWTP loads'!D227+('Monthly Load'!R251*'Monthly Load'!$G$26)</f>
        <v>67.237295996917226</v>
      </c>
      <c r="H219" s="23">
        <f>'WWTP loads'!E227+('Monthly Load'!R251*'Monthly Load'!$H$26)</f>
        <v>40.787143445646912</v>
      </c>
      <c r="I219" s="23">
        <f>('Monthly Load'!C251)+'WWTP loads'!F227+('Monthly Load'!R251*'Monthly Load'!$I$26)</f>
        <v>6589.6333686552689</v>
      </c>
      <c r="J219" s="24"/>
      <c r="K219" s="25">
        <v>3.6121884283256191</v>
      </c>
      <c r="L219" s="25">
        <v>0.3723591622774306</v>
      </c>
      <c r="M219" s="25">
        <v>0.38427465547030837</v>
      </c>
      <c r="N219" s="25">
        <v>16.579076215377818</v>
      </c>
      <c r="P219" s="23">
        <f t="shared" si="30"/>
        <v>201.91275743412805</v>
      </c>
      <c r="Q219" s="23">
        <f t="shared" si="31"/>
        <v>67.417517837509706</v>
      </c>
      <c r="R219" s="23">
        <f t="shared" si="32"/>
        <v>39.628361137320638</v>
      </c>
      <c r="S219" s="23">
        <f t="shared" si="33"/>
        <v>148.39712523105288</v>
      </c>
      <c r="AA219" t="s">
        <v>286</v>
      </c>
      <c r="AB219">
        <f>'Monthly Load'!D251+'Monthly Load'!E251+'Monthly Load'!F251</f>
        <v>1872.009975949215</v>
      </c>
      <c r="AD219" s="23">
        <v>1953.4828064239694</v>
      </c>
      <c r="AE219" s="23">
        <v>67.237295996917226</v>
      </c>
      <c r="AF219" s="23">
        <v>40.787143445646912</v>
      </c>
      <c r="AG219" s="23">
        <v>6589.6333686552689</v>
      </c>
      <c r="AH219" s="40">
        <f t="shared" si="34"/>
        <v>0</v>
      </c>
      <c r="AI219" s="40">
        <f t="shared" si="35"/>
        <v>0</v>
      </c>
      <c r="AJ219" s="40">
        <f t="shared" si="36"/>
        <v>0</v>
      </c>
      <c r="AK219" s="40">
        <f t="shared" si="37"/>
        <v>0</v>
      </c>
    </row>
    <row r="220" spans="1:37" x14ac:dyDescent="0.25">
      <c r="A220">
        <v>218</v>
      </c>
      <c r="B220">
        <v>2</v>
      </c>
      <c r="C220">
        <v>2001</v>
      </c>
      <c r="D220">
        <v>28</v>
      </c>
      <c r="E220" t="str">
        <f t="shared" si="29"/>
        <v>2/2001</v>
      </c>
      <c r="F220" s="23">
        <f>('Monthly Load'!D252+'Monthly Load'!E252+'Monthly Load'!F252)+('WWTP loads'!C228)+('Monthly Load'!R252*'Monthly Load'!$F$26)</f>
        <v>2825.5835663077542</v>
      </c>
      <c r="G220" s="23">
        <f>('Monthly Load'!G252)+'WWTP loads'!D228+('Monthly Load'!R252*'Monthly Load'!$G$26)</f>
        <v>225.5134833158022</v>
      </c>
      <c r="H220" s="23">
        <f>'WWTP loads'!E228+('Monthly Load'!R252*'Monthly Load'!$H$26)</f>
        <v>186.23012638732499</v>
      </c>
      <c r="I220" s="23">
        <f>('Monthly Load'!C252)+'WWTP loads'!F228+('Monthly Load'!R252*'Monthly Load'!$I$26)</f>
        <v>10793.481807901248</v>
      </c>
      <c r="J220" s="24"/>
      <c r="K220" s="25">
        <v>7.9054123825897076</v>
      </c>
      <c r="L220" s="25">
        <v>1.494326766539634</v>
      </c>
      <c r="M220" s="25">
        <v>1.5421452230689023</v>
      </c>
      <c r="N220" s="25">
        <v>29.747168334665886</v>
      </c>
      <c r="P220" s="23">
        <f t="shared" si="30"/>
        <v>147.7446802818468</v>
      </c>
      <c r="Q220" s="23">
        <f t="shared" si="31"/>
        <v>62.381406679585325</v>
      </c>
      <c r="R220" s="23">
        <f t="shared" si="32"/>
        <v>49.91750742935178</v>
      </c>
      <c r="S220" s="23">
        <f t="shared" si="33"/>
        <v>149.98373309300723</v>
      </c>
      <c r="AA220" t="s">
        <v>287</v>
      </c>
      <c r="AB220">
        <f>'Monthly Load'!D252+'Monthly Load'!E252+'Monthly Load'!F252</f>
        <v>2504.5575874584711</v>
      </c>
      <c r="AD220" s="23">
        <v>2825.5835663077542</v>
      </c>
      <c r="AE220" s="23">
        <v>225.5134833158022</v>
      </c>
      <c r="AF220" s="23">
        <v>186.23012638732499</v>
      </c>
      <c r="AG220" s="23">
        <v>10793.481807901248</v>
      </c>
      <c r="AH220" s="40">
        <f t="shared" si="34"/>
        <v>0</v>
      </c>
      <c r="AI220" s="40">
        <f t="shared" si="35"/>
        <v>0</v>
      </c>
      <c r="AJ220" s="40">
        <f t="shared" si="36"/>
        <v>0</v>
      </c>
      <c r="AK220" s="40">
        <f t="shared" si="37"/>
        <v>0</v>
      </c>
    </row>
    <row r="221" spans="1:37" x14ac:dyDescent="0.25">
      <c r="A221">
        <v>219</v>
      </c>
      <c r="B221">
        <v>3</v>
      </c>
      <c r="C221">
        <v>2001</v>
      </c>
      <c r="D221">
        <v>31</v>
      </c>
      <c r="E221" t="str">
        <f t="shared" si="29"/>
        <v>3/2001</v>
      </c>
      <c r="F221" s="23">
        <f>('Monthly Load'!D253+'Monthly Load'!E253+'Monthly Load'!F253)+('WWTP loads'!C229)+('Monthly Load'!R253*'Monthly Load'!$F$26)</f>
        <v>8037.0085138169779</v>
      </c>
      <c r="G221" s="23">
        <f>('Monthly Load'!G253)+'WWTP loads'!D229+('Monthly Load'!R253*'Monthly Load'!$G$26)</f>
        <v>1213.5015707467546</v>
      </c>
      <c r="H221" s="23">
        <f>'WWTP loads'!E229+('Monthly Load'!R253*'Monthly Load'!$H$26)</f>
        <v>1094.1110715941461</v>
      </c>
      <c r="I221" s="23">
        <f>('Monthly Load'!C253)+'WWTP loads'!F229+('Monthly Load'!R253*'Monthly Load'!$I$26)</f>
        <v>30091.758179607834</v>
      </c>
      <c r="J221" s="24"/>
      <c r="K221" s="25">
        <v>18.185148620808064</v>
      </c>
      <c r="L221" s="25">
        <v>4.3172450394405271</v>
      </c>
      <c r="M221" s="25">
        <v>4.4553968807026241</v>
      </c>
      <c r="N221" s="25">
        <v>64.594365317220976</v>
      </c>
      <c r="P221" s="23">
        <f t="shared" si="30"/>
        <v>165.00691219385396</v>
      </c>
      <c r="Q221" s="23">
        <f t="shared" si="31"/>
        <v>104.94414348186699</v>
      </c>
      <c r="R221" s="23">
        <f t="shared" si="32"/>
        <v>91.685272483392637</v>
      </c>
      <c r="S221" s="23">
        <f t="shared" si="33"/>
        <v>173.93119926647159</v>
      </c>
      <c r="AA221" t="s">
        <v>288</v>
      </c>
      <c r="AB221">
        <f>'Monthly Load'!D253+'Monthly Load'!E253+'Monthly Load'!F253</f>
        <v>6220.6492134505779</v>
      </c>
      <c r="AD221" s="23">
        <v>8037.0085138169779</v>
      </c>
      <c r="AE221" s="23">
        <v>1213.5015707467546</v>
      </c>
      <c r="AF221" s="23">
        <v>1094.1110715941461</v>
      </c>
      <c r="AG221" s="23">
        <v>30091.758179607834</v>
      </c>
      <c r="AH221" s="40">
        <f t="shared" si="34"/>
        <v>0</v>
      </c>
      <c r="AI221" s="40">
        <f t="shared" si="35"/>
        <v>0</v>
      </c>
      <c r="AJ221" s="40">
        <f t="shared" si="36"/>
        <v>0</v>
      </c>
      <c r="AK221" s="40">
        <f t="shared" si="37"/>
        <v>0</v>
      </c>
    </row>
    <row r="222" spans="1:37" x14ac:dyDescent="0.25">
      <c r="A222">
        <v>220</v>
      </c>
      <c r="B222">
        <v>4</v>
      </c>
      <c r="C222">
        <v>2001</v>
      </c>
      <c r="D222">
        <v>30</v>
      </c>
      <c r="E222" t="str">
        <f t="shared" si="29"/>
        <v>4/2001</v>
      </c>
      <c r="F222" s="23">
        <f>('Monthly Load'!D254+'Monthly Load'!E254+'Monthly Load'!F254)+('WWTP loads'!C230)+('Monthly Load'!R254*'Monthly Load'!$F$26)</f>
        <v>5065.9124755162884</v>
      </c>
      <c r="G222" s="23">
        <f>('Monthly Load'!G254)+'WWTP loads'!D230+('Monthly Load'!R254*'Monthly Load'!$G$26)</f>
        <v>487.85611674080388</v>
      </c>
      <c r="H222" s="23">
        <f>'WWTP loads'!E230+('Monthly Load'!R254*'Monthly Load'!$H$26)</f>
        <v>427.30173548056979</v>
      </c>
      <c r="I222" s="23">
        <f>('Monthly Load'!C254)+'WWTP loads'!F230+('Monthly Load'!R254*'Monthly Load'!$I$26)</f>
        <v>21715.509479256798</v>
      </c>
      <c r="J222" s="24"/>
      <c r="K222" s="25">
        <v>12.313377322270167</v>
      </c>
      <c r="L222" s="25">
        <v>1.8764775625520163</v>
      </c>
      <c r="M222" s="25">
        <v>1.9365248445536807</v>
      </c>
      <c r="N222" s="25">
        <v>48.967050884577809</v>
      </c>
      <c r="P222" s="23">
        <f t="shared" si="30"/>
        <v>158.72505896048651</v>
      </c>
      <c r="Q222" s="23">
        <f t="shared" si="31"/>
        <v>100.30287501313465</v>
      </c>
      <c r="R222" s="23">
        <f t="shared" si="32"/>
        <v>85.128814679582376</v>
      </c>
      <c r="S222" s="23">
        <f t="shared" si="33"/>
        <v>171.09254129653576</v>
      </c>
      <c r="AA222" t="s">
        <v>289</v>
      </c>
      <c r="AB222">
        <f>'Monthly Load'!D254+'Monthly Load'!E254+'Monthly Load'!F254</f>
        <v>4347.8273758075438</v>
      </c>
      <c r="AD222" s="23">
        <v>5065.9124755162884</v>
      </c>
      <c r="AE222" s="23">
        <v>487.85611674080388</v>
      </c>
      <c r="AF222" s="23">
        <v>427.30173548056979</v>
      </c>
      <c r="AG222" s="23">
        <v>21715.509479256798</v>
      </c>
      <c r="AH222" s="40">
        <f t="shared" si="34"/>
        <v>0</v>
      </c>
      <c r="AI222" s="40">
        <f t="shared" si="35"/>
        <v>0</v>
      </c>
      <c r="AJ222" s="40">
        <f t="shared" si="36"/>
        <v>0</v>
      </c>
      <c r="AK222" s="40">
        <f t="shared" si="37"/>
        <v>0</v>
      </c>
    </row>
    <row r="223" spans="1:37" x14ac:dyDescent="0.25">
      <c r="A223">
        <v>221</v>
      </c>
      <c r="B223">
        <v>5</v>
      </c>
      <c r="C223">
        <v>2001</v>
      </c>
      <c r="D223">
        <v>31</v>
      </c>
      <c r="E223" t="str">
        <f t="shared" si="29"/>
        <v>5/2001</v>
      </c>
      <c r="F223" s="23">
        <f>('Monthly Load'!D255+'Monthly Load'!E255+'Monthly Load'!F255)+('WWTP loads'!C231)+('Monthly Load'!R255*'Monthly Load'!$F$26)</f>
        <v>1314.6727371511977</v>
      </c>
      <c r="G223" s="23">
        <f>('Monthly Load'!G255)+'WWTP loads'!D231+('Monthly Load'!R255*'Monthly Load'!$G$26)</f>
        <v>43.648130496277048</v>
      </c>
      <c r="H223" s="23">
        <f>'WWTP loads'!E231+('Monthly Load'!R255*'Monthly Load'!$H$26)</f>
        <v>19.110612985599182</v>
      </c>
      <c r="I223" s="23">
        <f>('Monthly Load'!C255)+'WWTP loads'!F231+('Monthly Load'!R255*'Monthly Load'!$I$26)</f>
        <v>6937.7454162780332</v>
      </c>
      <c r="J223" s="24"/>
      <c r="K223" s="25">
        <v>3.0288079965250239</v>
      </c>
      <c r="L223" s="25">
        <v>0.12366551942712012</v>
      </c>
      <c r="M223" s="25">
        <v>0.12762281604878797</v>
      </c>
      <c r="N223" s="25">
        <v>14.400452537342199</v>
      </c>
      <c r="P223" s="23">
        <f t="shared" si="30"/>
        <v>162.0580009332667</v>
      </c>
      <c r="Q223" s="23">
        <f t="shared" si="31"/>
        <v>131.77759729241683</v>
      </c>
      <c r="R223" s="23">
        <f t="shared" si="32"/>
        <v>55.907601119700956</v>
      </c>
      <c r="S223" s="23">
        <f t="shared" si="33"/>
        <v>179.87333327433802</v>
      </c>
      <c r="AA223" t="s">
        <v>290</v>
      </c>
      <c r="AB223">
        <f>'Monthly Load'!D255+'Monthly Load'!E255+'Monthly Load'!F255</f>
        <v>1268.9024274341691</v>
      </c>
      <c r="AD223" s="23">
        <v>1314.6727371511977</v>
      </c>
      <c r="AE223" s="23">
        <v>43.648130496277048</v>
      </c>
      <c r="AF223" s="23">
        <v>19.110612985599182</v>
      </c>
      <c r="AG223" s="23">
        <v>6937.7454162780332</v>
      </c>
      <c r="AH223" s="40">
        <f t="shared" si="34"/>
        <v>0</v>
      </c>
      <c r="AI223" s="40">
        <f t="shared" si="35"/>
        <v>0</v>
      </c>
      <c r="AJ223" s="40">
        <f t="shared" si="36"/>
        <v>0</v>
      </c>
      <c r="AK223" s="40">
        <f t="shared" si="37"/>
        <v>0</v>
      </c>
    </row>
    <row r="224" spans="1:37" x14ac:dyDescent="0.25">
      <c r="A224">
        <v>222</v>
      </c>
      <c r="B224">
        <v>6</v>
      </c>
      <c r="C224">
        <v>2001</v>
      </c>
      <c r="D224">
        <v>30</v>
      </c>
      <c r="E224" t="str">
        <f t="shared" si="29"/>
        <v>6/2001</v>
      </c>
      <c r="F224" s="23">
        <f>('Monthly Load'!D256+'Monthly Load'!E256+'Monthly Load'!F256)+('WWTP loads'!C232)+('Monthly Load'!R256*'Monthly Load'!$F$26)</f>
        <v>4024.72086976026</v>
      </c>
      <c r="G224" s="23">
        <f>('Monthly Load'!G256)+'WWTP loads'!D232+('Monthly Load'!R256*'Monthly Load'!$G$26)</f>
        <v>693.9460880636027</v>
      </c>
      <c r="H224" s="23">
        <f>'WWTP loads'!E232+('Monthly Load'!R256*'Monthly Load'!$H$26)</f>
        <v>616.68170912854714</v>
      </c>
      <c r="I224" s="23">
        <f>('Monthly Load'!C256)+'WWTP loads'!F232+('Monthly Load'!R256*'Monthly Load'!$I$26)</f>
        <v>8261.5551678779811</v>
      </c>
      <c r="J224" s="24"/>
      <c r="K224" s="25">
        <v>7.0880547454643041</v>
      </c>
      <c r="L224" s="25">
        <v>1.9800624728190326</v>
      </c>
      <c r="M224" s="25">
        <v>2.0434244719492414</v>
      </c>
      <c r="N224" s="25">
        <v>15.235142941791121</v>
      </c>
      <c r="P224" s="23">
        <f t="shared" si="30"/>
        <v>219.06535783030128</v>
      </c>
      <c r="Q224" s="23">
        <f t="shared" si="31"/>
        <v>135.21094303701685</v>
      </c>
      <c r="R224" s="23">
        <f t="shared" si="32"/>
        <v>116.43069235914979</v>
      </c>
      <c r="S224" s="23">
        <f t="shared" si="33"/>
        <v>209.20895818613536</v>
      </c>
      <c r="AA224" t="s">
        <v>291</v>
      </c>
      <c r="AB224">
        <f>'Monthly Load'!D256+'Monthly Load'!E256+'Monthly Load'!F256</f>
        <v>2994.7158134548467</v>
      </c>
      <c r="AD224" s="23">
        <v>4024.72086976026</v>
      </c>
      <c r="AE224" s="23">
        <v>693.9460880636027</v>
      </c>
      <c r="AF224" s="23">
        <v>616.68170912854714</v>
      </c>
      <c r="AG224" s="23">
        <v>8261.5551678779811</v>
      </c>
      <c r="AH224" s="40">
        <f t="shared" si="34"/>
        <v>0</v>
      </c>
      <c r="AI224" s="40">
        <f t="shared" si="35"/>
        <v>0</v>
      </c>
      <c r="AJ224" s="40">
        <f t="shared" si="36"/>
        <v>0</v>
      </c>
      <c r="AK224" s="40">
        <f t="shared" si="37"/>
        <v>0</v>
      </c>
    </row>
    <row r="225" spans="1:37" x14ac:dyDescent="0.25">
      <c r="A225">
        <v>223</v>
      </c>
      <c r="B225">
        <v>7</v>
      </c>
      <c r="C225">
        <v>2001</v>
      </c>
      <c r="D225">
        <v>31</v>
      </c>
      <c r="E225" t="str">
        <f t="shared" si="29"/>
        <v>7/2001</v>
      </c>
      <c r="F225" s="23">
        <f>('Monthly Load'!D257+'Monthly Load'!E257+'Monthly Load'!F257)+('WWTP loads'!C233)+('Monthly Load'!R257*'Monthly Load'!$F$26)</f>
        <v>1613.1573153597335</v>
      </c>
      <c r="G225" s="23">
        <f>('Monthly Load'!G257)+'WWTP loads'!D233+('Monthly Load'!R257*'Monthly Load'!$G$26)</f>
        <v>197.11227370752351</v>
      </c>
      <c r="H225" s="23">
        <f>'WWTP loads'!E233+('Monthly Load'!R257*'Monthly Load'!$H$26)</f>
        <v>160.13171755809594</v>
      </c>
      <c r="I225" s="23">
        <f>('Monthly Load'!C257)+'WWTP loads'!F233+('Monthly Load'!R257*'Monthly Load'!$I$26)</f>
        <v>7062.5627140795195</v>
      </c>
      <c r="J225" s="24"/>
      <c r="K225" s="25">
        <v>3.1845161189752726</v>
      </c>
      <c r="L225" s="25">
        <v>0.59269591115547093</v>
      </c>
      <c r="M225" s="25">
        <v>0.6116621803124459</v>
      </c>
      <c r="N225" s="25">
        <v>12.648708344323275</v>
      </c>
      <c r="P225" s="23">
        <f t="shared" si="30"/>
        <v>189.12887277220506</v>
      </c>
      <c r="Q225" s="23">
        <f t="shared" si="31"/>
        <v>124.16703197997205</v>
      </c>
      <c r="R225" s="23">
        <f t="shared" si="32"/>
        <v>97.744042607319244</v>
      </c>
      <c r="S225" s="23">
        <f t="shared" si="33"/>
        <v>208.46862518354519</v>
      </c>
      <c r="AA225" t="s">
        <v>292</v>
      </c>
      <c r="AB225">
        <f>'Monthly Load'!D257+'Monthly Load'!E257+'Monthly Load'!F257</f>
        <v>1335.1169510527102</v>
      </c>
      <c r="AD225" s="23">
        <v>1613.1573153597335</v>
      </c>
      <c r="AE225" s="23">
        <v>197.11227370752351</v>
      </c>
      <c r="AF225" s="23">
        <v>160.13171755809594</v>
      </c>
      <c r="AG225" s="23">
        <v>7062.5627140795195</v>
      </c>
      <c r="AH225" s="40">
        <f t="shared" si="34"/>
        <v>0</v>
      </c>
      <c r="AI225" s="40">
        <f t="shared" si="35"/>
        <v>0</v>
      </c>
      <c r="AJ225" s="40">
        <f t="shared" si="36"/>
        <v>0</v>
      </c>
      <c r="AK225" s="40">
        <f t="shared" si="37"/>
        <v>0</v>
      </c>
    </row>
    <row r="226" spans="1:37" x14ac:dyDescent="0.25">
      <c r="A226">
        <v>224</v>
      </c>
      <c r="B226">
        <v>8</v>
      </c>
      <c r="C226">
        <v>2001</v>
      </c>
      <c r="D226">
        <v>30</v>
      </c>
      <c r="E226" t="str">
        <f t="shared" si="29"/>
        <v>8/2001</v>
      </c>
      <c r="F226" s="23">
        <f>('Monthly Load'!D258+'Monthly Load'!E258+'Monthly Load'!F258)+('WWTP loads'!C234)+('Monthly Load'!R258*'Monthly Load'!$F$26)</f>
        <v>2459.1201450475814</v>
      </c>
      <c r="G226" s="23">
        <f>('Monthly Load'!G258)+'WWTP loads'!D234+('Monthly Load'!R258*'Monthly Load'!$G$26)</f>
        <v>448.99701942877527</v>
      </c>
      <c r="H226" s="23">
        <f>'WWTP loads'!E234+('Monthly Load'!R258*'Monthly Load'!$H$26)</f>
        <v>391.59337578843542</v>
      </c>
      <c r="I226" s="23">
        <f>('Monthly Load'!C258)+'WWTP loads'!F234+('Monthly Load'!R258*'Monthly Load'!$I$26)</f>
        <v>5320.6083197504895</v>
      </c>
      <c r="J226" s="24"/>
      <c r="K226" s="25">
        <v>4.3182752610552173</v>
      </c>
      <c r="L226" s="25">
        <v>1.1239641610827</v>
      </c>
      <c r="M226" s="25">
        <v>1.1599310142373462</v>
      </c>
      <c r="N226" s="25">
        <v>8.1174402972880362</v>
      </c>
      <c r="P226" s="23">
        <f t="shared" si="30"/>
        <v>219.70221130116568</v>
      </c>
      <c r="Q226" s="23">
        <f t="shared" si="31"/>
        <v>154.11893432916295</v>
      </c>
      <c r="R226" s="23">
        <f t="shared" si="32"/>
        <v>130.24713489166942</v>
      </c>
      <c r="S226" s="23">
        <f t="shared" si="33"/>
        <v>252.87575293285764</v>
      </c>
      <c r="AA226" t="s">
        <v>293</v>
      </c>
      <c r="AB226">
        <f>'Monthly Load'!D258+'Monthly Load'!E258+'Monthly Load'!F258</f>
        <v>1799.8488142435285</v>
      </c>
      <c r="AD226" s="23">
        <v>2459.1201450475814</v>
      </c>
      <c r="AE226" s="23">
        <v>448.99701942877527</v>
      </c>
      <c r="AF226" s="23">
        <v>391.59337578843542</v>
      </c>
      <c r="AG226" s="23">
        <v>5320.6083197504895</v>
      </c>
      <c r="AH226" s="40">
        <f t="shared" si="34"/>
        <v>0</v>
      </c>
      <c r="AI226" s="40">
        <f t="shared" si="35"/>
        <v>0</v>
      </c>
      <c r="AJ226" s="40">
        <f t="shared" si="36"/>
        <v>0</v>
      </c>
      <c r="AK226" s="40">
        <f t="shared" si="37"/>
        <v>0</v>
      </c>
    </row>
    <row r="227" spans="1:37" x14ac:dyDescent="0.25">
      <c r="A227">
        <v>225</v>
      </c>
      <c r="B227">
        <v>9</v>
      </c>
      <c r="C227">
        <v>2001</v>
      </c>
      <c r="D227">
        <v>31</v>
      </c>
      <c r="E227" t="str">
        <f t="shared" si="29"/>
        <v>9/2001</v>
      </c>
      <c r="F227" s="23">
        <f>('Monthly Load'!D259+'Monthly Load'!E259+'Monthly Load'!F259)+('WWTP loads'!C235)+('Monthly Load'!R259*'Monthly Load'!$F$26)</f>
        <v>1400.0406940418875</v>
      </c>
      <c r="G227" s="23">
        <f>('Monthly Load'!G259)+'WWTP loads'!D235+('Monthly Load'!R259*'Monthly Load'!$G$26)</f>
        <v>36.815904330575108</v>
      </c>
      <c r="H227" s="23">
        <f>'WWTP loads'!E235+('Monthly Load'!R259*'Monthly Load'!$H$26)</f>
        <v>12.832351103602798</v>
      </c>
      <c r="I227" s="23">
        <f>('Monthly Load'!C259)+'WWTP loads'!F235+('Monthly Load'!R259*'Monthly Load'!$I$26)</f>
        <v>4260.6558606289336</v>
      </c>
      <c r="J227" s="24"/>
      <c r="K227" s="25">
        <v>2.6005706577001479</v>
      </c>
      <c r="L227" s="25">
        <v>6.9678167045888112E-2</v>
      </c>
      <c r="M227" s="25">
        <v>7.190786839135653E-2</v>
      </c>
      <c r="N227" s="25">
        <v>6.8689780436611541</v>
      </c>
      <c r="P227" s="23">
        <f t="shared" si="30"/>
        <v>201.00023482971505</v>
      </c>
      <c r="Q227" s="23">
        <f t="shared" si="31"/>
        <v>197.27103305312195</v>
      </c>
      <c r="R227" s="23">
        <f t="shared" si="32"/>
        <v>66.627632642412181</v>
      </c>
      <c r="S227" s="23">
        <f t="shared" si="33"/>
        <v>231.58418214615978</v>
      </c>
      <c r="AA227" t="s">
        <v>294</v>
      </c>
      <c r="AB227">
        <f>'Monthly Load'!D259+'Monthly Load'!E259+'Monthly Load'!F259</f>
        <v>1364.6110509540295</v>
      </c>
      <c r="AD227" s="23">
        <v>1400.0406940418875</v>
      </c>
      <c r="AE227" s="23">
        <v>36.815904330575108</v>
      </c>
      <c r="AF227" s="23">
        <v>12.832351103602798</v>
      </c>
      <c r="AG227" s="23">
        <v>4260.6558606289336</v>
      </c>
      <c r="AH227" s="40">
        <f t="shared" si="34"/>
        <v>0</v>
      </c>
      <c r="AI227" s="40">
        <f t="shared" si="35"/>
        <v>0</v>
      </c>
      <c r="AJ227" s="40">
        <f t="shared" si="36"/>
        <v>0</v>
      </c>
      <c r="AK227" s="40">
        <f t="shared" si="37"/>
        <v>0</v>
      </c>
    </row>
    <row r="228" spans="1:37" x14ac:dyDescent="0.25">
      <c r="A228">
        <v>226</v>
      </c>
      <c r="B228">
        <v>10</v>
      </c>
      <c r="C228">
        <v>2001</v>
      </c>
      <c r="D228">
        <v>31</v>
      </c>
      <c r="E228" t="str">
        <f t="shared" si="29"/>
        <v>10/2001</v>
      </c>
      <c r="F228" s="23">
        <f>('Monthly Load'!D260+'Monthly Load'!E260+'Monthly Load'!F260)+('WWTP loads'!C236)+('Monthly Load'!R260*'Monthly Load'!$F$26)</f>
        <v>1545.2789133768179</v>
      </c>
      <c r="G228" s="23">
        <f>('Monthly Load'!G260)+'WWTP loads'!D236+('Monthly Load'!R260*'Monthly Load'!$G$26)</f>
        <v>42.919922840825784</v>
      </c>
      <c r="H228" s="23">
        <f>'WWTP loads'!E236+('Monthly Load'!R260*'Monthly Load'!$H$26)</f>
        <v>18.44144919410342</v>
      </c>
      <c r="I228" s="23">
        <f>('Monthly Load'!C260)+'WWTP loads'!F236+('Monthly Load'!R260*'Monthly Load'!$I$26)</f>
        <v>3027.2727355790357</v>
      </c>
      <c r="J228" s="24"/>
      <c r="K228" s="25">
        <v>2.5413575688736914</v>
      </c>
      <c r="L228" s="25">
        <v>8.6138668832648632E-2</v>
      </c>
      <c r="M228" s="25">
        <v>8.8895106235293384E-2</v>
      </c>
      <c r="N228" s="25">
        <v>3.8593174342465835</v>
      </c>
      <c r="P228" s="23">
        <f t="shared" si="30"/>
        <v>227.0208092534161</v>
      </c>
      <c r="Q228" s="23">
        <f t="shared" si="31"/>
        <v>186.03100841234013</v>
      </c>
      <c r="R228" s="23">
        <f t="shared" si="32"/>
        <v>77.453626488755631</v>
      </c>
      <c r="S228" s="23">
        <f t="shared" si="33"/>
        <v>292.86374515849371</v>
      </c>
      <c r="AA228" t="s">
        <v>295</v>
      </c>
      <c r="AB228">
        <f>'Monthly Load'!D260+'Monthly Load'!E260+'Monthly Load'!F260</f>
        <v>1500.6107557869586</v>
      </c>
      <c r="AD228" s="23">
        <v>1545.2789133768179</v>
      </c>
      <c r="AE228" s="23">
        <v>42.919922840825784</v>
      </c>
      <c r="AF228" s="23">
        <v>18.44144919410342</v>
      </c>
      <c r="AG228" s="23">
        <v>3027.2727355790357</v>
      </c>
      <c r="AH228" s="40">
        <f t="shared" si="34"/>
        <v>0</v>
      </c>
      <c r="AI228" s="40">
        <f t="shared" si="35"/>
        <v>0</v>
      </c>
      <c r="AJ228" s="40">
        <f t="shared" si="36"/>
        <v>0</v>
      </c>
      <c r="AK228" s="40">
        <f t="shared" si="37"/>
        <v>0</v>
      </c>
    </row>
    <row r="229" spans="1:37" x14ac:dyDescent="0.25">
      <c r="A229">
        <v>227</v>
      </c>
      <c r="B229">
        <v>11</v>
      </c>
      <c r="C229">
        <v>2001</v>
      </c>
      <c r="D229">
        <v>30</v>
      </c>
      <c r="E229" t="str">
        <f t="shared" si="29"/>
        <v>11/2001</v>
      </c>
      <c r="F229" s="23">
        <f>('Monthly Load'!D261+'Monthly Load'!E261+'Monthly Load'!F261)+('WWTP loads'!C237)+('Monthly Load'!R261*'Monthly Load'!$F$26)</f>
        <v>1308.4867009079592</v>
      </c>
      <c r="G229" s="23">
        <f>('Monthly Load'!G261)+'WWTP loads'!D237+('Monthly Load'!R261*'Monthly Load'!$G$26)</f>
        <v>25.534156257166902</v>
      </c>
      <c r="H229" s="23">
        <f>'WWTP loads'!E237+('Monthly Load'!R261*'Monthly Load'!$H$26)</f>
        <v>2.4653393604709359</v>
      </c>
      <c r="I229" s="23">
        <f>('Monthly Load'!C261)+'WWTP loads'!F237+('Monthly Load'!R261*'Monthly Load'!$I$26)</f>
        <v>2530.0048513108432</v>
      </c>
      <c r="J229" s="24"/>
      <c r="K229" s="25">
        <v>2.1346473530023404</v>
      </c>
      <c r="L229" s="25">
        <v>2.351780842946959E-2</v>
      </c>
      <c r="M229" s="25">
        <v>2.4270378299212615E-2</v>
      </c>
      <c r="N229" s="25">
        <v>3.2386724796833959</v>
      </c>
      <c r="P229" s="23">
        <f t="shared" si="30"/>
        <v>236.48749257418794</v>
      </c>
      <c r="Q229" s="23">
        <f t="shared" si="31"/>
        <v>418.88003981570699</v>
      </c>
      <c r="R229" s="23">
        <f t="shared" si="32"/>
        <v>39.189088888582518</v>
      </c>
      <c r="S229" s="23">
        <f t="shared" si="33"/>
        <v>301.3833985018149</v>
      </c>
      <c r="AA229" t="s">
        <v>296</v>
      </c>
      <c r="AB229">
        <f>'Monthly Load'!D261+'Monthly Load'!E261+'Monthly Load'!F261</f>
        <v>1290.1321359852595</v>
      </c>
      <c r="AD229" s="23">
        <v>1308.4867009079592</v>
      </c>
      <c r="AE229" s="23">
        <v>25.534156257166902</v>
      </c>
      <c r="AF229" s="23">
        <v>2.4653393604709359</v>
      </c>
      <c r="AG229" s="23">
        <v>2530.0048513108432</v>
      </c>
      <c r="AH229" s="40">
        <f t="shared" si="34"/>
        <v>0</v>
      </c>
      <c r="AI229" s="40">
        <f t="shared" si="35"/>
        <v>0</v>
      </c>
      <c r="AJ229" s="40">
        <f t="shared" si="36"/>
        <v>0</v>
      </c>
      <c r="AK229" s="40">
        <f t="shared" si="37"/>
        <v>0</v>
      </c>
    </row>
    <row r="230" spans="1:37" x14ac:dyDescent="0.25">
      <c r="A230">
        <v>228</v>
      </c>
      <c r="B230">
        <v>12</v>
      </c>
      <c r="C230">
        <v>2001</v>
      </c>
      <c r="D230">
        <v>31</v>
      </c>
      <c r="E230" t="str">
        <f t="shared" si="29"/>
        <v>12/2001</v>
      </c>
      <c r="F230" s="23">
        <f>('Monthly Load'!D262+'Monthly Load'!E262+'Monthly Load'!F262)+('WWTP loads'!C238)+('Monthly Load'!R262*'Monthly Load'!$F$26)</f>
        <v>1387.5620256573472</v>
      </c>
      <c r="G230" s="23">
        <f>('Monthly Load'!G262)+'WWTP loads'!D238+('Monthly Load'!R262*'Monthly Load'!$G$26)</f>
        <v>75.442708585478982</v>
      </c>
      <c r="H230" s="23">
        <f>'WWTP loads'!E238+('Monthly Load'!R262*'Monthly Load'!$H$26)</f>
        <v>48.327252310811758</v>
      </c>
      <c r="I230" s="23">
        <f>('Monthly Load'!C262)+'WWTP loads'!F238+('Monthly Load'!R262*'Monthly Load'!$I$26)</f>
        <v>3542.7888054615605</v>
      </c>
      <c r="J230" s="24"/>
      <c r="K230" s="25">
        <v>2.2895544336665741</v>
      </c>
      <c r="L230" s="25">
        <v>0.32024876621150594</v>
      </c>
      <c r="M230" s="25">
        <v>0.33049672673027414</v>
      </c>
      <c r="N230" s="25">
        <v>6.5051049450966314</v>
      </c>
      <c r="P230" s="23">
        <f t="shared" si="30"/>
        <v>226.26948904627446</v>
      </c>
      <c r="Q230" s="23">
        <f t="shared" si="31"/>
        <v>87.953752010602827</v>
      </c>
      <c r="R230" s="23">
        <f t="shared" si="32"/>
        <v>54.594576919413726</v>
      </c>
      <c r="S230" s="23">
        <f t="shared" si="33"/>
        <v>203.33658252320129</v>
      </c>
      <c r="AA230" t="s">
        <v>297</v>
      </c>
      <c r="AB230">
        <f>'Monthly Load'!D262+'Monthly Load'!E262+'Monthly Load'!F262</f>
        <v>1293.6701923458509</v>
      </c>
      <c r="AD230" s="23">
        <v>1387.5620256573472</v>
      </c>
      <c r="AE230" s="23">
        <v>75.442708585478982</v>
      </c>
      <c r="AF230" s="23">
        <v>48.327252310811758</v>
      </c>
      <c r="AG230" s="23">
        <v>3542.7888054615605</v>
      </c>
      <c r="AH230" s="40">
        <f t="shared" si="34"/>
        <v>0</v>
      </c>
      <c r="AI230" s="40">
        <f t="shared" si="35"/>
        <v>0</v>
      </c>
      <c r="AJ230" s="40">
        <f t="shared" si="36"/>
        <v>0</v>
      </c>
      <c r="AK230" s="40">
        <f t="shared" si="37"/>
        <v>0</v>
      </c>
    </row>
    <row r="231" spans="1:37" x14ac:dyDescent="0.25">
      <c r="A231">
        <v>229</v>
      </c>
      <c r="B231">
        <v>1</v>
      </c>
      <c r="C231">
        <v>2002</v>
      </c>
      <c r="D231">
        <v>31</v>
      </c>
      <c r="E231" t="str">
        <f t="shared" si="29"/>
        <v>1/2002</v>
      </c>
      <c r="F231" s="23">
        <f>('Monthly Load'!D263+'Monthly Load'!E263+'Monthly Load'!F263)+('WWTP loads'!C239)+('Monthly Load'!R263*'Monthly Load'!$F$26)</f>
        <v>4037.3589580310177</v>
      </c>
      <c r="G231" s="23">
        <f>('Monthly Load'!G263)+'WWTP loads'!D239+('Monthly Load'!R263*'Monthly Load'!$G$26)</f>
        <v>724.22075319432474</v>
      </c>
      <c r="H231" s="23">
        <f>'WWTP loads'!E239+('Monthly Load'!R263*'Monthly Load'!$H$26)</f>
        <v>644.12795983397405</v>
      </c>
      <c r="I231" s="23">
        <f>('Monthly Load'!C263)+'WWTP loads'!F239+('Monthly Load'!R263*'Monthly Load'!$I$26)</f>
        <v>13625.738419245668</v>
      </c>
      <c r="J231" s="24"/>
      <c r="K231" s="25">
        <v>9.4275117822796766</v>
      </c>
      <c r="L231" s="25">
        <v>3.1335840924759446</v>
      </c>
      <c r="M231" s="25">
        <v>3.2338587834351746</v>
      </c>
      <c r="N231" s="25">
        <v>30.457466679827984</v>
      </c>
      <c r="P231" s="23">
        <f t="shared" si="30"/>
        <v>159.89130373041021</v>
      </c>
      <c r="Q231" s="23">
        <f t="shared" si="31"/>
        <v>86.28874957077069</v>
      </c>
      <c r="R231" s="23">
        <f t="shared" si="32"/>
        <v>74.366212562830597</v>
      </c>
      <c r="S231" s="23">
        <f t="shared" si="33"/>
        <v>167.0285970205712</v>
      </c>
      <c r="AA231" t="s">
        <v>298</v>
      </c>
      <c r="AB231">
        <f>'Monthly Load'!D263+'Monthly Load'!E263+'Monthly Load'!F263</f>
        <v>2947.0968277075972</v>
      </c>
      <c r="AD231" s="23">
        <v>4037.3589580310177</v>
      </c>
      <c r="AE231" s="23">
        <v>724.22075319432474</v>
      </c>
      <c r="AF231" s="23">
        <v>644.12795983397405</v>
      </c>
      <c r="AG231" s="23">
        <v>13625.738419245668</v>
      </c>
      <c r="AH231" s="40">
        <f t="shared" si="34"/>
        <v>0</v>
      </c>
      <c r="AI231" s="40">
        <f t="shared" si="35"/>
        <v>0</v>
      </c>
      <c r="AJ231" s="40">
        <f t="shared" si="36"/>
        <v>0</v>
      </c>
      <c r="AK231" s="40">
        <f t="shared" si="37"/>
        <v>0</v>
      </c>
    </row>
    <row r="232" spans="1:37" x14ac:dyDescent="0.25">
      <c r="A232">
        <v>230</v>
      </c>
      <c r="B232">
        <v>2</v>
      </c>
      <c r="C232">
        <v>2002</v>
      </c>
      <c r="D232">
        <v>28</v>
      </c>
      <c r="E232" t="str">
        <f t="shared" si="29"/>
        <v>2/2002</v>
      </c>
      <c r="F232" s="23">
        <f>('Monthly Load'!D264+'Monthly Load'!E264+'Monthly Load'!F264)+('WWTP loads'!C240)+('Monthly Load'!R264*'Monthly Load'!$F$26)</f>
        <v>1875.3570385466628</v>
      </c>
      <c r="G232" s="23">
        <f>('Monthly Load'!G264)+'WWTP loads'!D240+('Monthly Load'!R264*'Monthly Load'!$G$26)</f>
        <v>150.56444230197698</v>
      </c>
      <c r="H232" s="23">
        <f>'WWTP loads'!E240+('Monthly Load'!R264*'Monthly Load'!$H$26)</f>
        <v>116.98432279776262</v>
      </c>
      <c r="I232" s="23">
        <f>('Monthly Load'!C264)+'WWTP loads'!F240+('Monthly Load'!R264*'Monthly Load'!$I$26)</f>
        <v>5341.5562722940167</v>
      </c>
      <c r="J232" s="24"/>
      <c r="K232" s="25">
        <v>5.066788056917753</v>
      </c>
      <c r="L232" s="25">
        <v>0.88681056404466685</v>
      </c>
      <c r="M232" s="25">
        <v>0.91518850209409619</v>
      </c>
      <c r="N232" s="25">
        <v>16.006160819021364</v>
      </c>
      <c r="P232" s="23">
        <f t="shared" si="30"/>
        <v>152.99577954406462</v>
      </c>
      <c r="Q232" s="23">
        <f t="shared" si="31"/>
        <v>70.181038124530062</v>
      </c>
      <c r="R232" s="23">
        <f t="shared" si="32"/>
        <v>52.837874167396912</v>
      </c>
      <c r="S232" s="23">
        <f t="shared" si="33"/>
        <v>137.94591939895014</v>
      </c>
      <c r="AA232" t="s">
        <v>299</v>
      </c>
      <c r="AB232">
        <f>'Monthly Load'!D264+'Monthly Load'!E264+'Monthly Load'!F264</f>
        <v>1653.33148687112</v>
      </c>
      <c r="AD232" s="23">
        <v>1875.3570385466628</v>
      </c>
      <c r="AE232" s="23">
        <v>150.56444230197698</v>
      </c>
      <c r="AF232" s="23">
        <v>116.98432279776262</v>
      </c>
      <c r="AG232" s="23">
        <v>5341.5562722940167</v>
      </c>
      <c r="AH232" s="40">
        <f t="shared" si="34"/>
        <v>0</v>
      </c>
      <c r="AI232" s="40">
        <f t="shared" si="35"/>
        <v>0</v>
      </c>
      <c r="AJ232" s="40">
        <f t="shared" si="36"/>
        <v>0</v>
      </c>
      <c r="AK232" s="40">
        <f t="shared" si="37"/>
        <v>0</v>
      </c>
    </row>
    <row r="233" spans="1:37" x14ac:dyDescent="0.25">
      <c r="A233">
        <v>231</v>
      </c>
      <c r="B233">
        <v>3</v>
      </c>
      <c r="C233">
        <v>2002</v>
      </c>
      <c r="D233">
        <v>31</v>
      </c>
      <c r="E233" t="str">
        <f t="shared" si="29"/>
        <v>3/2002</v>
      </c>
      <c r="F233" s="23">
        <f>('Monthly Load'!D265+'Monthly Load'!E265+'Monthly Load'!F265)+('WWTP loads'!C241)+('Monthly Load'!R265*'Monthly Load'!$F$26)</f>
        <v>1908.2413101048369</v>
      </c>
      <c r="G233" s="23">
        <f>('Monthly Load'!G265)+'WWTP loads'!D241+('Monthly Load'!R265*'Monthly Load'!$G$26)</f>
        <v>207.47087761871876</v>
      </c>
      <c r="H233" s="23">
        <f>'WWTP loads'!E241+('Monthly Load'!R265*'Monthly Load'!$H$26)</f>
        <v>169.27672281855237</v>
      </c>
      <c r="I233" s="23">
        <f>('Monthly Load'!C265)+'WWTP loads'!F241+('Monthly Load'!R265*'Monthly Load'!$I$26)</f>
        <v>8589.0324739085754</v>
      </c>
      <c r="J233" s="24"/>
      <c r="K233" s="25">
        <v>4.4161403661482241</v>
      </c>
      <c r="L233" s="25">
        <v>0.9240296450106823</v>
      </c>
      <c r="M233" s="25">
        <v>0.95359859365102417</v>
      </c>
      <c r="N233" s="25">
        <v>23.816798655030112</v>
      </c>
      <c r="P233" s="23">
        <f t="shared" si="30"/>
        <v>161.32994588012471</v>
      </c>
      <c r="Q233" s="23">
        <f t="shared" si="31"/>
        <v>83.829292942444496</v>
      </c>
      <c r="R233" s="23">
        <f t="shared" si="32"/>
        <v>66.275987035227843</v>
      </c>
      <c r="S233" s="23">
        <f t="shared" si="33"/>
        <v>134.6435095577437</v>
      </c>
      <c r="AA233" t="s">
        <v>300</v>
      </c>
      <c r="AB233">
        <f>'Monthly Load'!D265+'Monthly Load'!E265+'Monthly Load'!F265</f>
        <v>1600.0870995715227</v>
      </c>
      <c r="AD233" s="23">
        <v>1908.2413101048369</v>
      </c>
      <c r="AE233" s="23">
        <v>207.47087761871876</v>
      </c>
      <c r="AF233" s="23">
        <v>169.27672281855237</v>
      </c>
      <c r="AG233" s="23">
        <v>8589.0324739085754</v>
      </c>
      <c r="AH233" s="40">
        <f t="shared" si="34"/>
        <v>0</v>
      </c>
      <c r="AI233" s="40">
        <f t="shared" si="35"/>
        <v>0</v>
      </c>
      <c r="AJ233" s="40">
        <f t="shared" si="36"/>
        <v>0</v>
      </c>
      <c r="AK233" s="40">
        <f t="shared" si="37"/>
        <v>0</v>
      </c>
    </row>
    <row r="234" spans="1:37" x14ac:dyDescent="0.25">
      <c r="A234">
        <v>232</v>
      </c>
      <c r="B234">
        <v>4</v>
      </c>
      <c r="C234">
        <v>2002</v>
      </c>
      <c r="D234">
        <v>30</v>
      </c>
      <c r="E234" t="str">
        <f t="shared" si="29"/>
        <v>4/2002</v>
      </c>
      <c r="F234" s="23">
        <f>('Monthly Load'!D266+'Monthly Load'!E266+'Monthly Load'!F266)+('WWTP loads'!C242)+('Monthly Load'!R266*'Monthly Load'!$F$26)</f>
        <v>2220.2801110524265</v>
      </c>
      <c r="G234" s="23">
        <f>('Monthly Load'!G266)+'WWTP loads'!D242+('Monthly Load'!R266*'Monthly Load'!$G$26)</f>
        <v>478.90355871776103</v>
      </c>
      <c r="H234" s="23">
        <f>'WWTP loads'!E242+('Monthly Load'!R266*'Monthly Load'!$H$26)</f>
        <v>418.70134869334794</v>
      </c>
      <c r="I234" s="23">
        <f>('Monthly Load'!C266)+'WWTP loads'!F242+('Monthly Load'!R266*'Monthly Load'!$I$26)</f>
        <v>5508.4745118458895</v>
      </c>
      <c r="J234" s="24"/>
      <c r="K234" s="25">
        <v>3.6639571288186161</v>
      </c>
      <c r="L234" s="25">
        <v>1.8104526473009972</v>
      </c>
      <c r="M234" s="25">
        <v>1.868387132014629</v>
      </c>
      <c r="N234" s="25">
        <v>11.310864192519851</v>
      </c>
      <c r="P234" s="23">
        <f t="shared" si="30"/>
        <v>233.78809273713671</v>
      </c>
      <c r="Q234" s="23">
        <f t="shared" si="31"/>
        <v>102.05302839965263</v>
      </c>
      <c r="R234" s="23">
        <f t="shared" si="32"/>
        <v>86.457464509619328</v>
      </c>
      <c r="S234" s="23">
        <f t="shared" si="33"/>
        <v>187.8886556915088</v>
      </c>
      <c r="AA234" t="s">
        <v>301</v>
      </c>
      <c r="AB234">
        <f>'Monthly Load'!D266+'Monthly Load'!E266+'Monthly Load'!F266</f>
        <v>1501.3088696665079</v>
      </c>
      <c r="AD234" s="23">
        <v>2220.2801110524265</v>
      </c>
      <c r="AE234" s="23">
        <v>478.90355871776103</v>
      </c>
      <c r="AF234" s="23">
        <v>418.70134869334794</v>
      </c>
      <c r="AG234" s="23">
        <v>5508.4745118458895</v>
      </c>
      <c r="AH234" s="40">
        <f t="shared" si="34"/>
        <v>0</v>
      </c>
      <c r="AI234" s="40">
        <f t="shared" si="35"/>
        <v>0</v>
      </c>
      <c r="AJ234" s="40">
        <f t="shared" si="36"/>
        <v>0</v>
      </c>
      <c r="AK234" s="40">
        <f t="shared" si="37"/>
        <v>0</v>
      </c>
    </row>
    <row r="235" spans="1:37" x14ac:dyDescent="0.25">
      <c r="A235">
        <v>233</v>
      </c>
      <c r="B235">
        <v>5</v>
      </c>
      <c r="C235">
        <v>2002</v>
      </c>
      <c r="D235">
        <v>31</v>
      </c>
      <c r="E235" t="str">
        <f t="shared" si="29"/>
        <v>5/2002</v>
      </c>
      <c r="F235" s="23">
        <f>('Monthly Load'!D267+'Monthly Load'!E267+'Monthly Load'!F267)+('WWTP loads'!C243)+('Monthly Load'!R267*'Monthly Load'!$F$26)</f>
        <v>923.35878578851577</v>
      </c>
      <c r="G235" s="23">
        <f>('Monthly Load'!G267)+'WWTP loads'!D243+('Monthly Load'!R267*'Monthly Load'!$G$26)</f>
        <v>26.247890741161498</v>
      </c>
      <c r="H235" s="23">
        <f>'WWTP loads'!E243+('Monthly Load'!R267*'Monthly Load'!$H$26)</f>
        <v>2.7474916337700237</v>
      </c>
      <c r="I235" s="23">
        <f>('Monthly Load'!C267)+'WWTP loads'!F243+('Monthly Load'!R267*'Monthly Load'!$I$26)</f>
        <v>3511.963808483204</v>
      </c>
      <c r="J235" s="24"/>
      <c r="K235" s="25">
        <v>1.7925185059915691</v>
      </c>
      <c r="L235" s="25">
        <v>2.2390898097584586E-2</v>
      </c>
      <c r="M235" s="25">
        <v>2.3107406836707291E-2</v>
      </c>
      <c r="N235" s="25">
        <v>5.0956334923163062</v>
      </c>
      <c r="P235" s="23">
        <f t="shared" si="30"/>
        <v>192.32307824998739</v>
      </c>
      <c r="Q235" s="23">
        <f t="shared" si="31"/>
        <v>437.67068611540128</v>
      </c>
      <c r="R235" s="23">
        <f t="shared" si="32"/>
        <v>44.392513107371961</v>
      </c>
      <c r="S235" s="23">
        <f t="shared" si="33"/>
        <v>257.3217000470932</v>
      </c>
      <c r="AA235" t="s">
        <v>302</v>
      </c>
      <c r="AB235">
        <f>'Monthly Load'!D267+'Monthly Load'!E267+'Monthly Load'!F267</f>
        <v>889.48801485366653</v>
      </c>
      <c r="AD235" s="23">
        <v>923.35878578851577</v>
      </c>
      <c r="AE235" s="23">
        <v>26.247890741161498</v>
      </c>
      <c r="AF235" s="23">
        <v>2.7474916337700237</v>
      </c>
      <c r="AG235" s="23">
        <v>3511.963808483204</v>
      </c>
      <c r="AH235" s="40">
        <f t="shared" si="34"/>
        <v>0</v>
      </c>
      <c r="AI235" s="40">
        <f t="shared" si="35"/>
        <v>0</v>
      </c>
      <c r="AJ235" s="40">
        <f t="shared" si="36"/>
        <v>0</v>
      </c>
      <c r="AK235" s="40">
        <f t="shared" si="37"/>
        <v>0</v>
      </c>
    </row>
    <row r="236" spans="1:37" x14ac:dyDescent="0.25">
      <c r="A236">
        <v>234</v>
      </c>
      <c r="B236">
        <v>6</v>
      </c>
      <c r="C236">
        <v>2002</v>
      </c>
      <c r="D236">
        <v>30</v>
      </c>
      <c r="E236" t="str">
        <f t="shared" si="29"/>
        <v>6/2002</v>
      </c>
      <c r="F236" s="23">
        <f>('Monthly Load'!D268+'Monthly Load'!E268+'Monthly Load'!F268)+('WWTP loads'!C244)+('Monthly Load'!R268*'Monthly Load'!$F$26)</f>
        <v>828.21688613879996</v>
      </c>
      <c r="G236" s="23">
        <f>('Monthly Load'!G268)+'WWTP loads'!D244+('Monthly Load'!R268*'Monthly Load'!$G$26)</f>
        <v>23.451014078526129</v>
      </c>
      <c r="H236" s="23">
        <f>'WWTP loads'!E244+('Monthly Load'!R268*'Monthly Load'!$H$26)</f>
        <v>0.17738875459157336</v>
      </c>
      <c r="I236" s="23">
        <f>('Monthly Load'!C268)+'WWTP loads'!F244+('Monthly Load'!R268*'Monthly Load'!$I$26)</f>
        <v>2796.2405310057525</v>
      </c>
      <c r="J236" s="24"/>
      <c r="K236" s="25">
        <v>1.6206715416652631</v>
      </c>
      <c r="L236" s="25">
        <v>1E-3</v>
      </c>
      <c r="M236" s="25">
        <v>1E-3</v>
      </c>
      <c r="N236" s="25">
        <v>3.2463223395237475</v>
      </c>
      <c r="P236" s="23">
        <f t="shared" si="30"/>
        <v>197.15785181493041</v>
      </c>
      <c r="Q236" s="23">
        <f t="shared" si="31"/>
        <v>9047.4591352338466</v>
      </c>
      <c r="R236" s="23">
        <f t="shared" si="32"/>
        <v>68.437019518353921</v>
      </c>
      <c r="S236" s="23">
        <f t="shared" si="33"/>
        <v>332.31342680465053</v>
      </c>
      <c r="AA236" t="s">
        <v>303</v>
      </c>
      <c r="AB236">
        <f>'Monthly Load'!D268+'Monthly Load'!E268+'Monthly Load'!F268</f>
        <v>798.57922582847993</v>
      </c>
      <c r="AD236" s="23">
        <v>828.21688613879996</v>
      </c>
      <c r="AE236" s="23">
        <v>23.451014078526129</v>
      </c>
      <c r="AF236" s="23">
        <v>0.17738875459157336</v>
      </c>
      <c r="AG236" s="23">
        <v>2796.2405310057525</v>
      </c>
      <c r="AH236" s="40">
        <f t="shared" si="34"/>
        <v>0</v>
      </c>
      <c r="AI236" s="40">
        <f t="shared" si="35"/>
        <v>0</v>
      </c>
      <c r="AJ236" s="40">
        <f t="shared" si="36"/>
        <v>0</v>
      </c>
      <c r="AK236" s="40">
        <f t="shared" si="37"/>
        <v>0</v>
      </c>
    </row>
    <row r="237" spans="1:37" x14ac:dyDescent="0.25">
      <c r="A237">
        <v>235</v>
      </c>
      <c r="B237">
        <v>7</v>
      </c>
      <c r="C237">
        <v>2002</v>
      </c>
      <c r="D237">
        <v>31</v>
      </c>
      <c r="E237" t="str">
        <f t="shared" si="29"/>
        <v>7/2002</v>
      </c>
      <c r="F237" s="23">
        <f>('Monthly Load'!D269+'Monthly Load'!E269+'Monthly Load'!F269)+('WWTP loads'!C245)+('Monthly Load'!R269*'Monthly Load'!$F$26)</f>
        <v>1122.9420093116564</v>
      </c>
      <c r="G237" s="23">
        <f>('Monthly Load'!G269)+'WWTP loads'!D245+('Monthly Load'!R269*'Monthly Load'!$G$26)</f>
        <v>23.585635844986538</v>
      </c>
      <c r="H237" s="23">
        <f>'WWTP loads'!E245+('Monthly Load'!R269*'Monthly Load'!$H$26)</f>
        <v>0.30109524269032961</v>
      </c>
      <c r="I237" s="23">
        <f>('Monthly Load'!C269)+'WWTP loads'!F245+('Monthly Load'!R269*'Monthly Load'!$I$26)</f>
        <v>3202.2476798460962</v>
      </c>
      <c r="J237" s="24"/>
      <c r="K237" s="25">
        <v>2.3592480692064446</v>
      </c>
      <c r="L237" s="25">
        <v>7.7336983560736237E-4</v>
      </c>
      <c r="M237" s="25">
        <v>7.9811767034679802E-4</v>
      </c>
      <c r="N237" s="25">
        <v>4.5952999697877406</v>
      </c>
      <c r="P237" s="23">
        <f t="shared" si="30"/>
        <v>177.70853412731569</v>
      </c>
      <c r="Q237" s="23">
        <f t="shared" si="31"/>
        <v>11386.360340014146</v>
      </c>
      <c r="R237" s="23">
        <f t="shared" si="32"/>
        <v>140.85151777807107</v>
      </c>
      <c r="S237" s="23">
        <f t="shared" si="33"/>
        <v>260.17503222960136</v>
      </c>
      <c r="T237" s="23"/>
      <c r="AA237" t="s">
        <v>304</v>
      </c>
      <c r="AB237">
        <f>'Monthly Load'!D269+'Monthly Load'!E269+'Monthly Load'!F269</f>
        <v>1093.1005971385857</v>
      </c>
      <c r="AD237" s="23">
        <v>1122.9420093116564</v>
      </c>
      <c r="AE237" s="23">
        <v>23.585635844986538</v>
      </c>
      <c r="AF237" s="23">
        <v>0.30109524269032961</v>
      </c>
      <c r="AG237" s="23">
        <v>3202.2476798460962</v>
      </c>
      <c r="AH237" s="40">
        <f t="shared" si="34"/>
        <v>0</v>
      </c>
      <c r="AI237" s="40">
        <f t="shared" si="35"/>
        <v>0</v>
      </c>
      <c r="AJ237" s="40">
        <f t="shared" si="36"/>
        <v>0</v>
      </c>
      <c r="AK237" s="40">
        <f t="shared" si="37"/>
        <v>0</v>
      </c>
    </row>
    <row r="238" spans="1:37" x14ac:dyDescent="0.25">
      <c r="A238">
        <v>236</v>
      </c>
      <c r="B238">
        <v>8</v>
      </c>
      <c r="C238">
        <v>2002</v>
      </c>
      <c r="D238">
        <v>30</v>
      </c>
      <c r="E238" t="str">
        <f t="shared" si="29"/>
        <v>8/2002</v>
      </c>
      <c r="F238" s="23">
        <f>('Monthly Load'!D270+'Monthly Load'!E270+'Monthly Load'!F270)+('WWTP loads'!C246)+('Monthly Load'!R270*'Monthly Load'!$F$26)</f>
        <v>1233.0355247372484</v>
      </c>
      <c r="G238" s="23">
        <f>('Monthly Load'!G270)+'WWTP loads'!D246+('Monthly Load'!R270*'Monthly Load'!$G$26)</f>
        <v>55.24776922431225</v>
      </c>
      <c r="H238" s="23">
        <f>'WWTP loads'!E246+('Monthly Load'!R270*'Monthly Load'!$H$26)</f>
        <v>29.39602861828693</v>
      </c>
      <c r="I238" s="23">
        <f>('Monthly Load'!C270)+'WWTP loads'!F246+('Monthly Load'!R270*'Monthly Load'!$I$26)</f>
        <v>2581.4463900808432</v>
      </c>
      <c r="J238" s="24"/>
      <c r="K238" s="25">
        <v>2.3489875339698387</v>
      </c>
      <c r="L238" s="25">
        <v>9.7002673666180608E-2</v>
      </c>
      <c r="M238" s="25">
        <v>0.10010675922349839</v>
      </c>
      <c r="N238" s="25">
        <v>3.3798471658280662</v>
      </c>
      <c r="P238" s="23">
        <f t="shared" si="30"/>
        <v>202.51625140463534</v>
      </c>
      <c r="Q238" s="23">
        <f t="shared" si="31"/>
        <v>219.73338440480444</v>
      </c>
      <c r="R238" s="23">
        <f t="shared" si="32"/>
        <v>113.28965707901655</v>
      </c>
      <c r="S238" s="23">
        <f t="shared" si="33"/>
        <v>294.66669419381566</v>
      </c>
      <c r="AA238" t="s">
        <v>305</v>
      </c>
      <c r="AB238">
        <f>'Monthly Load'!D270+'Monthly Load'!E270+'Monthly Load'!F270</f>
        <v>1155.2730458279009</v>
      </c>
      <c r="AD238" s="23">
        <v>1233.0355247372484</v>
      </c>
      <c r="AE238" s="23">
        <v>55.24776922431225</v>
      </c>
      <c r="AF238" s="23">
        <v>29.39602861828693</v>
      </c>
      <c r="AG238" s="23">
        <v>2581.4463900808432</v>
      </c>
      <c r="AH238" s="40">
        <f t="shared" si="34"/>
        <v>0</v>
      </c>
      <c r="AI238" s="40">
        <f t="shared" si="35"/>
        <v>0</v>
      </c>
      <c r="AJ238" s="40">
        <f t="shared" si="36"/>
        <v>0</v>
      </c>
      <c r="AK238" s="40">
        <f t="shared" si="37"/>
        <v>0</v>
      </c>
    </row>
    <row r="239" spans="1:37" x14ac:dyDescent="0.25">
      <c r="A239">
        <v>237</v>
      </c>
      <c r="B239">
        <v>9</v>
      </c>
      <c r="C239">
        <v>2002</v>
      </c>
      <c r="D239">
        <v>31</v>
      </c>
      <c r="E239" t="str">
        <f t="shared" si="29"/>
        <v>9/2002</v>
      </c>
      <c r="F239" s="23">
        <f>('Monthly Load'!D271+'Monthly Load'!E271+'Monthly Load'!F271)+('WWTP loads'!C247)+('Monthly Load'!R271*'Monthly Load'!$F$26)</f>
        <v>1944.2552565242006</v>
      </c>
      <c r="G239" s="23">
        <f>('Monthly Load'!G271)+'WWTP loads'!D247+('Monthly Load'!R271*'Monthly Load'!$G$26)</f>
        <v>95.637322853415228</v>
      </c>
      <c r="H239" s="23">
        <f>'WWTP loads'!E247+('Monthly Load'!R271*'Monthly Load'!$H$26)</f>
        <v>66.510753574759931</v>
      </c>
      <c r="I239" s="23">
        <f>('Monthly Load'!C271)+'WWTP loads'!F247+('Monthly Load'!R271*'Monthly Load'!$I$26)</f>
        <v>13039.128950103557</v>
      </c>
      <c r="J239" s="24"/>
      <c r="K239" s="25">
        <v>3.9800961200792373</v>
      </c>
      <c r="L239" s="25">
        <v>0.25911449449232776</v>
      </c>
      <c r="M239" s="25">
        <v>0.26740615831608228</v>
      </c>
      <c r="N239" s="25">
        <v>21.290454075160337</v>
      </c>
      <c r="P239" s="23">
        <f t="shared" si="30"/>
        <v>182.38297055670259</v>
      </c>
      <c r="Q239" s="23">
        <f t="shared" si="31"/>
        <v>137.80350590803553</v>
      </c>
      <c r="R239" s="23">
        <f t="shared" si="32"/>
        <v>92.863495576429202</v>
      </c>
      <c r="S239" s="23">
        <f t="shared" si="33"/>
        <v>228.65895794021066</v>
      </c>
      <c r="AA239" t="s">
        <v>306</v>
      </c>
      <c r="AB239">
        <f>'Monthly Load'!D271+'Monthly Load'!E271+'Monthly Load'!F271</f>
        <v>1805.362642392427</v>
      </c>
      <c r="AD239" s="23">
        <v>1944.2552565242006</v>
      </c>
      <c r="AE239" s="23">
        <v>95.637322853415228</v>
      </c>
      <c r="AF239" s="23">
        <v>66.510753574759931</v>
      </c>
      <c r="AG239" s="23">
        <v>13039.128950103557</v>
      </c>
      <c r="AH239" s="40">
        <f t="shared" si="34"/>
        <v>0</v>
      </c>
      <c r="AI239" s="40">
        <f t="shared" si="35"/>
        <v>0</v>
      </c>
      <c r="AJ239" s="40">
        <f t="shared" si="36"/>
        <v>0</v>
      </c>
      <c r="AK239" s="40">
        <f t="shared" si="37"/>
        <v>0</v>
      </c>
    </row>
    <row r="240" spans="1:37" x14ac:dyDescent="0.25">
      <c r="A240">
        <v>238</v>
      </c>
      <c r="B240">
        <v>10</v>
      </c>
      <c r="C240">
        <v>2002</v>
      </c>
      <c r="D240">
        <v>31</v>
      </c>
      <c r="E240" t="str">
        <f t="shared" si="29"/>
        <v>10/2002</v>
      </c>
      <c r="F240" s="23">
        <f>('Monthly Load'!D272+'Monthly Load'!E272+'Monthly Load'!F272)+('WWTP loads'!C248)+('Monthly Load'!R272*'Monthly Load'!$F$26)</f>
        <v>7759.5556221874176</v>
      </c>
      <c r="G240" s="23">
        <f>('Monthly Load'!G272)+'WWTP loads'!D248+('Monthly Load'!R272*'Monthly Load'!$G$26)</f>
        <v>1247.1974750406287</v>
      </c>
      <c r="H240" s="23">
        <f>'WWTP loads'!E248+('Monthly Load'!R272*'Monthly Load'!$H$26)</f>
        <v>1124.70116369274</v>
      </c>
      <c r="I240" s="23">
        <f>('Monthly Load'!C272)+'WWTP loads'!F248+('Monthly Load'!R272*'Monthly Load'!$I$26)</f>
        <v>44713.857420848493</v>
      </c>
      <c r="J240" s="24"/>
      <c r="K240" s="25">
        <v>17.180201198138551</v>
      </c>
      <c r="L240" s="25">
        <v>2.7214516243672788</v>
      </c>
      <c r="M240" s="25">
        <v>2.8085380763470318</v>
      </c>
      <c r="N240" s="25">
        <v>67.602711958250723</v>
      </c>
      <c r="P240" s="23">
        <f t="shared" si="30"/>
        <v>168.62935106056824</v>
      </c>
      <c r="Q240" s="23">
        <f t="shared" si="31"/>
        <v>171.10360813501595</v>
      </c>
      <c r="R240" s="23">
        <f t="shared" si="32"/>
        <v>149.51383873393536</v>
      </c>
      <c r="S240" s="23">
        <f t="shared" si="33"/>
        <v>246.94633373445421</v>
      </c>
      <c r="AA240" t="s">
        <v>307</v>
      </c>
      <c r="AB240">
        <f>'Monthly Load'!D272+'Monthly Load'!E272+'Monthly Load'!F272</f>
        <v>5877.7611560966179</v>
      </c>
      <c r="AD240" s="23">
        <v>7759.5556221874176</v>
      </c>
      <c r="AE240" s="23">
        <v>1247.1974750406287</v>
      </c>
      <c r="AF240" s="23">
        <v>1124.70116369274</v>
      </c>
      <c r="AG240" s="23">
        <v>44713.857420848493</v>
      </c>
      <c r="AH240" s="40">
        <f t="shared" si="34"/>
        <v>0</v>
      </c>
      <c r="AI240" s="40">
        <f t="shared" si="35"/>
        <v>0</v>
      </c>
      <c r="AJ240" s="40">
        <f t="shared" si="36"/>
        <v>0</v>
      </c>
      <c r="AK240" s="40">
        <f t="shared" si="37"/>
        <v>0</v>
      </c>
    </row>
    <row r="241" spans="1:37" x14ac:dyDescent="0.25">
      <c r="A241">
        <v>239</v>
      </c>
      <c r="B241">
        <v>11</v>
      </c>
      <c r="C241">
        <v>2002</v>
      </c>
      <c r="D241">
        <v>30</v>
      </c>
      <c r="E241" t="str">
        <f t="shared" si="29"/>
        <v>11/2002</v>
      </c>
      <c r="F241" s="23">
        <f>('Monthly Load'!D273+'Monthly Load'!E273+'Monthly Load'!F273)+('WWTP loads'!C249)+('Monthly Load'!R273*'Monthly Load'!$F$26)</f>
        <v>5531.0433567465634</v>
      </c>
      <c r="G241" s="23">
        <f>('Monthly Load'!G273)+'WWTP loads'!D249+('Monthly Load'!R273*'Monthly Load'!$G$26)</f>
        <v>933.26231918159078</v>
      </c>
      <c r="H241" s="23">
        <f>'WWTP loads'!E249+('Monthly Load'!R273*'Monthly Load'!$H$26)</f>
        <v>836.22020966011041</v>
      </c>
      <c r="I241" s="23">
        <f>('Monthly Load'!C273)+'WWTP loads'!F249+('Monthly Load'!R273*'Monthly Load'!$I$26)</f>
        <v>35399.297228560121</v>
      </c>
      <c r="J241" s="24"/>
      <c r="K241" s="25">
        <v>10.388796927324407</v>
      </c>
      <c r="L241" s="25">
        <v>2.8719125672414432</v>
      </c>
      <c r="M241" s="25">
        <v>2.9638137693931692</v>
      </c>
      <c r="N241" s="25">
        <v>65.53048767137544</v>
      </c>
      <c r="P241" s="23">
        <f t="shared" si="30"/>
        <v>205.40301238514786</v>
      </c>
      <c r="Q241" s="23">
        <f t="shared" si="31"/>
        <v>125.37112417649486</v>
      </c>
      <c r="R241" s="23">
        <f t="shared" si="32"/>
        <v>108.8515833753561</v>
      </c>
      <c r="S241" s="23">
        <f t="shared" si="33"/>
        <v>208.40889121623732</v>
      </c>
      <c r="AA241" t="s">
        <v>308</v>
      </c>
      <c r="AB241">
        <f>'Monthly Load'!D273+'Monthly Load'!E273+'Monthly Load'!F273</f>
        <v>4124.3939914153889</v>
      </c>
      <c r="AD241" s="23">
        <v>5531.0433567465634</v>
      </c>
      <c r="AE241" s="23">
        <v>933.26231918159078</v>
      </c>
      <c r="AF241" s="23">
        <v>836.22020966011041</v>
      </c>
      <c r="AG241" s="23">
        <v>35399.297228560121</v>
      </c>
      <c r="AH241" s="40">
        <f t="shared" si="34"/>
        <v>0</v>
      </c>
      <c r="AI241" s="40">
        <f t="shared" si="35"/>
        <v>0</v>
      </c>
      <c r="AJ241" s="40">
        <f t="shared" si="36"/>
        <v>0</v>
      </c>
      <c r="AK241" s="40">
        <f t="shared" si="37"/>
        <v>0</v>
      </c>
    </row>
    <row r="242" spans="1:37" x14ac:dyDescent="0.25">
      <c r="A242">
        <v>240</v>
      </c>
      <c r="B242">
        <v>12</v>
      </c>
      <c r="C242">
        <v>2002</v>
      </c>
      <c r="D242">
        <v>31</v>
      </c>
      <c r="E242" t="str">
        <f t="shared" si="29"/>
        <v>12/2002</v>
      </c>
      <c r="F242" s="23">
        <f>('Monthly Load'!D274+'Monthly Load'!E274+'Monthly Load'!F274)+('WWTP loads'!C250)+('Monthly Load'!R274*'Monthly Load'!$F$26)</f>
        <v>8515.9223243597298</v>
      </c>
      <c r="G242" s="23">
        <f>('Monthly Load'!G274)+'WWTP loads'!D250+('Monthly Load'!R274*'Monthly Load'!$G$26)</f>
        <v>1432.9573409852439</v>
      </c>
      <c r="H242" s="23">
        <f>'WWTP loads'!E250+('Monthly Load'!R274*'Monthly Load'!$H$26)</f>
        <v>1295.3994188850891</v>
      </c>
      <c r="I242" s="23">
        <f>('Monthly Load'!C274)+'WWTP loads'!F250+('Monthly Load'!R274*'Monthly Load'!$I$26)</f>
        <v>47125.870070531011</v>
      </c>
      <c r="J242" s="24"/>
      <c r="K242" s="25">
        <v>18.371758355228206</v>
      </c>
      <c r="L242" s="25">
        <v>4.9542071669007646</v>
      </c>
      <c r="M242" s="25">
        <v>5.1127417962415889</v>
      </c>
      <c r="N242" s="25">
        <v>87.29204748450465</v>
      </c>
      <c r="P242" s="23">
        <f t="shared" si="30"/>
        <v>173.06351918405488</v>
      </c>
      <c r="Q242" s="23">
        <f t="shared" si="31"/>
        <v>107.99003007537907</v>
      </c>
      <c r="R242" s="23">
        <f t="shared" si="32"/>
        <v>94.596354698979241</v>
      </c>
      <c r="S242" s="23">
        <f t="shared" si="33"/>
        <v>201.56228124880042</v>
      </c>
      <c r="AA242" t="s">
        <v>309</v>
      </c>
      <c r="AB242">
        <f>'Monthly Load'!D274+'Monthly Load'!E274+'Monthly Load'!F274</f>
        <v>6352.9777908932974</v>
      </c>
      <c r="AD242" s="23">
        <v>8515.9223243597298</v>
      </c>
      <c r="AE242" s="23">
        <v>1432.9573409852439</v>
      </c>
      <c r="AF242" s="23">
        <v>1295.3994188850891</v>
      </c>
      <c r="AG242" s="23">
        <v>47125.870070531011</v>
      </c>
      <c r="AH242" s="40">
        <f t="shared" si="34"/>
        <v>0</v>
      </c>
      <c r="AI242" s="40">
        <f t="shared" si="35"/>
        <v>0</v>
      </c>
      <c r="AJ242" s="40">
        <f t="shared" si="36"/>
        <v>0</v>
      </c>
      <c r="AK242" s="40">
        <f t="shared" si="37"/>
        <v>0</v>
      </c>
    </row>
    <row r="243" spans="1:37" x14ac:dyDescent="0.25">
      <c r="A243">
        <v>241</v>
      </c>
      <c r="B243">
        <v>1</v>
      </c>
      <c r="C243">
        <v>2003</v>
      </c>
      <c r="D243">
        <v>31</v>
      </c>
      <c r="E243" t="str">
        <f t="shared" si="29"/>
        <v>1/2003</v>
      </c>
      <c r="F243" s="23">
        <f>('Monthly Load'!D275+'Monthly Load'!E275+'Monthly Load'!F275)+('WWTP loads'!C251)+('Monthly Load'!R275*'Monthly Load'!$F$26)</f>
        <v>2662.0962021679356</v>
      </c>
      <c r="G243" s="23">
        <f>('Monthly Load'!G275)+'WWTP loads'!D251+('Monthly Load'!R275*'Monthly Load'!$G$26)</f>
        <v>239.78103106229787</v>
      </c>
      <c r="H243" s="23">
        <f>'WWTP loads'!E251+('Monthly Load'!R275*'Monthly Load'!$H$26)</f>
        <v>203.20213830344602</v>
      </c>
      <c r="I243" s="23">
        <f>('Monthly Load'!C275)+'WWTP loads'!F251+('Monthly Load'!R275*'Monthly Load'!$I$26)</f>
        <v>14314.499589240229</v>
      </c>
      <c r="J243" s="24"/>
      <c r="K243" s="25">
        <v>5.9729815781305593</v>
      </c>
      <c r="L243" s="25">
        <v>1.3020970132175957</v>
      </c>
      <c r="M243" s="25">
        <v>1.3437641176405588</v>
      </c>
      <c r="N243" s="25">
        <v>35.081032993893857</v>
      </c>
      <c r="P243" s="23">
        <f t="shared" si="30"/>
        <v>166.4014606827954</v>
      </c>
      <c r="Q243" s="23">
        <f t="shared" si="31"/>
        <v>68.753695172191527</v>
      </c>
      <c r="R243" s="23">
        <f t="shared" si="32"/>
        <v>56.458560043761906</v>
      </c>
      <c r="S243" s="23">
        <f t="shared" si="33"/>
        <v>152.34505467900172</v>
      </c>
      <c r="AA243" t="s">
        <v>310</v>
      </c>
      <c r="AB243">
        <f>'Monthly Load'!D275+'Monthly Load'!E275+'Monthly Load'!F275</f>
        <v>2312.5845493412426</v>
      </c>
      <c r="AD243" s="23">
        <v>2662.0962021679356</v>
      </c>
      <c r="AE243" s="23">
        <v>239.78103106229787</v>
      </c>
      <c r="AF243" s="23">
        <v>203.20213830344602</v>
      </c>
      <c r="AG243" s="23">
        <v>14314.499589240229</v>
      </c>
      <c r="AH243" s="40">
        <f t="shared" si="34"/>
        <v>0</v>
      </c>
      <c r="AI243" s="40">
        <f t="shared" si="35"/>
        <v>0</v>
      </c>
      <c r="AJ243" s="40">
        <f t="shared" si="36"/>
        <v>0</v>
      </c>
      <c r="AK243" s="40">
        <f t="shared" si="37"/>
        <v>0</v>
      </c>
    </row>
    <row r="244" spans="1:37" x14ac:dyDescent="0.25">
      <c r="A244">
        <v>242</v>
      </c>
      <c r="B244">
        <v>2</v>
      </c>
      <c r="C244">
        <v>2003</v>
      </c>
      <c r="D244">
        <v>28</v>
      </c>
      <c r="E244" t="str">
        <f t="shared" si="29"/>
        <v>2/2003</v>
      </c>
      <c r="F244" s="23">
        <f>('Monthly Load'!D276+'Monthly Load'!E276+'Monthly Load'!F276)+('WWTP loads'!C252)+('Monthly Load'!R276*'Monthly Load'!$F$26)</f>
        <v>7891.8066461745057</v>
      </c>
      <c r="G244" s="23">
        <f>('Monthly Load'!G276)+'WWTP loads'!D252+('Monthly Load'!R276*'Monthly Load'!$G$26)</f>
        <v>1386.9644795155527</v>
      </c>
      <c r="H244" s="23">
        <f>'WWTP loads'!E252+('Monthly Load'!R276*'Monthly Load'!$H$26)</f>
        <v>1257.3707125577885</v>
      </c>
      <c r="I244" s="23">
        <f>('Monthly Load'!C276)+'WWTP loads'!F252+('Monthly Load'!R276*'Monthly Load'!$I$26)</f>
        <v>33339.527219850635</v>
      </c>
      <c r="J244" s="24"/>
      <c r="K244" s="25">
        <v>20.793061447223714</v>
      </c>
      <c r="L244" s="25">
        <v>5.8647330906492332</v>
      </c>
      <c r="M244" s="25">
        <v>6.0524045495500083</v>
      </c>
      <c r="N244" s="25">
        <v>78.212720522659609</v>
      </c>
      <c r="P244" s="23">
        <f t="shared" si="30"/>
        <v>156.88673518899387</v>
      </c>
      <c r="Q244" s="23">
        <f t="shared" si="31"/>
        <v>97.756425544615226</v>
      </c>
      <c r="R244" s="23">
        <f t="shared" si="32"/>
        <v>85.874380566865199</v>
      </c>
      <c r="S244" s="23">
        <f t="shared" si="33"/>
        <v>176.20177157269703</v>
      </c>
      <c r="AA244" t="s">
        <v>311</v>
      </c>
      <c r="AB244">
        <f>'Monthly Load'!D276+'Monthly Load'!E276+'Monthly Load'!F276</f>
        <v>5806.0173416347789</v>
      </c>
      <c r="AD244" s="23">
        <v>7891.8066461745057</v>
      </c>
      <c r="AE244" s="23">
        <v>1386.9644795155527</v>
      </c>
      <c r="AF244" s="23">
        <v>1257.3707125577885</v>
      </c>
      <c r="AG244" s="23">
        <v>33339.527219850635</v>
      </c>
      <c r="AH244" s="40">
        <f t="shared" si="34"/>
        <v>0</v>
      </c>
      <c r="AI244" s="40">
        <f t="shared" si="35"/>
        <v>0</v>
      </c>
      <c r="AJ244" s="40">
        <f t="shared" si="36"/>
        <v>0</v>
      </c>
      <c r="AK244" s="40">
        <f t="shared" si="37"/>
        <v>0</v>
      </c>
    </row>
    <row r="245" spans="1:37" x14ac:dyDescent="0.25">
      <c r="A245">
        <v>243</v>
      </c>
      <c r="B245">
        <v>3</v>
      </c>
      <c r="C245">
        <v>2003</v>
      </c>
      <c r="D245">
        <v>31</v>
      </c>
      <c r="E245" t="str">
        <f t="shared" si="29"/>
        <v>3/2003</v>
      </c>
      <c r="F245" s="23">
        <f>('Monthly Load'!D277+'Monthly Load'!E277+'Monthly Load'!F277)+('WWTP loads'!C253)+('Monthly Load'!R277*'Monthly Load'!$F$26)</f>
        <v>12241.859719869884</v>
      </c>
      <c r="G245" s="23">
        <f>('Monthly Load'!G277)+'WWTP loads'!D253+('Monthly Load'!R277*'Monthly Load'!$G$26)</f>
        <v>1837.4267649349258</v>
      </c>
      <c r="H245" s="23">
        <f>'WWTP loads'!E253+('Monthly Load'!R277*'Monthly Load'!$H$26)</f>
        <v>1671.309028889104</v>
      </c>
      <c r="I245" s="23">
        <f>('Monthly Load'!C277)+'WWTP loads'!F253+('Monthly Load'!R277*'Monthly Load'!$I$26)</f>
        <v>85622.35839964023</v>
      </c>
      <c r="J245" s="24"/>
      <c r="K245" s="25">
        <v>29.746251701001405</v>
      </c>
      <c r="L245" s="25">
        <v>6.4406976452081723</v>
      </c>
      <c r="M245" s="25">
        <v>6.6467999698548335</v>
      </c>
      <c r="N245" s="25">
        <v>150.10967116138588</v>
      </c>
      <c r="P245" s="23">
        <f t="shared" si="30"/>
        <v>153.65252936457375</v>
      </c>
      <c r="Q245" s="23">
        <f t="shared" si="31"/>
        <v>106.51277264653525</v>
      </c>
      <c r="R245" s="23">
        <f t="shared" si="32"/>
        <v>93.879055984064564</v>
      </c>
      <c r="S245" s="23">
        <f t="shared" si="33"/>
        <v>212.96247041484568</v>
      </c>
      <c r="AA245" t="s">
        <v>312</v>
      </c>
      <c r="AB245">
        <f>'Monthly Load'!D277+'Monthly Load'!E277+'Monthly Load'!F277</f>
        <v>9474.2896590197543</v>
      </c>
      <c r="AD245" s="23">
        <v>12241.859719869884</v>
      </c>
      <c r="AE245" s="23">
        <v>1837.4267649349258</v>
      </c>
      <c r="AF245" s="23">
        <v>1671.309028889104</v>
      </c>
      <c r="AG245" s="23">
        <v>85622.35839964023</v>
      </c>
      <c r="AH245" s="40">
        <f t="shared" si="34"/>
        <v>0</v>
      </c>
      <c r="AI245" s="40">
        <f t="shared" si="35"/>
        <v>0</v>
      </c>
      <c r="AJ245" s="40">
        <f t="shared" si="36"/>
        <v>0</v>
      </c>
      <c r="AK245" s="40">
        <f t="shared" si="37"/>
        <v>0</v>
      </c>
    </row>
    <row r="246" spans="1:37" x14ac:dyDescent="0.25">
      <c r="A246">
        <v>244</v>
      </c>
      <c r="B246">
        <v>4</v>
      </c>
      <c r="C246">
        <v>2003</v>
      </c>
      <c r="D246">
        <v>30</v>
      </c>
      <c r="E246" t="str">
        <f t="shared" si="29"/>
        <v>4/2003</v>
      </c>
      <c r="F246" s="23">
        <f>('Monthly Load'!D278+'Monthly Load'!E278+'Monthly Load'!F278)+('WWTP loads'!C254)+('Monthly Load'!R278*'Monthly Load'!$F$26)</f>
        <v>14733.251540866357</v>
      </c>
      <c r="G246" s="23">
        <f>('Monthly Load'!G278)+'WWTP loads'!D254+('Monthly Load'!R278*'Monthly Load'!$G$26)</f>
        <v>1793.9219888539005</v>
      </c>
      <c r="H246" s="23">
        <f>'WWTP loads'!E254+('Monthly Load'!R278*'Monthly Load'!$H$26)</f>
        <v>1631.3316670849188</v>
      </c>
      <c r="I246" s="23">
        <f>('Monthly Load'!C278)+'WWTP loads'!F254+('Monthly Load'!R278*'Monthly Load'!$I$26)</f>
        <v>94347.649572031747</v>
      </c>
      <c r="J246" s="24"/>
      <c r="K246" s="25">
        <v>37.774943514411987</v>
      </c>
      <c r="L246" s="25">
        <v>5.108768197474812</v>
      </c>
      <c r="M246" s="25">
        <v>5.2722487797940056</v>
      </c>
      <c r="N246" s="25">
        <v>159.8522660146196</v>
      </c>
      <c r="P246" s="23">
        <f t="shared" si="30"/>
        <v>150.47341687477271</v>
      </c>
      <c r="Q246" s="23">
        <f t="shared" si="31"/>
        <v>135.47287838953795</v>
      </c>
      <c r="R246" s="23">
        <f t="shared" si="32"/>
        <v>119.37444749437203</v>
      </c>
      <c r="S246" s="23">
        <f t="shared" si="33"/>
        <v>227.70747684440266</v>
      </c>
      <c r="AA246" t="s">
        <v>313</v>
      </c>
      <c r="AB246">
        <f>'Monthly Load'!D278+'Monthly Load'!E278+'Monthly Load'!F278</f>
        <v>12031.526546517238</v>
      </c>
      <c r="AD246" s="23">
        <v>14733.251540866357</v>
      </c>
      <c r="AE246" s="23">
        <v>1793.9219888539005</v>
      </c>
      <c r="AF246" s="23">
        <v>1631.3316670849188</v>
      </c>
      <c r="AG246" s="23">
        <v>94347.649572031747</v>
      </c>
      <c r="AH246" s="40">
        <f t="shared" si="34"/>
        <v>0</v>
      </c>
      <c r="AI246" s="40">
        <f t="shared" si="35"/>
        <v>0</v>
      </c>
      <c r="AJ246" s="40">
        <f t="shared" si="36"/>
        <v>0</v>
      </c>
      <c r="AK246" s="40">
        <f t="shared" si="37"/>
        <v>0</v>
      </c>
    </row>
    <row r="247" spans="1:37" x14ac:dyDescent="0.25">
      <c r="A247">
        <v>245</v>
      </c>
      <c r="B247">
        <v>5</v>
      </c>
      <c r="C247">
        <v>2003</v>
      </c>
      <c r="D247">
        <v>31</v>
      </c>
      <c r="E247" t="str">
        <f t="shared" si="29"/>
        <v>5/2003</v>
      </c>
      <c r="F247" s="23">
        <f>('Monthly Load'!D279+'Monthly Load'!E279+'Monthly Load'!F279)+('WWTP loads'!C255)+('Monthly Load'!R279*'Monthly Load'!$F$26)</f>
        <v>4350.2378334168188</v>
      </c>
      <c r="G247" s="23">
        <f>('Monthly Load'!G279)+'WWTP loads'!D255+('Monthly Load'!R279*'Monthly Load'!$G$26)</f>
        <v>275.34608099633448</v>
      </c>
      <c r="H247" s="23">
        <f>'WWTP loads'!E255+('Monthly Load'!R279*'Monthly Load'!$H$26)</f>
        <v>235.88353554012832</v>
      </c>
      <c r="I247" s="23">
        <f>('Monthly Load'!C279)+'WWTP loads'!F255+('Monthly Load'!R279*'Monthly Load'!$I$26)</f>
        <v>49241.506426751243</v>
      </c>
      <c r="J247" s="24"/>
      <c r="K247" s="25">
        <v>9.6118864001058792</v>
      </c>
      <c r="L247" s="25">
        <v>0.9452052476523124</v>
      </c>
      <c r="M247" s="25">
        <v>0.97545181557718641</v>
      </c>
      <c r="N247" s="25">
        <v>95.728685955273619</v>
      </c>
      <c r="P247" s="23">
        <f t="shared" si="30"/>
        <v>168.97752135935713</v>
      </c>
      <c r="Q247" s="23">
        <f t="shared" si="31"/>
        <v>108.76203856331199</v>
      </c>
      <c r="R247" s="23">
        <f t="shared" si="32"/>
        <v>90.285159758720567</v>
      </c>
      <c r="S247" s="23">
        <f t="shared" si="33"/>
        <v>192.04977241904268</v>
      </c>
      <c r="AA247" t="s">
        <v>314</v>
      </c>
      <c r="AB247">
        <f>'Monthly Load'!D279+'Monthly Load'!E279+'Monthly Load'!F279</f>
        <v>3946.8979969061788</v>
      </c>
      <c r="AD247" s="23">
        <v>4350.2378334168188</v>
      </c>
      <c r="AE247" s="23">
        <v>275.34608099633448</v>
      </c>
      <c r="AF247" s="23">
        <v>235.88353554012832</v>
      </c>
      <c r="AG247" s="23">
        <v>49241.506426751243</v>
      </c>
      <c r="AH247" s="40">
        <f t="shared" si="34"/>
        <v>0</v>
      </c>
      <c r="AI247" s="40">
        <f t="shared" si="35"/>
        <v>0</v>
      </c>
      <c r="AJ247" s="40">
        <f t="shared" si="36"/>
        <v>0</v>
      </c>
      <c r="AK247" s="40">
        <f t="shared" si="37"/>
        <v>0</v>
      </c>
    </row>
    <row r="248" spans="1:37" x14ac:dyDescent="0.25">
      <c r="A248">
        <v>246</v>
      </c>
      <c r="B248">
        <v>6</v>
      </c>
      <c r="C248">
        <v>2003</v>
      </c>
      <c r="D248">
        <v>30</v>
      </c>
      <c r="E248" t="str">
        <f t="shared" si="29"/>
        <v>6/2003</v>
      </c>
      <c r="F248" s="23">
        <f>('Monthly Load'!D280+'Monthly Load'!E280+'Monthly Load'!F280)+('WWTP loads'!C256)+('Monthly Load'!R280*'Monthly Load'!$F$26)</f>
        <v>3651.7446329258082</v>
      </c>
      <c r="G248" s="23">
        <f>('Monthly Load'!G280)+'WWTP loads'!D256+('Monthly Load'!R280*'Monthly Load'!$G$26)</f>
        <v>713.77684948955095</v>
      </c>
      <c r="H248" s="23">
        <f>'WWTP loads'!E256+('Monthly Load'!R280*'Monthly Load'!$H$26)</f>
        <v>638.76586334470562</v>
      </c>
      <c r="I248" s="23">
        <f>('Monthly Load'!C280)+'WWTP loads'!F256+('Monthly Load'!R280*'Monthly Load'!$I$26)</f>
        <v>53976.215119746776</v>
      </c>
      <c r="J248" s="24"/>
      <c r="K248" s="25">
        <v>6.5701882311703059</v>
      </c>
      <c r="L248" s="25">
        <v>2.0035802812485022</v>
      </c>
      <c r="M248" s="25">
        <v>2.0676948502484542</v>
      </c>
      <c r="N248" s="25">
        <v>103.66056827821885</v>
      </c>
      <c r="P248" s="23">
        <f t="shared" si="30"/>
        <v>214.43100965544815</v>
      </c>
      <c r="Q248" s="23">
        <f t="shared" si="31"/>
        <v>137.44239425906392</v>
      </c>
      <c r="R248" s="23">
        <f t="shared" si="32"/>
        <v>119.18463077297797</v>
      </c>
      <c r="S248" s="23">
        <f t="shared" si="33"/>
        <v>200.88793080810373</v>
      </c>
      <c r="AA248" t="s">
        <v>315</v>
      </c>
      <c r="AB248">
        <f>'Monthly Load'!D280+'Monthly Load'!E280+'Monthly Load'!F280</f>
        <v>2584.83390356057</v>
      </c>
      <c r="AD248" s="23">
        <v>3651.7446329258082</v>
      </c>
      <c r="AE248" s="23">
        <v>713.77684948955095</v>
      </c>
      <c r="AF248" s="23">
        <v>638.76586334470562</v>
      </c>
      <c r="AG248" s="23">
        <v>53976.215119746776</v>
      </c>
      <c r="AH248" s="40">
        <f t="shared" si="34"/>
        <v>0</v>
      </c>
      <c r="AI248" s="40">
        <f t="shared" si="35"/>
        <v>0</v>
      </c>
      <c r="AJ248" s="40">
        <f t="shared" si="36"/>
        <v>0</v>
      </c>
      <c r="AK248" s="40">
        <f t="shared" si="37"/>
        <v>0</v>
      </c>
    </row>
    <row r="249" spans="1:37" x14ac:dyDescent="0.25">
      <c r="A249">
        <v>247</v>
      </c>
      <c r="B249">
        <v>7</v>
      </c>
      <c r="C249">
        <v>2003</v>
      </c>
      <c r="D249">
        <v>31</v>
      </c>
      <c r="E249" t="str">
        <f t="shared" si="29"/>
        <v>7/2003</v>
      </c>
      <c r="F249" s="23">
        <f>('Monthly Load'!D281+'Monthly Load'!E281+'Monthly Load'!F281)+('WWTP loads'!C257)+('Monthly Load'!R281*'Monthly Load'!$F$26)</f>
        <v>3031.2896591502417</v>
      </c>
      <c r="G249" s="23">
        <f>('Monthly Load'!G281)+'WWTP loads'!D257+('Monthly Load'!R281*'Monthly Load'!$G$26)</f>
        <v>136.08622911448759</v>
      </c>
      <c r="H249" s="23">
        <f>'WWTP loads'!E257+('Monthly Load'!R281*'Monthly Load'!$H$26)</f>
        <v>107.91502300005277</v>
      </c>
      <c r="I249" s="23">
        <f>('Monthly Load'!C281)+'WWTP loads'!F257+('Monthly Load'!R281*'Monthly Load'!$I$26)</f>
        <v>35356.971532430325</v>
      </c>
      <c r="J249" s="24"/>
      <c r="K249" s="25">
        <v>6.6751682074076442</v>
      </c>
      <c r="L249" s="25">
        <v>0.43993695505550257</v>
      </c>
      <c r="M249" s="25">
        <v>0.45401493761727862</v>
      </c>
      <c r="N249" s="25">
        <v>65.245260387843274</v>
      </c>
      <c r="P249" s="23">
        <f t="shared" si="30"/>
        <v>169.54687430099523</v>
      </c>
      <c r="Q249" s="23">
        <f t="shared" si="31"/>
        <v>115.49104187306197</v>
      </c>
      <c r="R249" s="23">
        <f t="shared" si="32"/>
        <v>88.743454300097511</v>
      </c>
      <c r="S249" s="23">
        <f t="shared" si="33"/>
        <v>202.32551468536226</v>
      </c>
      <c r="AA249" t="s">
        <v>316</v>
      </c>
      <c r="AB249">
        <f>'Monthly Load'!D281+'Monthly Load'!E281+'Monthly Load'!F281</f>
        <v>2838.7214903526669</v>
      </c>
      <c r="AD249" s="23">
        <v>3031.2896591502417</v>
      </c>
      <c r="AE249" s="23">
        <v>136.08622911448759</v>
      </c>
      <c r="AF249" s="23">
        <v>107.91502300005277</v>
      </c>
      <c r="AG249" s="23">
        <v>35356.971532430325</v>
      </c>
      <c r="AH249" s="40">
        <f t="shared" si="34"/>
        <v>0</v>
      </c>
      <c r="AI249" s="40">
        <f t="shared" si="35"/>
        <v>0</v>
      </c>
      <c r="AJ249" s="40">
        <f t="shared" si="36"/>
        <v>0</v>
      </c>
      <c r="AK249" s="40">
        <f t="shared" si="37"/>
        <v>0</v>
      </c>
    </row>
    <row r="250" spans="1:37" x14ac:dyDescent="0.25">
      <c r="A250">
        <v>248</v>
      </c>
      <c r="B250">
        <v>8</v>
      </c>
      <c r="C250">
        <v>2003</v>
      </c>
      <c r="D250">
        <v>30</v>
      </c>
      <c r="E250" t="str">
        <f t="shared" si="29"/>
        <v>8/2003</v>
      </c>
      <c r="F250" s="23">
        <f>('Monthly Load'!D282+'Monthly Load'!E282+'Monthly Load'!F282)+('WWTP loads'!C258)+('Monthly Load'!R282*'Monthly Load'!$F$26)</f>
        <v>3056.7454247753035</v>
      </c>
      <c r="G250" s="23">
        <f>('Monthly Load'!G282)+'WWTP loads'!D258+('Monthly Load'!R282*'Monthly Load'!$G$26)</f>
        <v>394.25875487438702</v>
      </c>
      <c r="H250" s="23">
        <f>'WWTP loads'!E258+('Monthly Load'!R282*'Monthly Load'!$H$26)</f>
        <v>345.15464126590632</v>
      </c>
      <c r="I250" s="23">
        <f>('Monthly Load'!C282)+'WWTP loads'!F258+('Monthly Load'!R282*'Monthly Load'!$I$26)</f>
        <v>42205.576350715528</v>
      </c>
      <c r="J250" s="24"/>
      <c r="K250" s="25">
        <v>5.6780961955557032</v>
      </c>
      <c r="L250" s="25">
        <v>1.1364485598575045</v>
      </c>
      <c r="M250" s="25">
        <v>1.1728149137729447</v>
      </c>
      <c r="N250" s="25">
        <v>72.198396504151106</v>
      </c>
      <c r="P250" s="23">
        <f t="shared" si="30"/>
        <v>207.69284136484478</v>
      </c>
      <c r="Q250" s="23">
        <f t="shared" si="31"/>
        <v>133.84327850969134</v>
      </c>
      <c r="R250" s="23">
        <f t="shared" si="32"/>
        <v>113.5400916805264</v>
      </c>
      <c r="S250" s="23">
        <f t="shared" si="33"/>
        <v>225.5315402533833</v>
      </c>
      <c r="AA250" t="s">
        <v>317</v>
      </c>
      <c r="AB250">
        <f>'Monthly Load'!D282+'Monthly Load'!E282+'Monthly Load'!F282</f>
        <v>2473.4296494222053</v>
      </c>
      <c r="AD250" s="23">
        <v>3056.7454247753035</v>
      </c>
      <c r="AE250" s="23">
        <v>394.25875487438702</v>
      </c>
      <c r="AF250" s="23">
        <v>345.15464126590632</v>
      </c>
      <c r="AG250" s="23">
        <v>42205.576350715528</v>
      </c>
      <c r="AH250" s="40">
        <f t="shared" si="34"/>
        <v>0</v>
      </c>
      <c r="AI250" s="40">
        <f t="shared" si="35"/>
        <v>0</v>
      </c>
      <c r="AJ250" s="40">
        <f t="shared" si="36"/>
        <v>0</v>
      </c>
      <c r="AK250" s="40">
        <f t="shared" si="37"/>
        <v>0</v>
      </c>
    </row>
    <row r="251" spans="1:37" x14ac:dyDescent="0.25">
      <c r="A251">
        <v>249</v>
      </c>
      <c r="B251">
        <v>9</v>
      </c>
      <c r="C251">
        <v>2003</v>
      </c>
      <c r="D251">
        <v>31</v>
      </c>
      <c r="E251" t="str">
        <f t="shared" si="29"/>
        <v>9/2003</v>
      </c>
      <c r="F251" s="23">
        <f>('Monthly Load'!D283+'Monthly Load'!E283+'Monthly Load'!F283)+('WWTP loads'!C259)+('Monthly Load'!R283*'Monthly Load'!$F$26)</f>
        <v>2773.8136550579788</v>
      </c>
      <c r="G251" s="23">
        <f>('Monthly Load'!G283)+'WWTP loads'!D259+('Monthly Load'!R283*'Monthly Load'!$G$26)</f>
        <v>407.1327563196046</v>
      </c>
      <c r="H251" s="23">
        <f>'WWTP loads'!E259+('Monthly Load'!R283*'Monthly Load'!$H$26)</f>
        <v>356.98480475610626</v>
      </c>
      <c r="I251" s="23">
        <f>('Monthly Load'!C283)+'WWTP loads'!F259+('Monthly Load'!R283*'Monthly Load'!$I$26)</f>
        <v>44749.098637702373</v>
      </c>
      <c r="J251" s="24"/>
      <c r="K251" s="25">
        <v>4.4814077707955793</v>
      </c>
      <c r="L251" s="25">
        <v>1.1855182621412079</v>
      </c>
      <c r="M251" s="25">
        <v>1.2234548465297266</v>
      </c>
      <c r="N251" s="25">
        <v>74.500693450405876</v>
      </c>
      <c r="P251" s="23">
        <f t="shared" si="30"/>
        <v>231.09331503672499</v>
      </c>
      <c r="Q251" s="23">
        <f t="shared" si="31"/>
        <v>128.21899270679833</v>
      </c>
      <c r="R251" s="23">
        <f t="shared" si="32"/>
        <v>108.93974353843836</v>
      </c>
      <c r="S251" s="23">
        <f t="shared" si="33"/>
        <v>224.25830764596938</v>
      </c>
      <c r="AA251" t="s">
        <v>318</v>
      </c>
      <c r="AB251">
        <f>'Monthly Load'!D283+'Monthly Load'!E283+'Monthly Load'!F283</f>
        <v>2171.0129045445515</v>
      </c>
      <c r="AD251" s="23">
        <v>2773.8136550579788</v>
      </c>
      <c r="AE251" s="23">
        <v>407.1327563196046</v>
      </c>
      <c r="AF251" s="23">
        <v>356.98480475610626</v>
      </c>
      <c r="AG251" s="23">
        <v>44749.098637702373</v>
      </c>
      <c r="AH251" s="40">
        <f t="shared" si="34"/>
        <v>0</v>
      </c>
      <c r="AI251" s="40">
        <f t="shared" si="35"/>
        <v>0</v>
      </c>
      <c r="AJ251" s="40">
        <f t="shared" si="36"/>
        <v>0</v>
      </c>
      <c r="AK251" s="40">
        <f t="shared" si="37"/>
        <v>0</v>
      </c>
    </row>
    <row r="252" spans="1:37" x14ac:dyDescent="0.25">
      <c r="A252">
        <v>250</v>
      </c>
      <c r="B252">
        <v>10</v>
      </c>
      <c r="C252">
        <v>2003</v>
      </c>
      <c r="D252">
        <v>31</v>
      </c>
      <c r="E252" t="str">
        <f t="shared" si="29"/>
        <v>10/2003</v>
      </c>
      <c r="F252" s="23">
        <f>('Monthly Load'!D284+'Monthly Load'!E284+'Monthly Load'!F284)+('WWTP loads'!C260)+('Monthly Load'!R284*'Monthly Load'!$F$26)</f>
        <v>1935.2432526354551</v>
      </c>
      <c r="G252" s="23">
        <f>('Monthly Load'!G284)+'WWTP loads'!D260+('Monthly Load'!R284*'Monthly Load'!$G$26)</f>
        <v>118.18872369631949</v>
      </c>
      <c r="H252" s="23">
        <f>'WWTP loads'!E260+('Monthly Load'!R284*'Monthly Load'!$H$26)</f>
        <v>91.468666669844254</v>
      </c>
      <c r="I252" s="23">
        <f>('Monthly Load'!C284)+'WWTP loads'!F260+('Monthly Load'!R284*'Monthly Load'!$I$26)</f>
        <v>8515.2427901950341</v>
      </c>
      <c r="J252" s="24"/>
      <c r="K252" s="25">
        <v>2.7756997932395668</v>
      </c>
      <c r="L252" s="25">
        <v>0.38616933791327634</v>
      </c>
      <c r="M252" s="25">
        <v>0.39852675672650117</v>
      </c>
      <c r="N252" s="25">
        <v>18.514455502176446</v>
      </c>
      <c r="P252" s="23">
        <f t="shared" si="30"/>
        <v>260.30807022022339</v>
      </c>
      <c r="Q252" s="23">
        <f t="shared" si="31"/>
        <v>114.26752450548807</v>
      </c>
      <c r="R252" s="23">
        <f t="shared" si="32"/>
        <v>85.691831924017677</v>
      </c>
      <c r="S252" s="23">
        <f t="shared" si="33"/>
        <v>171.71595703632394</v>
      </c>
      <c r="AA252" t="s">
        <v>319</v>
      </c>
      <c r="AB252">
        <f>'Monthly Load'!D284+'Monthly Load'!E284+'Monthly Load'!F284</f>
        <v>1769.7632001464592</v>
      </c>
      <c r="AD252" s="23">
        <v>1935.2432526354551</v>
      </c>
      <c r="AE252" s="23">
        <v>118.18872369631949</v>
      </c>
      <c r="AF252" s="23">
        <v>91.468666669844254</v>
      </c>
      <c r="AG252" s="23">
        <v>8515.2427901950341</v>
      </c>
      <c r="AH252" s="40">
        <f t="shared" si="34"/>
        <v>0</v>
      </c>
      <c r="AI252" s="40">
        <f t="shared" si="35"/>
        <v>0</v>
      </c>
      <c r="AJ252" s="40">
        <f t="shared" si="36"/>
        <v>0</v>
      </c>
      <c r="AK252" s="40">
        <f t="shared" si="37"/>
        <v>0</v>
      </c>
    </row>
    <row r="253" spans="1:37" x14ac:dyDescent="0.25">
      <c r="A253">
        <v>251</v>
      </c>
      <c r="B253">
        <v>11</v>
      </c>
      <c r="C253">
        <v>2003</v>
      </c>
      <c r="D253">
        <v>30</v>
      </c>
      <c r="E253" t="str">
        <f t="shared" si="29"/>
        <v>11/2003</v>
      </c>
      <c r="F253" s="23">
        <f>('Monthly Load'!D285+'Monthly Load'!E285+'Monthly Load'!F285)+('WWTP loads'!C261)+('Monthly Load'!R285*'Monthly Load'!$F$26)</f>
        <v>1924.3513781876097</v>
      </c>
      <c r="G253" s="23">
        <f>('Monthly Load'!G285)+'WWTP loads'!D261+('Monthly Load'!R285*'Monthly Load'!$G$26)</f>
        <v>92.779878835230392</v>
      </c>
      <c r="H253" s="23">
        <f>'WWTP loads'!E261+('Monthly Load'!R285*'Monthly Load'!$H$26)</f>
        <v>68.119998419113742</v>
      </c>
      <c r="I253" s="23">
        <f>('Monthly Load'!C285)+'WWTP loads'!F261+('Monthly Load'!R285*'Monthly Load'!$I$26)</f>
        <v>7347.8397267775117</v>
      </c>
      <c r="J253" s="24"/>
      <c r="K253" s="25">
        <v>2.8646269320872371</v>
      </c>
      <c r="L253" s="25">
        <v>0.39318122442278308</v>
      </c>
      <c r="M253" s="25">
        <v>0.4057630236043121</v>
      </c>
      <c r="N253" s="25">
        <v>18.02982550424684</v>
      </c>
      <c r="P253" s="23">
        <f t="shared" si="30"/>
        <v>259.16795826838057</v>
      </c>
      <c r="Q253" s="23">
        <f t="shared" si="31"/>
        <v>91.038696960419571</v>
      </c>
      <c r="R253" s="23">
        <f t="shared" si="32"/>
        <v>64.768995839427077</v>
      </c>
      <c r="S253" s="23">
        <f t="shared" si="33"/>
        <v>157.22918165443016</v>
      </c>
      <c r="AA253" t="s">
        <v>320</v>
      </c>
      <c r="AB253">
        <f>'Monthly Load'!D285+'Monthly Load'!E285+'Monthly Load'!F285</f>
        <v>1797.3279557586404</v>
      </c>
      <c r="AD253" s="23">
        <v>1924.3513781876097</v>
      </c>
      <c r="AE253" s="23">
        <v>92.779878835230392</v>
      </c>
      <c r="AF253" s="23">
        <v>68.119998419113742</v>
      </c>
      <c r="AG253" s="23">
        <v>7347.8397267775117</v>
      </c>
      <c r="AH253" s="40">
        <f t="shared" si="34"/>
        <v>0</v>
      </c>
      <c r="AI253" s="40">
        <f t="shared" si="35"/>
        <v>0</v>
      </c>
      <c r="AJ253" s="40">
        <f t="shared" si="36"/>
        <v>0</v>
      </c>
      <c r="AK253" s="40">
        <f t="shared" si="37"/>
        <v>0</v>
      </c>
    </row>
    <row r="254" spans="1:37" x14ac:dyDescent="0.25">
      <c r="A254">
        <v>252</v>
      </c>
      <c r="B254">
        <v>12</v>
      </c>
      <c r="C254">
        <v>2003</v>
      </c>
      <c r="D254">
        <v>31</v>
      </c>
      <c r="E254" t="str">
        <f t="shared" si="29"/>
        <v>12/2003</v>
      </c>
      <c r="F254" s="23">
        <f>('Monthly Load'!D286+'Monthly Load'!E286+'Monthly Load'!F286)+('WWTP loads'!C262)+('Monthly Load'!R286*'Monthly Load'!$F$26)</f>
        <v>4078.1995258054412</v>
      </c>
      <c r="G254" s="23">
        <f>('Monthly Load'!G286)+'WWTP loads'!D262+('Monthly Load'!R286*'Monthly Load'!$G$26)</f>
        <v>581.32952683353153</v>
      </c>
      <c r="H254" s="23">
        <f>'WWTP loads'!E262+('Monthly Load'!R286*'Monthly Load'!$H$26)</f>
        <v>517.05751279593096</v>
      </c>
      <c r="I254" s="23">
        <f>('Monthly Load'!C286)+'WWTP loads'!F262+('Monthly Load'!R286*'Monthly Load'!$I$26)</f>
        <v>21301.045922282989</v>
      </c>
      <c r="J254" s="24"/>
      <c r="K254" s="25">
        <v>7.5803154240404016</v>
      </c>
      <c r="L254" s="25">
        <v>2.1586225197202635</v>
      </c>
      <c r="M254" s="25">
        <v>2.227698440351312</v>
      </c>
      <c r="N254" s="25">
        <v>46.661581185393864</v>
      </c>
      <c r="P254" s="23">
        <f t="shared" si="30"/>
        <v>200.8656877464249</v>
      </c>
      <c r="Q254" s="23">
        <f t="shared" si="31"/>
        <v>100.54726049793558</v>
      </c>
      <c r="R254" s="23">
        <f t="shared" si="32"/>
        <v>86.65767156749034</v>
      </c>
      <c r="S254" s="23">
        <f t="shared" si="33"/>
        <v>170.43784760786033</v>
      </c>
      <c r="AA254" t="s">
        <v>321</v>
      </c>
      <c r="AB254">
        <f>'Monthly Load'!D286+'Monthly Load'!E286+'Monthly Load'!F286</f>
        <v>3211.7496091087733</v>
      </c>
      <c r="AD254" s="23">
        <v>4078.1995258054412</v>
      </c>
      <c r="AE254" s="23">
        <v>581.32952683353153</v>
      </c>
      <c r="AF254" s="23">
        <v>517.05751279593096</v>
      </c>
      <c r="AG254" s="23">
        <v>21301.045922282989</v>
      </c>
      <c r="AH254" s="40">
        <f t="shared" si="34"/>
        <v>0</v>
      </c>
      <c r="AI254" s="40">
        <f t="shared" si="35"/>
        <v>0</v>
      </c>
      <c r="AJ254" s="40">
        <f t="shared" si="36"/>
        <v>0</v>
      </c>
      <c r="AK254" s="40">
        <f t="shared" si="37"/>
        <v>0</v>
      </c>
    </row>
    <row r="255" spans="1:37" x14ac:dyDescent="0.25">
      <c r="A255">
        <v>253</v>
      </c>
      <c r="B255">
        <v>1</v>
      </c>
      <c r="C255">
        <v>2004</v>
      </c>
      <c r="D255">
        <v>31</v>
      </c>
      <c r="E255" t="str">
        <f t="shared" si="29"/>
        <v>1/2004</v>
      </c>
      <c r="F255" s="23">
        <f>('Monthly Load'!D287+'Monthly Load'!E287+'Monthly Load'!F287)+('WWTP loads'!C263)+('Monthly Load'!R287*'Monthly Load'!$F$26)</f>
        <v>1776.851121443804</v>
      </c>
      <c r="G255" s="23">
        <f>('Monthly Load'!G287)+'WWTP loads'!D263+('Monthly Load'!R287*'Monthly Load'!$G$26)</f>
        <v>87.462455777653872</v>
      </c>
      <c r="H255" s="23">
        <f>'WWTP loads'!E263+('Monthly Load'!R287*'Monthly Load'!$H$26)</f>
        <v>58.971339761475868</v>
      </c>
      <c r="I255" s="23">
        <f>('Monthly Load'!C287)+'WWTP loads'!F263+('Monthly Load'!R287*'Monthly Load'!$I$26)</f>
        <v>6424.488419705076</v>
      </c>
      <c r="J255" s="24"/>
      <c r="K255" s="25">
        <v>2.9279577357125941</v>
      </c>
      <c r="L255" s="25">
        <v>0.52117761492930437</v>
      </c>
      <c r="M255" s="25">
        <v>0.53785529860704218</v>
      </c>
      <c r="N255" s="25">
        <v>19.193232340964236</v>
      </c>
      <c r="P255" s="23">
        <f t="shared" si="30"/>
        <v>226.57438033600812</v>
      </c>
      <c r="Q255" s="23">
        <f t="shared" si="31"/>
        <v>62.655684213881912</v>
      </c>
      <c r="R255" s="23">
        <f t="shared" si="32"/>
        <v>40.935500706913096</v>
      </c>
      <c r="S255" s="23">
        <f t="shared" si="33"/>
        <v>124.97265423284534</v>
      </c>
      <c r="AA255" t="s">
        <v>322</v>
      </c>
      <c r="AB255">
        <f>'Monthly Load'!D287+'Monthly Load'!E287+'Monthly Load'!F287</f>
        <v>1661.6837445376477</v>
      </c>
      <c r="AD255" s="23">
        <v>1776.851121443804</v>
      </c>
      <c r="AE255" s="23">
        <v>87.462455777653872</v>
      </c>
      <c r="AF255" s="23">
        <v>58.971339761475868</v>
      </c>
      <c r="AG255" s="23">
        <v>6424.488419705076</v>
      </c>
      <c r="AH255" s="40">
        <f t="shared" si="34"/>
        <v>0</v>
      </c>
      <c r="AI255" s="40">
        <f t="shared" si="35"/>
        <v>0</v>
      </c>
      <c r="AJ255" s="40">
        <f t="shared" si="36"/>
        <v>0</v>
      </c>
      <c r="AK255" s="40">
        <f t="shared" si="37"/>
        <v>0</v>
      </c>
    </row>
    <row r="256" spans="1:37" x14ac:dyDescent="0.25">
      <c r="A256">
        <v>254</v>
      </c>
      <c r="B256">
        <v>2</v>
      </c>
      <c r="C256">
        <v>2004</v>
      </c>
      <c r="D256">
        <v>28</v>
      </c>
      <c r="E256" t="str">
        <f t="shared" si="29"/>
        <v>2/2004</v>
      </c>
      <c r="F256" s="23">
        <f>('Monthly Load'!D288+'Monthly Load'!E288+'Monthly Load'!F288)+('WWTP loads'!C264)+('Monthly Load'!R288*'Monthly Load'!$F$26)</f>
        <v>3440.5098691752078</v>
      </c>
      <c r="G256" s="23">
        <f>('Monthly Load'!G288)+'WWTP loads'!D264+('Monthly Load'!R288*'Monthly Load'!$G$26)</f>
        <v>481.52010457435728</v>
      </c>
      <c r="H256" s="23">
        <f>'WWTP loads'!E264+('Monthly Load'!R288*'Monthly Load'!$H$26)</f>
        <v>421.07836838547354</v>
      </c>
      <c r="I256" s="23">
        <f>('Monthly Load'!C288)+'WWTP loads'!F264+('Monthly Load'!R288*'Monthly Load'!$I$26)</f>
        <v>15970.247009852255</v>
      </c>
      <c r="J256" s="24"/>
      <c r="K256" s="25">
        <v>8.6813614803453181</v>
      </c>
      <c r="L256" s="25">
        <v>2.651205769151423</v>
      </c>
      <c r="M256" s="25">
        <v>2.7360443537642687</v>
      </c>
      <c r="N256" s="25">
        <v>45.941296648932799</v>
      </c>
      <c r="P256" s="23">
        <f t="shared" si="30"/>
        <v>163.81859396038621</v>
      </c>
      <c r="Q256" s="23">
        <f t="shared" si="31"/>
        <v>75.075669657111135</v>
      </c>
      <c r="R256" s="23">
        <f t="shared" si="32"/>
        <v>63.616244012724323</v>
      </c>
      <c r="S256" s="23">
        <f t="shared" si="33"/>
        <v>143.69333052334343</v>
      </c>
      <c r="AA256" t="s">
        <v>323</v>
      </c>
      <c r="AB256">
        <f>'Monthly Load'!D288+'Monthly Load'!E288+'Monthly Load'!F288</f>
        <v>2728.9309157118787</v>
      </c>
      <c r="AD256" s="23">
        <v>3440.5098691752078</v>
      </c>
      <c r="AE256" s="23">
        <v>481.52010457435728</v>
      </c>
      <c r="AF256" s="23">
        <v>421.07836838547354</v>
      </c>
      <c r="AG256" s="23">
        <v>15970.247009852255</v>
      </c>
      <c r="AH256" s="40">
        <f t="shared" si="34"/>
        <v>0</v>
      </c>
      <c r="AI256" s="40">
        <f t="shared" si="35"/>
        <v>0</v>
      </c>
      <c r="AJ256" s="40">
        <f t="shared" si="36"/>
        <v>0</v>
      </c>
      <c r="AK256" s="40">
        <f t="shared" si="37"/>
        <v>0</v>
      </c>
    </row>
    <row r="257" spans="1:37" x14ac:dyDescent="0.25">
      <c r="A257">
        <v>255</v>
      </c>
      <c r="B257">
        <v>3</v>
      </c>
      <c r="C257">
        <v>2004</v>
      </c>
      <c r="D257">
        <v>31</v>
      </c>
      <c r="E257" t="str">
        <f t="shared" si="29"/>
        <v>3/2004</v>
      </c>
      <c r="F257" s="23">
        <f>('Monthly Load'!D289+'Monthly Load'!E289+'Monthly Load'!F289)+('WWTP loads'!C265)+('Monthly Load'!R289*'Monthly Load'!$F$26)</f>
        <v>3409.5403730500493</v>
      </c>
      <c r="G257" s="23">
        <f>('Monthly Load'!G289)+'WWTP loads'!D265+('Monthly Load'!R289*'Monthly Load'!$G$26)</f>
        <v>605.60951571701651</v>
      </c>
      <c r="H257" s="23">
        <f>'WWTP loads'!E265+('Monthly Load'!R289*'Monthly Load'!$H$26)</f>
        <v>535.10647592197131</v>
      </c>
      <c r="I257" s="23">
        <f>('Monthly Load'!C289)+'WWTP loads'!F265+('Monthly Load'!R289*'Monthly Load'!$I$26)</f>
        <v>9903.5372819002714</v>
      </c>
      <c r="J257" s="24"/>
      <c r="K257" s="25">
        <v>6.5653324778719293</v>
      </c>
      <c r="L257" s="25">
        <v>2.369936620516218</v>
      </c>
      <c r="M257" s="25">
        <v>2.4457745923727368</v>
      </c>
      <c r="N257" s="25">
        <v>27.492384851468827</v>
      </c>
      <c r="P257" s="23">
        <f t="shared" si="30"/>
        <v>193.89369044059893</v>
      </c>
      <c r="Q257" s="23">
        <f t="shared" si="31"/>
        <v>95.407062028493698</v>
      </c>
      <c r="R257" s="23">
        <f t="shared" si="32"/>
        <v>81.686133817468388</v>
      </c>
      <c r="S257" s="23">
        <f t="shared" si="33"/>
        <v>134.4938698072921</v>
      </c>
      <c r="AA257" t="s">
        <v>324</v>
      </c>
      <c r="AB257">
        <f>'Monthly Load'!D289+'Monthly Load'!E289+'Monthly Load'!F289</f>
        <v>2510.1504189383709</v>
      </c>
      <c r="AD257" s="23">
        <v>3409.5403730500493</v>
      </c>
      <c r="AE257" s="23">
        <v>605.60951571701651</v>
      </c>
      <c r="AF257" s="23">
        <v>535.10647592197131</v>
      </c>
      <c r="AG257" s="23">
        <v>9903.5372819002714</v>
      </c>
      <c r="AH257" s="40">
        <f t="shared" si="34"/>
        <v>0</v>
      </c>
      <c r="AI257" s="40">
        <f t="shared" si="35"/>
        <v>0</v>
      </c>
      <c r="AJ257" s="40">
        <f t="shared" si="36"/>
        <v>0</v>
      </c>
      <c r="AK257" s="40">
        <f t="shared" si="37"/>
        <v>0</v>
      </c>
    </row>
    <row r="258" spans="1:37" x14ac:dyDescent="0.25">
      <c r="A258">
        <v>256</v>
      </c>
      <c r="B258">
        <v>4</v>
      </c>
      <c r="C258">
        <v>2004</v>
      </c>
      <c r="D258">
        <v>30</v>
      </c>
      <c r="E258" t="str">
        <f t="shared" si="29"/>
        <v>4/2004</v>
      </c>
      <c r="F258" s="23">
        <f>('Monthly Load'!D290+'Monthly Load'!E290+'Monthly Load'!F290)+('WWTP loads'!C266)+('Monthly Load'!R290*'Monthly Load'!$F$26)</f>
        <v>2160.2352560009517</v>
      </c>
      <c r="G258" s="23">
        <f>('Monthly Load'!G290)+'WWTP loads'!D266+('Monthly Load'!R290*'Monthly Load'!$G$26)</f>
        <v>134.64775981632141</v>
      </c>
      <c r="H258" s="23">
        <f>'WWTP loads'!E266+('Monthly Load'!R290*'Monthly Load'!$H$26)</f>
        <v>102.33080833754875</v>
      </c>
      <c r="I258" s="23">
        <f>('Monthly Load'!C290)+'WWTP loads'!F266+('Monthly Load'!R290*'Monthly Load'!$I$26)</f>
        <v>10861.491101225896</v>
      </c>
      <c r="J258" s="24"/>
      <c r="K258" s="25">
        <v>4.339683877826916</v>
      </c>
      <c r="L258" s="25">
        <v>0.63513304642046531</v>
      </c>
      <c r="M258" s="25">
        <v>0.65545730390592016</v>
      </c>
      <c r="N258" s="25">
        <v>28.780362300668205</v>
      </c>
      <c r="P258" s="23">
        <f t="shared" si="30"/>
        <v>192.04719033514354</v>
      </c>
      <c r="Q258" s="23">
        <f t="shared" si="31"/>
        <v>81.789852525405337</v>
      </c>
      <c r="R258" s="23">
        <f t="shared" si="32"/>
        <v>60.231960632718014</v>
      </c>
      <c r="S258" s="23">
        <f t="shared" si="33"/>
        <v>145.59893449472688</v>
      </c>
      <c r="AA258" t="s">
        <v>325</v>
      </c>
      <c r="AB258">
        <f>'Monthly Load'!D290+'Monthly Load'!E290+'Monthly Load'!F290</f>
        <v>1973.6522837930281</v>
      </c>
      <c r="AD258" s="23">
        <v>2160.2352560009517</v>
      </c>
      <c r="AE258" s="23">
        <v>134.64775981632141</v>
      </c>
      <c r="AF258" s="23">
        <v>102.33080833754875</v>
      </c>
      <c r="AG258" s="23">
        <v>10861.491101225896</v>
      </c>
      <c r="AH258" s="40">
        <f t="shared" si="34"/>
        <v>0</v>
      </c>
      <c r="AI258" s="40">
        <f t="shared" si="35"/>
        <v>0</v>
      </c>
      <c r="AJ258" s="40">
        <f t="shared" si="36"/>
        <v>0</v>
      </c>
      <c r="AK258" s="40">
        <f t="shared" si="37"/>
        <v>0</v>
      </c>
    </row>
    <row r="259" spans="1:37" x14ac:dyDescent="0.25">
      <c r="A259">
        <v>257</v>
      </c>
      <c r="B259">
        <v>5</v>
      </c>
      <c r="C259">
        <v>2004</v>
      </c>
      <c r="D259">
        <v>31</v>
      </c>
      <c r="E259" t="str">
        <f t="shared" si="29"/>
        <v>5/2004</v>
      </c>
      <c r="F259" s="23">
        <f>('Monthly Load'!D291+'Monthly Load'!E291+'Monthly Load'!F291)+('WWTP loads'!C267)+('Monthly Load'!R291*'Monthly Load'!$F$26)</f>
        <v>3112.8091661441827</v>
      </c>
      <c r="G259" s="23">
        <f>('Monthly Load'!G291)+'WWTP loads'!D267+('Monthly Load'!R291*'Monthly Load'!$G$26)</f>
        <v>402.25907991521456</v>
      </c>
      <c r="H259" s="23">
        <f>'WWTP loads'!E267+('Monthly Load'!R291*'Monthly Load'!$H$26)</f>
        <v>348.24391329328836</v>
      </c>
      <c r="I259" s="23">
        <f>('Monthly Load'!C291)+'WWTP loads'!F267+('Monthly Load'!R291*'Monthly Load'!$I$26)</f>
        <v>7474.317581335381</v>
      </c>
      <c r="J259" s="24"/>
      <c r="K259" s="25">
        <v>5.5812811452383713</v>
      </c>
      <c r="L259" s="25">
        <v>1.1103012939869696</v>
      </c>
      <c r="M259" s="25">
        <v>1.1458309353945526</v>
      </c>
      <c r="N259" s="25">
        <v>15.808001109559385</v>
      </c>
      <c r="P259" s="23">
        <f t="shared" si="30"/>
        <v>208.22993358182904</v>
      </c>
      <c r="Q259" s="23">
        <f t="shared" si="31"/>
        <v>135.26628844544544</v>
      </c>
      <c r="R259" s="23">
        <f t="shared" si="32"/>
        <v>113.47169829946868</v>
      </c>
      <c r="S259" s="23">
        <f t="shared" si="33"/>
        <v>176.53025676573515</v>
      </c>
      <c r="AA259" t="s">
        <v>326</v>
      </c>
      <c r="AB259">
        <f>'Monthly Load'!D291+'Monthly Load'!E291+'Monthly Load'!F291</f>
        <v>2521.192844597394</v>
      </c>
      <c r="AD259" s="23">
        <v>3112.8091661441827</v>
      </c>
      <c r="AE259" s="23">
        <v>402.25907991521456</v>
      </c>
      <c r="AF259" s="23">
        <v>348.24391329328836</v>
      </c>
      <c r="AG259" s="23">
        <v>7474.317581335381</v>
      </c>
      <c r="AH259" s="40">
        <f t="shared" si="34"/>
        <v>0</v>
      </c>
      <c r="AI259" s="40">
        <f t="shared" si="35"/>
        <v>0</v>
      </c>
      <c r="AJ259" s="40">
        <f t="shared" si="36"/>
        <v>0</v>
      </c>
      <c r="AK259" s="40">
        <f t="shared" si="37"/>
        <v>0</v>
      </c>
    </row>
    <row r="260" spans="1:37" x14ac:dyDescent="0.25">
      <c r="A260">
        <v>258</v>
      </c>
      <c r="B260">
        <v>6</v>
      </c>
      <c r="C260">
        <v>2004</v>
      </c>
      <c r="D260">
        <v>30</v>
      </c>
      <c r="E260" t="str">
        <f t="shared" ref="E260:E323" si="38">B260&amp;"/"&amp;C260</f>
        <v>6/2004</v>
      </c>
      <c r="F260" s="23">
        <f>('Monthly Load'!D292+'Monthly Load'!E292+'Monthly Load'!F292)+('WWTP loads'!C268)+('Monthly Load'!R292*'Monthly Load'!$F$26)</f>
        <v>1405.8124724982624</v>
      </c>
      <c r="G260" s="23">
        <f>('Monthly Load'!G292)+'WWTP loads'!D268+('Monthly Load'!R292*'Monthly Load'!$G$26)</f>
        <v>24.460445139537065</v>
      </c>
      <c r="H260" s="23">
        <f>'WWTP loads'!E268+('Monthly Load'!R292*'Monthly Load'!$H$26)</f>
        <v>1.0776002561793296</v>
      </c>
      <c r="I260" s="23">
        <f>('Monthly Load'!C292)+'WWTP loads'!F268+('Monthly Load'!R292*'Monthly Load'!$I$26)</f>
        <v>7264.727468845128</v>
      </c>
      <c r="J260" s="24"/>
      <c r="K260" s="25">
        <v>2.8279055165296785</v>
      </c>
      <c r="L260" s="25">
        <v>6.240971816234649E-3</v>
      </c>
      <c r="M260" s="25">
        <v>6.440682914354158E-3</v>
      </c>
      <c r="N260" s="25">
        <v>16.035894504300654</v>
      </c>
      <c r="P260" s="23">
        <f t="shared" ref="P260:P323" si="39">F260*(10^6)/(86400*$D260*K260)</f>
        <v>191.79068036803164</v>
      </c>
      <c r="Q260" s="23">
        <f t="shared" ref="Q260:Q323" si="40">G260*(10^6)/(86400*$D260*L260)</f>
        <v>1512.0882466487058</v>
      </c>
      <c r="R260" s="23">
        <f t="shared" ref="R260:R323" si="41">H260*(10^6)/(86400*$D260*M260)</f>
        <v>64.549186026346604</v>
      </c>
      <c r="S260" s="23">
        <f t="shared" ref="S260:S323" si="42">I260*(10^6)/(86400*$D260*N260)</f>
        <v>174.77976013919718</v>
      </c>
      <c r="AA260" t="s">
        <v>327</v>
      </c>
      <c r="AB260">
        <f>'Monthly Load'!D292+'Monthly Load'!E292+'Monthly Load'!F292</f>
        <v>1385.999490071418</v>
      </c>
      <c r="AD260" s="23">
        <v>1405.8124724982624</v>
      </c>
      <c r="AE260" s="23">
        <v>24.460445139537065</v>
      </c>
      <c r="AF260" s="23">
        <v>1.0776002561793296</v>
      </c>
      <c r="AG260" s="23">
        <v>7264.727468845128</v>
      </c>
      <c r="AH260" s="40">
        <f t="shared" ref="AH260:AH323" si="43">(F260-AD260)/AD260</f>
        <v>0</v>
      </c>
      <c r="AI260" s="40">
        <f t="shared" ref="AI260:AI323" si="44">(G260-AE260)/AE260</f>
        <v>0</v>
      </c>
      <c r="AJ260" s="40">
        <f t="shared" ref="AJ260:AJ323" si="45">(H260-AF260)/AF260</f>
        <v>0</v>
      </c>
      <c r="AK260" s="40">
        <f t="shared" ref="AK260:AK323" si="46">(I260-AG260)/AG260</f>
        <v>0</v>
      </c>
    </row>
    <row r="261" spans="1:37" x14ac:dyDescent="0.25">
      <c r="A261">
        <v>259</v>
      </c>
      <c r="B261">
        <v>7</v>
      </c>
      <c r="C261">
        <v>2004</v>
      </c>
      <c r="D261">
        <v>31</v>
      </c>
      <c r="E261" t="str">
        <f t="shared" si="38"/>
        <v>7/2004</v>
      </c>
      <c r="F261" s="23">
        <f>('Monthly Load'!D293+'Monthly Load'!E293+'Monthly Load'!F293)+('WWTP loads'!C269)+('Monthly Load'!R293*'Monthly Load'!$F$26)</f>
        <v>2255.6184346269151</v>
      </c>
      <c r="G261" s="23">
        <f>('Monthly Load'!G293)+'WWTP loads'!D269+('Monthly Load'!R293*'Monthly Load'!$G$26)</f>
        <v>89.338687346879766</v>
      </c>
      <c r="H261" s="23">
        <f>'WWTP loads'!E269+('Monthly Load'!R293*'Monthly Load'!$H$26)</f>
        <v>60.695444446710454</v>
      </c>
      <c r="I261" s="23">
        <f>('Monthly Load'!C293)+'WWTP loads'!F269+('Monthly Load'!R293*'Monthly Load'!$I$26)</f>
        <v>8193.9281750100472</v>
      </c>
      <c r="J261" s="24"/>
      <c r="K261" s="25">
        <v>4.9437178870128928</v>
      </c>
      <c r="L261" s="25">
        <v>0.19831412213074506</v>
      </c>
      <c r="M261" s="25">
        <v>0.20466017403892892</v>
      </c>
      <c r="N261" s="25">
        <v>16.5329270818625</v>
      </c>
      <c r="P261" s="23">
        <f t="shared" si="39"/>
        <v>170.34779610549589</v>
      </c>
      <c r="Q261" s="23">
        <f t="shared" si="40"/>
        <v>168.19399607106143</v>
      </c>
      <c r="R261" s="23">
        <f t="shared" si="41"/>
        <v>110.72541596898049</v>
      </c>
      <c r="S261" s="23">
        <f t="shared" si="42"/>
        <v>185.04057365707035</v>
      </c>
      <c r="AA261" t="s">
        <v>328</v>
      </c>
      <c r="AB261">
        <f>'Monthly Load'!D293+'Monthly Load'!E293+'Monthly Load'!F293</f>
        <v>2137.6113558862548</v>
      </c>
      <c r="AD261" s="23">
        <v>2255.6184346269151</v>
      </c>
      <c r="AE261" s="23">
        <v>89.338687346879766</v>
      </c>
      <c r="AF261" s="23">
        <v>60.695444446710454</v>
      </c>
      <c r="AG261" s="23">
        <v>8193.9281750100472</v>
      </c>
      <c r="AH261" s="40">
        <f t="shared" si="43"/>
        <v>0</v>
      </c>
      <c r="AI261" s="40">
        <f t="shared" si="44"/>
        <v>0</v>
      </c>
      <c r="AJ261" s="40">
        <f t="shared" si="45"/>
        <v>0</v>
      </c>
      <c r="AK261" s="40">
        <f t="shared" si="46"/>
        <v>0</v>
      </c>
    </row>
    <row r="262" spans="1:37" x14ac:dyDescent="0.25">
      <c r="A262">
        <v>260</v>
      </c>
      <c r="B262">
        <v>8</v>
      </c>
      <c r="C262">
        <v>2004</v>
      </c>
      <c r="D262">
        <v>30</v>
      </c>
      <c r="E262" t="str">
        <f t="shared" si="38"/>
        <v>8/2004</v>
      </c>
      <c r="F262" s="23">
        <f>('Monthly Load'!D294+'Monthly Load'!E294+'Monthly Load'!F294)+('WWTP loads'!C270)+('Monthly Load'!R294*'Monthly Load'!$F$26)</f>
        <v>6097.7945569769636</v>
      </c>
      <c r="G262" s="23">
        <f>('Monthly Load'!G294)+'WWTP loads'!D270+('Monthly Load'!R294*'Monthly Load'!$G$26)</f>
        <v>1601.1180801733822</v>
      </c>
      <c r="H262" s="23">
        <f>'WWTP loads'!E270+('Monthly Load'!R294*'Monthly Load'!$H$26)</f>
        <v>1449.8981297467396</v>
      </c>
      <c r="I262" s="23">
        <f>('Monthly Load'!C294)+'WWTP loads'!F270+('Monthly Load'!R294*'Monthly Load'!$I$26)</f>
        <v>14254.379924019915</v>
      </c>
      <c r="J262" s="24"/>
      <c r="K262" s="25">
        <v>8.9945291959209097</v>
      </c>
      <c r="L262" s="25">
        <v>3.4501501451845593</v>
      </c>
      <c r="M262" s="25">
        <v>3.5605549498304652</v>
      </c>
      <c r="N262" s="25">
        <v>23.161096382999975</v>
      </c>
      <c r="P262" s="23">
        <f t="shared" si="39"/>
        <v>261.55278893657567</v>
      </c>
      <c r="Q262" s="23">
        <f t="shared" si="40"/>
        <v>179.04012368013136</v>
      </c>
      <c r="R262" s="23">
        <f t="shared" si="41"/>
        <v>157.10311632132195</v>
      </c>
      <c r="S262" s="23">
        <f t="shared" si="42"/>
        <v>237.44018330337695</v>
      </c>
      <c r="AA262" t="s">
        <v>329</v>
      </c>
      <c r="AB262">
        <f>'Monthly Load'!D294+'Monthly Load'!E294+'Monthly Load'!F294</f>
        <v>3691.6889377421376</v>
      </c>
      <c r="AD262" s="23">
        <v>6097.7945569769636</v>
      </c>
      <c r="AE262" s="23">
        <v>1601.1180801733822</v>
      </c>
      <c r="AF262" s="23">
        <v>1449.8981297467396</v>
      </c>
      <c r="AG262" s="23">
        <v>14254.379924019915</v>
      </c>
      <c r="AH262" s="40">
        <f t="shared" si="43"/>
        <v>0</v>
      </c>
      <c r="AI262" s="40">
        <f t="shared" si="44"/>
        <v>0</v>
      </c>
      <c r="AJ262" s="40">
        <f t="shared" si="45"/>
        <v>0</v>
      </c>
      <c r="AK262" s="40">
        <f t="shared" si="46"/>
        <v>0</v>
      </c>
    </row>
    <row r="263" spans="1:37" x14ac:dyDescent="0.25">
      <c r="A263">
        <v>261</v>
      </c>
      <c r="B263">
        <v>9</v>
      </c>
      <c r="C263">
        <v>2004</v>
      </c>
      <c r="D263">
        <v>31</v>
      </c>
      <c r="E263" t="str">
        <f t="shared" si="38"/>
        <v>9/2004</v>
      </c>
      <c r="F263" s="23">
        <f>('Monthly Load'!D295+'Monthly Load'!E295+'Monthly Load'!F295)+('WWTP loads'!C271)+('Monthly Load'!R295*'Monthly Load'!$F$26)</f>
        <v>5579.5832626964257</v>
      </c>
      <c r="G263" s="23">
        <f>('Monthly Load'!G295)+'WWTP loads'!D271+('Monthly Load'!R295*'Monthly Load'!$G$26)</f>
        <v>1330.5170122657755</v>
      </c>
      <c r="H263" s="23">
        <f>'WWTP loads'!E271+('Monthly Load'!R295*'Monthly Load'!$H$26)</f>
        <v>1201.2376889667769</v>
      </c>
      <c r="I263" s="23">
        <f>('Monthly Load'!C295)+'WWTP loads'!F271+('Monthly Load'!R295*'Monthly Load'!$I$26)</f>
        <v>37913.850114079876</v>
      </c>
      <c r="J263" s="24"/>
      <c r="K263" s="25">
        <v>8.1445898591845296</v>
      </c>
      <c r="L263" s="25">
        <v>3.1360883376579123</v>
      </c>
      <c r="M263" s="25">
        <v>3.2364431644629654</v>
      </c>
      <c r="N263" s="25">
        <v>60.735913179227815</v>
      </c>
      <c r="P263" s="23">
        <f t="shared" si="39"/>
        <v>255.77441927288913</v>
      </c>
      <c r="Q263" s="23">
        <f t="shared" si="40"/>
        <v>158.40055836503592</v>
      </c>
      <c r="R263" s="23">
        <f t="shared" si="41"/>
        <v>138.57520468200454</v>
      </c>
      <c r="S263" s="23">
        <f t="shared" si="42"/>
        <v>233.06490752937876</v>
      </c>
      <c r="AA263" t="s">
        <v>330</v>
      </c>
      <c r="AB263">
        <f>'Monthly Load'!D295+'Monthly Load'!E295+'Monthly Load'!F295</f>
        <v>3583.03601651095</v>
      </c>
      <c r="AD263" s="23">
        <v>5579.5832626964257</v>
      </c>
      <c r="AE263" s="23">
        <v>1330.5170122657755</v>
      </c>
      <c r="AF263" s="23">
        <v>1201.2376889667769</v>
      </c>
      <c r="AG263" s="23">
        <v>37913.850114079876</v>
      </c>
      <c r="AH263" s="40">
        <f t="shared" si="43"/>
        <v>0</v>
      </c>
      <c r="AI263" s="40">
        <f t="shared" si="44"/>
        <v>0</v>
      </c>
      <c r="AJ263" s="40">
        <f t="shared" si="45"/>
        <v>0</v>
      </c>
      <c r="AK263" s="40">
        <f t="shared" si="46"/>
        <v>0</v>
      </c>
    </row>
    <row r="264" spans="1:37" x14ac:dyDescent="0.25">
      <c r="A264">
        <v>262</v>
      </c>
      <c r="B264">
        <v>10</v>
      </c>
      <c r="C264">
        <v>2004</v>
      </c>
      <c r="D264">
        <v>31</v>
      </c>
      <c r="E264" t="str">
        <f t="shared" si="38"/>
        <v>10/2004</v>
      </c>
      <c r="F264" s="23">
        <f>('Monthly Load'!D296+'Monthly Load'!E296+'Monthly Load'!F296)+('WWTP loads'!C272)+('Monthly Load'!R296*'Monthly Load'!$F$26)</f>
        <v>2370.084368948545</v>
      </c>
      <c r="G264" s="23">
        <f>('Monthly Load'!G296)+'WWTP loads'!D272+('Monthly Load'!R296*'Monthly Load'!$G$26)</f>
        <v>109.34503951980719</v>
      </c>
      <c r="H264" s="23">
        <f>'WWTP loads'!E272+('Monthly Load'!R296*'Monthly Load'!$H$26)</f>
        <v>79.079659956968072</v>
      </c>
      <c r="I264" s="23">
        <f>('Monthly Load'!C296)+'WWTP loads'!F272+('Monthly Load'!R296*'Monthly Load'!$I$26)</f>
        <v>8396.7859434699294</v>
      </c>
      <c r="J264" s="24"/>
      <c r="K264" s="25">
        <v>3.7350448370797178</v>
      </c>
      <c r="L264" s="25">
        <v>0.39795402112253131</v>
      </c>
      <c r="M264" s="25">
        <v>0.41068854979845226</v>
      </c>
      <c r="N264" s="25">
        <v>18.014506555760502</v>
      </c>
      <c r="P264" s="23">
        <f t="shared" si="39"/>
        <v>236.91499544969477</v>
      </c>
      <c r="Q264" s="23">
        <f t="shared" si="40"/>
        <v>102.58662736195954</v>
      </c>
      <c r="R264" s="23">
        <f t="shared" si="41"/>
        <v>71.891370389314332</v>
      </c>
      <c r="S264" s="23">
        <f t="shared" si="42"/>
        <v>174.02645561812886</v>
      </c>
      <c r="AA264" t="s">
        <v>331</v>
      </c>
      <c r="AB264">
        <f>'Monthly Load'!D296+'Monthly Load'!E296+'Monthly Load'!F296</f>
        <v>2221.7974058380487</v>
      </c>
      <c r="AD264" s="23">
        <v>2370.084368948545</v>
      </c>
      <c r="AE264" s="23">
        <v>109.34503951980719</v>
      </c>
      <c r="AF264" s="23">
        <v>79.079659956968072</v>
      </c>
      <c r="AG264" s="23">
        <v>8396.7859434699294</v>
      </c>
      <c r="AH264" s="40">
        <f t="shared" si="43"/>
        <v>0</v>
      </c>
      <c r="AI264" s="40">
        <f t="shared" si="44"/>
        <v>0</v>
      </c>
      <c r="AJ264" s="40">
        <f t="shared" si="45"/>
        <v>0</v>
      </c>
      <c r="AK264" s="40">
        <f t="shared" si="46"/>
        <v>0</v>
      </c>
    </row>
    <row r="265" spans="1:37" x14ac:dyDescent="0.25">
      <c r="A265">
        <v>263</v>
      </c>
      <c r="B265">
        <v>11</v>
      </c>
      <c r="C265">
        <v>2004</v>
      </c>
      <c r="D265">
        <v>30</v>
      </c>
      <c r="E265" t="str">
        <f t="shared" si="38"/>
        <v>11/2004</v>
      </c>
      <c r="F265" s="23">
        <f>('Monthly Load'!D297+'Monthly Load'!E297+'Monthly Load'!F297)+('WWTP loads'!C273)+('Monthly Load'!R297*'Monthly Load'!$F$26)</f>
        <v>3567.2060281029831</v>
      </c>
      <c r="G265" s="23">
        <f>('Monthly Load'!G297)+'WWTP loads'!D273+('Monthly Load'!R297*'Monthly Load'!$G$26)</f>
        <v>472.66659651633171</v>
      </c>
      <c r="H265" s="23">
        <f>'WWTP loads'!E273+('Monthly Load'!R297*'Monthly Load'!$H$26)</f>
        <v>412.94271233215278</v>
      </c>
      <c r="I265" s="23">
        <f>('Monthly Load'!C297)+'WWTP loads'!F273+('Monthly Load'!R297*'Monthly Load'!$I$26)</f>
        <v>17062.326901611355</v>
      </c>
      <c r="J265" s="24"/>
      <c r="K265" s="25">
        <v>5.5440192014843825</v>
      </c>
      <c r="L265" s="25">
        <v>1.5468096427712801</v>
      </c>
      <c r="M265" s="25">
        <v>1.5963075513399609</v>
      </c>
      <c r="N265" s="25">
        <v>36.657730959648447</v>
      </c>
      <c r="P265" s="23">
        <f t="shared" si="39"/>
        <v>248.23811814897201</v>
      </c>
      <c r="Q265" s="23">
        <f t="shared" si="40"/>
        <v>117.89164934820685</v>
      </c>
      <c r="R265" s="23">
        <f t="shared" si="41"/>
        <v>99.801769336773148</v>
      </c>
      <c r="S265" s="23">
        <f t="shared" si="42"/>
        <v>179.57161219525236</v>
      </c>
      <c r="AA265" t="s">
        <v>332</v>
      </c>
      <c r="AB265">
        <f>'Monthly Load'!D297+'Monthly Load'!E297+'Monthly Load'!F297</f>
        <v>2869.0269787274765</v>
      </c>
      <c r="AD265" s="23">
        <v>3567.2060281029831</v>
      </c>
      <c r="AE265" s="23">
        <v>472.66659651633171</v>
      </c>
      <c r="AF265" s="23">
        <v>412.94271233215278</v>
      </c>
      <c r="AG265" s="23">
        <v>17062.326901611355</v>
      </c>
      <c r="AH265" s="40">
        <f t="shared" si="43"/>
        <v>0</v>
      </c>
      <c r="AI265" s="40">
        <f t="shared" si="44"/>
        <v>0</v>
      </c>
      <c r="AJ265" s="40">
        <f t="shared" si="45"/>
        <v>0</v>
      </c>
      <c r="AK265" s="40">
        <f t="shared" si="46"/>
        <v>0</v>
      </c>
    </row>
    <row r="266" spans="1:37" x14ac:dyDescent="0.25">
      <c r="A266">
        <v>264</v>
      </c>
      <c r="B266">
        <v>12</v>
      </c>
      <c r="C266">
        <v>2004</v>
      </c>
      <c r="D266">
        <v>31</v>
      </c>
      <c r="E266" t="str">
        <f t="shared" si="38"/>
        <v>12/2004</v>
      </c>
      <c r="F266" s="23">
        <f>('Monthly Load'!D298+'Monthly Load'!E298+'Monthly Load'!F298)+('WWTP loads'!C274)+('Monthly Load'!R298*'Monthly Load'!$F$26)</f>
        <v>3029.9927660126859</v>
      </c>
      <c r="G266" s="23">
        <f>('Monthly Load'!G298)+'WWTP loads'!D274+('Monthly Load'!R298*'Monthly Load'!$G$26)</f>
        <v>236.93331068261034</v>
      </c>
      <c r="H266" s="23">
        <f>'WWTP loads'!E274+('Monthly Load'!R298*'Monthly Load'!$H$26)</f>
        <v>196.32293616062506</v>
      </c>
      <c r="I266" s="23">
        <f>('Monthly Load'!C298)+'WWTP loads'!F274+('Monthly Load'!R298*'Monthly Load'!$I$26)</f>
        <v>25636.478386955845</v>
      </c>
      <c r="J266" s="24"/>
      <c r="K266" s="25">
        <v>5.4047819382297364</v>
      </c>
      <c r="L266" s="25">
        <v>0.97816553350319768</v>
      </c>
      <c r="M266" s="25">
        <v>1.0094668305752998</v>
      </c>
      <c r="N266" s="25">
        <v>48.298913984906036</v>
      </c>
      <c r="P266" s="23">
        <f t="shared" si="39"/>
        <v>209.30903660893514</v>
      </c>
      <c r="Q266" s="23">
        <f t="shared" si="40"/>
        <v>90.435372249248445</v>
      </c>
      <c r="R266" s="23">
        <f t="shared" si="41"/>
        <v>72.611189447845277</v>
      </c>
      <c r="S266" s="23">
        <f t="shared" si="42"/>
        <v>198.17349338848751</v>
      </c>
      <c r="AA266" t="s">
        <v>333</v>
      </c>
      <c r="AB266">
        <f>'Monthly Load'!D298+'Monthly Load'!E298+'Monthly Load'!F298</f>
        <v>2688.5992303314601</v>
      </c>
      <c r="AD266" s="23">
        <v>3029.9927660126859</v>
      </c>
      <c r="AE266" s="23">
        <v>236.93331068261034</v>
      </c>
      <c r="AF266" s="23">
        <v>196.32293616062506</v>
      </c>
      <c r="AG266" s="23">
        <v>25636.478386955845</v>
      </c>
      <c r="AH266" s="40">
        <f t="shared" si="43"/>
        <v>0</v>
      </c>
      <c r="AI266" s="40">
        <f t="shared" si="44"/>
        <v>0</v>
      </c>
      <c r="AJ266" s="40">
        <f t="shared" si="45"/>
        <v>0</v>
      </c>
      <c r="AK266" s="40">
        <f t="shared" si="46"/>
        <v>0</v>
      </c>
    </row>
    <row r="267" spans="1:37" x14ac:dyDescent="0.25">
      <c r="A267">
        <v>265</v>
      </c>
      <c r="B267">
        <v>1</v>
      </c>
      <c r="C267">
        <v>2005</v>
      </c>
      <c r="D267">
        <v>31</v>
      </c>
      <c r="E267" t="str">
        <f t="shared" si="38"/>
        <v>1/2005</v>
      </c>
      <c r="F267" s="23">
        <f>('Monthly Load'!D299+'Monthly Load'!E299+'Monthly Load'!F299)+('WWTP loads'!C275)+('Monthly Load'!R299*'Monthly Load'!$F$26)</f>
        <v>3753.8729847610912</v>
      </c>
      <c r="G267" s="23">
        <f>('Monthly Load'!G299)+'WWTP loads'!D275+('Monthly Load'!R299*'Monthly Load'!$G$26)</f>
        <v>328.74163701321174</v>
      </c>
      <c r="H267" s="23">
        <f>'WWTP loads'!E275+('Monthly Load'!R299*'Monthly Load'!$H$26)</f>
        <v>283.68589136527311</v>
      </c>
      <c r="I267" s="23">
        <f>('Monthly Load'!C299)+'WWTP loads'!F275+('Monthly Load'!R299*'Monthly Load'!$I$26)</f>
        <v>16371.253614281437</v>
      </c>
      <c r="J267" s="24"/>
      <c r="K267" s="25">
        <v>8.1548753957253197</v>
      </c>
      <c r="L267" s="25">
        <v>1.3379666427357657</v>
      </c>
      <c r="M267" s="25">
        <v>1.3807815753033101</v>
      </c>
      <c r="N267" s="25">
        <v>35.246400722323763</v>
      </c>
      <c r="P267" s="23">
        <f t="shared" si="39"/>
        <v>171.86474894817891</v>
      </c>
      <c r="Q267" s="23">
        <f t="shared" si="40"/>
        <v>91.734773100832328</v>
      </c>
      <c r="R267" s="23">
        <f t="shared" si="41"/>
        <v>76.707409754628415</v>
      </c>
      <c r="S267" s="23">
        <f t="shared" si="42"/>
        <v>173.41702262522159</v>
      </c>
      <c r="AA267" t="s">
        <v>334</v>
      </c>
      <c r="AB267">
        <f>'Monthly Load'!D299+'Monthly Load'!E299+'Monthly Load'!F299</f>
        <v>3262.5252650962893</v>
      </c>
      <c r="AD267" s="23">
        <v>3753.8729847610912</v>
      </c>
      <c r="AE267" s="23">
        <v>328.74163701321174</v>
      </c>
      <c r="AF267" s="23">
        <v>283.68589136527311</v>
      </c>
      <c r="AG267" s="23">
        <v>16371.253614281437</v>
      </c>
      <c r="AH267" s="40">
        <f t="shared" si="43"/>
        <v>0</v>
      </c>
      <c r="AI267" s="40">
        <f t="shared" si="44"/>
        <v>0</v>
      </c>
      <c r="AJ267" s="40">
        <f t="shared" si="45"/>
        <v>0</v>
      </c>
      <c r="AK267" s="40">
        <f t="shared" si="46"/>
        <v>0</v>
      </c>
    </row>
    <row r="268" spans="1:37" x14ac:dyDescent="0.25">
      <c r="A268">
        <v>266</v>
      </c>
      <c r="B268">
        <v>2</v>
      </c>
      <c r="C268">
        <v>2005</v>
      </c>
      <c r="D268">
        <v>28</v>
      </c>
      <c r="E268" t="str">
        <f t="shared" si="38"/>
        <v>2/2005</v>
      </c>
      <c r="F268" s="23">
        <f>('Monthly Load'!D300+'Monthly Load'!E300+'Monthly Load'!F300)+('WWTP loads'!C276)+('Monthly Load'!R300*'Monthly Load'!$F$26)</f>
        <v>2789.7531603275979</v>
      </c>
      <c r="G268" s="23">
        <f>('Monthly Load'!G300)+'WWTP loads'!D276+('Monthly Load'!R300*'Monthly Load'!$G$26)</f>
        <v>341.41298095547995</v>
      </c>
      <c r="H268" s="23">
        <f>'WWTP loads'!E276+('Monthly Load'!R300*'Monthly Load'!$H$26)</f>
        <v>295.32982904195194</v>
      </c>
      <c r="I268" s="23">
        <f>('Monthly Load'!C300)+'WWTP loads'!F276+('Monthly Load'!R300*'Monthly Load'!$I$26)</f>
        <v>9771.4280972338274</v>
      </c>
      <c r="J268" s="24"/>
      <c r="K268" s="25">
        <v>6.3801328170076923</v>
      </c>
      <c r="L268" s="25">
        <v>1.7419813580801997</v>
      </c>
      <c r="M268" s="25">
        <v>1.7977247615387659</v>
      </c>
      <c r="N268" s="25">
        <v>31.431130987834198</v>
      </c>
      <c r="P268" s="23">
        <f t="shared" si="39"/>
        <v>180.74416458149986</v>
      </c>
      <c r="Q268" s="23">
        <f t="shared" si="40"/>
        <v>81.014872459125527</v>
      </c>
      <c r="R268" s="23">
        <f t="shared" si="41"/>
        <v>67.906655257182578</v>
      </c>
      <c r="S268" s="23">
        <f t="shared" si="42"/>
        <v>128.50684411607247</v>
      </c>
      <c r="AA268" t="s">
        <v>335</v>
      </c>
      <c r="AB268">
        <f>'Monthly Load'!D300+'Monthly Load'!E300+'Monthly Load'!F300</f>
        <v>2279.2271903717956</v>
      </c>
      <c r="AD268" s="23">
        <v>2789.7531603275979</v>
      </c>
      <c r="AE268" s="23">
        <v>341.41298095547995</v>
      </c>
      <c r="AF268" s="23">
        <v>295.32982904195194</v>
      </c>
      <c r="AG268" s="23">
        <v>9771.4280972338274</v>
      </c>
      <c r="AH268" s="40">
        <f t="shared" si="43"/>
        <v>0</v>
      </c>
      <c r="AI268" s="40">
        <f t="shared" si="44"/>
        <v>0</v>
      </c>
      <c r="AJ268" s="40">
        <f t="shared" si="45"/>
        <v>0</v>
      </c>
      <c r="AK268" s="40">
        <f t="shared" si="46"/>
        <v>0</v>
      </c>
    </row>
    <row r="269" spans="1:37" x14ac:dyDescent="0.25">
      <c r="A269">
        <v>267</v>
      </c>
      <c r="B269">
        <v>3</v>
      </c>
      <c r="C269">
        <v>2005</v>
      </c>
      <c r="D269">
        <v>31</v>
      </c>
      <c r="E269" t="str">
        <f t="shared" si="38"/>
        <v>3/2005</v>
      </c>
      <c r="F269" s="23">
        <f>('Monthly Load'!D301+'Monthly Load'!E301+'Monthly Load'!F301)+('WWTP loads'!C277)+('Monthly Load'!R301*'Monthly Load'!$F$26)</f>
        <v>5881.3869181594273</v>
      </c>
      <c r="G269" s="23">
        <f>('Monthly Load'!G301)+'WWTP loads'!D277+('Monthly Load'!R301*'Monthly Load'!$G$26)</f>
        <v>991.46007675931526</v>
      </c>
      <c r="H269" s="23">
        <f>'WWTP loads'!E277+('Monthly Load'!R301*'Monthly Load'!$H$26)</f>
        <v>892.6704035643952</v>
      </c>
      <c r="I269" s="23">
        <f>('Monthly Load'!C301)+'WWTP loads'!F277+('Monthly Load'!R301*'Monthly Load'!$I$26)</f>
        <v>29977.935219110517</v>
      </c>
      <c r="J269" s="24"/>
      <c r="K269" s="25">
        <v>13.335695651085862</v>
      </c>
      <c r="L269" s="25">
        <v>3.80129687768533</v>
      </c>
      <c r="M269" s="25">
        <v>3.9229383777712603</v>
      </c>
      <c r="N269" s="25">
        <v>68.070933375374878</v>
      </c>
      <c r="P269" s="23">
        <f t="shared" si="39"/>
        <v>164.66020034980741</v>
      </c>
      <c r="Q269" s="23">
        <f t="shared" si="40"/>
        <v>97.379604392065119</v>
      </c>
      <c r="R269" s="23">
        <f t="shared" si="41"/>
        <v>84.957986966061156</v>
      </c>
      <c r="S269" s="23">
        <f t="shared" si="42"/>
        <v>164.42375982600294</v>
      </c>
      <c r="AA269" t="s">
        <v>336</v>
      </c>
      <c r="AB269">
        <f>'Monthly Load'!D301+'Monthly Load'!E301+'Monthly Load'!F301</f>
        <v>4387.0058842843064</v>
      </c>
      <c r="AD269" s="23">
        <v>5881.3869181594273</v>
      </c>
      <c r="AE269" s="23">
        <v>991.46007675931526</v>
      </c>
      <c r="AF269" s="23">
        <v>892.6704035643952</v>
      </c>
      <c r="AG269" s="23">
        <v>29977.935219110517</v>
      </c>
      <c r="AH269" s="40">
        <f t="shared" si="43"/>
        <v>0</v>
      </c>
      <c r="AI269" s="40">
        <f t="shared" si="44"/>
        <v>0</v>
      </c>
      <c r="AJ269" s="40">
        <f t="shared" si="45"/>
        <v>0</v>
      </c>
      <c r="AK269" s="40">
        <f t="shared" si="46"/>
        <v>0</v>
      </c>
    </row>
    <row r="270" spans="1:37" x14ac:dyDescent="0.25">
      <c r="A270">
        <v>268</v>
      </c>
      <c r="B270">
        <v>4</v>
      </c>
      <c r="C270">
        <v>2005</v>
      </c>
      <c r="D270">
        <v>30</v>
      </c>
      <c r="E270" t="str">
        <f t="shared" si="38"/>
        <v>4/2005</v>
      </c>
      <c r="F270" s="23">
        <f>('Monthly Load'!D302+'Monthly Load'!E302+'Monthly Load'!F302)+('WWTP loads'!C278)+('Monthly Load'!R302*'Monthly Load'!$F$26)</f>
        <v>3513.8547004320922</v>
      </c>
      <c r="G270" s="23">
        <f>('Monthly Load'!G302)+'WWTP loads'!D278+('Monthly Load'!R302*'Monthly Load'!$G$26)</f>
        <v>408.46118502005783</v>
      </c>
      <c r="H270" s="23">
        <f>'WWTP loads'!E278+('Monthly Load'!R302*'Monthly Load'!$H$26)</f>
        <v>356.94169223642893</v>
      </c>
      <c r="I270" s="23">
        <f>('Monthly Load'!C302)+'WWTP loads'!F278+('Monthly Load'!R302*'Monthly Load'!$I$26)</f>
        <v>11821.709961612216</v>
      </c>
      <c r="J270" s="24"/>
      <c r="K270" s="25">
        <v>7.839998970325925</v>
      </c>
      <c r="L270" s="25">
        <v>1.6362382023331783</v>
      </c>
      <c r="M270" s="25">
        <v>1.6885978248078399</v>
      </c>
      <c r="N270" s="25">
        <v>31.53629881977669</v>
      </c>
      <c r="P270" s="23">
        <f t="shared" si="39"/>
        <v>172.9150507215933</v>
      </c>
      <c r="Q270" s="23">
        <f t="shared" si="40"/>
        <v>96.309530911921527</v>
      </c>
      <c r="R270" s="23">
        <f t="shared" si="41"/>
        <v>81.552270279631003</v>
      </c>
      <c r="S270" s="23">
        <f t="shared" si="42"/>
        <v>144.62207244615399</v>
      </c>
      <c r="AA270" t="s">
        <v>337</v>
      </c>
      <c r="AB270">
        <f>'Monthly Load'!D302+'Monthly Load'!E302+'Monthly Load'!F302</f>
        <v>2901.8503675677393</v>
      </c>
      <c r="AD270" s="23">
        <v>3513.8547004320922</v>
      </c>
      <c r="AE270" s="23">
        <v>408.46118502005783</v>
      </c>
      <c r="AF270" s="23">
        <v>356.94169223642893</v>
      </c>
      <c r="AG270" s="23">
        <v>11821.709961612216</v>
      </c>
      <c r="AH270" s="40">
        <f t="shared" si="43"/>
        <v>0</v>
      </c>
      <c r="AI270" s="40">
        <f t="shared" si="44"/>
        <v>0</v>
      </c>
      <c r="AJ270" s="40">
        <f t="shared" si="45"/>
        <v>0</v>
      </c>
      <c r="AK270" s="40">
        <f t="shared" si="46"/>
        <v>0</v>
      </c>
    </row>
    <row r="271" spans="1:37" x14ac:dyDescent="0.25">
      <c r="A271">
        <v>269</v>
      </c>
      <c r="B271">
        <v>5</v>
      </c>
      <c r="C271">
        <v>2005</v>
      </c>
      <c r="D271">
        <v>31</v>
      </c>
      <c r="E271" t="str">
        <f t="shared" si="38"/>
        <v>5/2005</v>
      </c>
      <c r="F271" s="23">
        <f>('Monthly Load'!D303+'Monthly Load'!E303+'Monthly Load'!F303)+('WWTP loads'!C279)+('Monthly Load'!R303*'Monthly Load'!$F$26)</f>
        <v>1619.5587087574677</v>
      </c>
      <c r="G271" s="23">
        <f>('Monthly Load'!G303)+'WWTP loads'!D279+('Monthly Load'!R303*'Monthly Load'!$G$26)</f>
        <v>67.944027511000769</v>
      </c>
      <c r="H271" s="23">
        <f>'WWTP loads'!E279+('Monthly Load'!R303*'Monthly Load'!$H$26)</f>
        <v>44.034033984862994</v>
      </c>
      <c r="I271" s="23">
        <f>('Monthly Load'!C303)+'WWTP loads'!F279+('Monthly Load'!R303*'Monthly Load'!$I$26)</f>
        <v>6532.5793097129035</v>
      </c>
      <c r="J271" s="24"/>
      <c r="K271" s="25">
        <v>2.8261324240370365</v>
      </c>
      <c r="L271" s="25">
        <v>0.25587493418095014</v>
      </c>
      <c r="M271" s="25">
        <v>0.26406293207474052</v>
      </c>
      <c r="N271" s="25">
        <v>15.144607315276698</v>
      </c>
      <c r="P271" s="23">
        <f t="shared" si="39"/>
        <v>213.95810941460545</v>
      </c>
      <c r="Q271" s="23">
        <f t="shared" si="40"/>
        <v>99.139815571135358</v>
      </c>
      <c r="R271" s="23">
        <f t="shared" si="41"/>
        <v>62.259495286604128</v>
      </c>
      <c r="S271" s="23">
        <f t="shared" si="42"/>
        <v>161.04648032598934</v>
      </c>
      <c r="AA271" t="s">
        <v>338</v>
      </c>
      <c r="AB271">
        <f>'Monthly Load'!D303+'Monthly Load'!E303+'Monthly Load'!F303</f>
        <v>1522.9316953662824</v>
      </c>
      <c r="AD271" s="23">
        <v>1619.5587087574677</v>
      </c>
      <c r="AE271" s="23">
        <v>67.944027511000769</v>
      </c>
      <c r="AF271" s="23">
        <v>44.034033984862994</v>
      </c>
      <c r="AG271" s="23">
        <v>6532.5793097129035</v>
      </c>
      <c r="AH271" s="40">
        <f t="shared" si="43"/>
        <v>0</v>
      </c>
      <c r="AI271" s="40">
        <f t="shared" si="44"/>
        <v>0</v>
      </c>
      <c r="AJ271" s="40">
        <f t="shared" si="45"/>
        <v>0</v>
      </c>
      <c r="AK271" s="40">
        <f t="shared" si="46"/>
        <v>0</v>
      </c>
    </row>
    <row r="272" spans="1:37" x14ac:dyDescent="0.25">
      <c r="A272">
        <v>270</v>
      </c>
      <c r="B272">
        <v>6</v>
      </c>
      <c r="C272">
        <v>2005</v>
      </c>
      <c r="D272">
        <v>30</v>
      </c>
      <c r="E272" t="str">
        <f t="shared" si="38"/>
        <v>6/2005</v>
      </c>
      <c r="F272" s="23">
        <f>('Monthly Load'!D304+'Monthly Load'!E304+'Monthly Load'!F304)+('WWTP loads'!C280)+('Monthly Load'!R304*'Monthly Load'!$F$26)</f>
        <v>1975.958885855709</v>
      </c>
      <c r="G272" s="23">
        <f>('Monthly Load'!G304)+'WWTP loads'!D280+('Monthly Load'!R304*'Monthly Load'!$G$26)</f>
        <v>329.70275253647463</v>
      </c>
      <c r="H272" s="23">
        <f>'WWTP loads'!E280+('Monthly Load'!R304*'Monthly Load'!$H$26)</f>
        <v>284.569078602866</v>
      </c>
      <c r="I272" s="23">
        <f>('Monthly Load'!C304)+'WWTP loads'!F280+('Monthly Load'!R304*'Monthly Load'!$I$26)</f>
        <v>6115.3775112283256</v>
      </c>
      <c r="J272" s="24"/>
      <c r="K272" s="25">
        <v>2.9732565987091757</v>
      </c>
      <c r="L272" s="25">
        <v>0.76136050687443102</v>
      </c>
      <c r="M272" s="25">
        <v>0.78572404309441279</v>
      </c>
      <c r="N272" s="25">
        <v>12.697773846692685</v>
      </c>
      <c r="P272" s="23">
        <f t="shared" si="39"/>
        <v>256.39556888730141</v>
      </c>
      <c r="Q272" s="23">
        <f t="shared" si="40"/>
        <v>167.06952207388548</v>
      </c>
      <c r="R272" s="23">
        <f t="shared" si="41"/>
        <v>139.72775063915648</v>
      </c>
      <c r="S272" s="23">
        <f t="shared" si="42"/>
        <v>185.80640764396406</v>
      </c>
      <c r="AA272" t="s">
        <v>339</v>
      </c>
      <c r="AB272">
        <f>'Monthly Load'!D304+'Monthly Load'!E304+'Monthly Load'!F304</f>
        <v>1483.1565048584011</v>
      </c>
      <c r="AD272" s="23">
        <v>1975.958885855709</v>
      </c>
      <c r="AE272" s="23">
        <v>329.70275253647463</v>
      </c>
      <c r="AF272" s="23">
        <v>284.569078602866</v>
      </c>
      <c r="AG272" s="23">
        <v>6115.3775112283256</v>
      </c>
      <c r="AH272" s="40">
        <f t="shared" si="43"/>
        <v>0</v>
      </c>
      <c r="AI272" s="40">
        <f t="shared" si="44"/>
        <v>0</v>
      </c>
      <c r="AJ272" s="40">
        <f t="shared" si="45"/>
        <v>0</v>
      </c>
      <c r="AK272" s="40">
        <f t="shared" si="46"/>
        <v>0</v>
      </c>
    </row>
    <row r="273" spans="1:37" x14ac:dyDescent="0.25">
      <c r="A273">
        <v>271</v>
      </c>
      <c r="B273">
        <v>7</v>
      </c>
      <c r="C273">
        <v>2005</v>
      </c>
      <c r="D273">
        <v>31</v>
      </c>
      <c r="E273" t="str">
        <f t="shared" si="38"/>
        <v>7/2005</v>
      </c>
      <c r="F273" s="23">
        <f>('Monthly Load'!D305+'Monthly Load'!E305+'Monthly Load'!F305)+('WWTP loads'!C281)+('Monthly Load'!R305*'Monthly Load'!$F$26)</f>
        <v>1966.3201056178923</v>
      </c>
      <c r="G273" s="23">
        <f>('Monthly Load'!G305)+'WWTP loads'!D281+('Monthly Load'!R305*'Monthly Load'!$G$26)</f>
        <v>211.16494678258107</v>
      </c>
      <c r="H273" s="23">
        <f>'WWTP loads'!E281+('Monthly Load'!R305*'Monthly Load'!$H$26)</f>
        <v>175.64244628847734</v>
      </c>
      <c r="I273" s="23">
        <f>('Monthly Load'!C305)+'WWTP loads'!F281+('Monthly Load'!R305*'Monthly Load'!$I$26)</f>
        <v>6350.905237295221</v>
      </c>
      <c r="J273" s="24"/>
      <c r="K273" s="25">
        <v>3.4132330499000267</v>
      </c>
      <c r="L273" s="25">
        <v>0.53075267003682414</v>
      </c>
      <c r="M273" s="25">
        <v>0.54773675547800249</v>
      </c>
      <c r="N273" s="25">
        <v>12.808307431063747</v>
      </c>
      <c r="P273" s="23">
        <f t="shared" si="39"/>
        <v>215.08634589160062</v>
      </c>
      <c r="Q273" s="23">
        <f t="shared" si="40"/>
        <v>148.54368837639046</v>
      </c>
      <c r="R273" s="23">
        <f t="shared" si="41"/>
        <v>119.72425849455968</v>
      </c>
      <c r="S273" s="23">
        <f t="shared" si="42"/>
        <v>185.12644146726896</v>
      </c>
      <c r="AA273" t="s">
        <v>340</v>
      </c>
      <c r="AB273">
        <f>'Monthly Load'!D305+'Monthly Load'!E305+'Monthly Load'!F305</f>
        <v>1652.9262954913422</v>
      </c>
      <c r="AD273" s="23">
        <v>1966.3201056178923</v>
      </c>
      <c r="AE273" s="23">
        <v>211.16494678258107</v>
      </c>
      <c r="AF273" s="23">
        <v>175.64244628847734</v>
      </c>
      <c r="AG273" s="23">
        <v>6350.905237295221</v>
      </c>
      <c r="AH273" s="40">
        <f t="shared" si="43"/>
        <v>0</v>
      </c>
      <c r="AI273" s="40">
        <f t="shared" si="44"/>
        <v>0</v>
      </c>
      <c r="AJ273" s="40">
        <f t="shared" si="45"/>
        <v>0</v>
      </c>
      <c r="AK273" s="40">
        <f t="shared" si="46"/>
        <v>0</v>
      </c>
    </row>
    <row r="274" spans="1:37" x14ac:dyDescent="0.25">
      <c r="A274">
        <v>272</v>
      </c>
      <c r="B274">
        <v>8</v>
      </c>
      <c r="C274">
        <v>2005</v>
      </c>
      <c r="D274">
        <v>30</v>
      </c>
      <c r="E274" t="str">
        <f t="shared" si="38"/>
        <v>8/2005</v>
      </c>
      <c r="F274" s="23">
        <f>('Monthly Load'!D306+'Monthly Load'!E306+'Monthly Load'!F306)+('WWTP loads'!C282)+('Monthly Load'!R306*'Monthly Load'!$F$26)</f>
        <v>2359.8730867143036</v>
      </c>
      <c r="G274" s="23">
        <f>('Monthly Load'!G306)+'WWTP loads'!D282+('Monthly Load'!R306*'Monthly Load'!$G$26)</f>
        <v>393.63534192854223</v>
      </c>
      <c r="H274" s="23">
        <f>'WWTP loads'!E282+('Monthly Load'!R306*'Monthly Load'!$H$26)</f>
        <v>343.31794453071188</v>
      </c>
      <c r="I274" s="23">
        <f>('Monthly Load'!C306)+'WWTP loads'!F282+('Monthly Load'!R306*'Monthly Load'!$I$26)</f>
        <v>4343.1289587088468</v>
      </c>
      <c r="J274" s="24"/>
      <c r="K274" s="25">
        <v>3.6809070130023636</v>
      </c>
      <c r="L274" s="25">
        <v>0.83026775922704688</v>
      </c>
      <c r="M274" s="25">
        <v>0.85683632752231231</v>
      </c>
      <c r="N274" s="25">
        <v>8.127054700103729</v>
      </c>
      <c r="P274" s="23">
        <f t="shared" si="39"/>
        <v>247.34253282831338</v>
      </c>
      <c r="Q274" s="23">
        <f t="shared" si="40"/>
        <v>182.91145858358928</v>
      </c>
      <c r="R274" s="23">
        <f t="shared" si="41"/>
        <v>154.58367770375375</v>
      </c>
      <c r="S274" s="23">
        <f t="shared" si="42"/>
        <v>206.17430765215516</v>
      </c>
      <c r="AA274" t="s">
        <v>341</v>
      </c>
      <c r="AB274">
        <f>'Monthly Load'!D306+'Monthly Load'!E306+'Monthly Load'!F306</f>
        <v>1770.3078677181907</v>
      </c>
      <c r="AD274" s="23">
        <v>2359.8730867143036</v>
      </c>
      <c r="AE274" s="23">
        <v>393.63534192854223</v>
      </c>
      <c r="AF274" s="23">
        <v>343.31794453071188</v>
      </c>
      <c r="AG274" s="23">
        <v>4343.1289587088468</v>
      </c>
      <c r="AH274" s="40">
        <f t="shared" si="43"/>
        <v>0</v>
      </c>
      <c r="AI274" s="40">
        <f t="shared" si="44"/>
        <v>0</v>
      </c>
      <c r="AJ274" s="40">
        <f t="shared" si="45"/>
        <v>0</v>
      </c>
      <c r="AK274" s="40">
        <f t="shared" si="46"/>
        <v>0</v>
      </c>
    </row>
    <row r="275" spans="1:37" x14ac:dyDescent="0.25">
      <c r="A275">
        <v>273</v>
      </c>
      <c r="B275">
        <v>9</v>
      </c>
      <c r="C275">
        <v>2005</v>
      </c>
      <c r="D275">
        <v>31</v>
      </c>
      <c r="E275" t="str">
        <f t="shared" si="38"/>
        <v>9/2005</v>
      </c>
      <c r="F275" s="23">
        <f>('Monthly Load'!D307+'Monthly Load'!E307+'Monthly Load'!F307)+('WWTP loads'!C283)+('Monthly Load'!R307*'Monthly Load'!$F$26)</f>
        <v>1086.1415984426176</v>
      </c>
      <c r="G275" s="23">
        <f>('Monthly Load'!G307)+'WWTP loads'!D283+('Monthly Load'!R307*'Monthly Load'!$G$26)</f>
        <v>20.410066072640976</v>
      </c>
      <c r="H275" s="23">
        <f>'WWTP loads'!E283+('Monthly Load'!R307*'Monthly Load'!$H$26)</f>
        <v>0.3541775279918396</v>
      </c>
      <c r="I275" s="23">
        <f>('Monthly Load'!C307)+'WWTP loads'!F283+('Monthly Load'!R307*'Monthly Load'!$I$26)</f>
        <v>1679.7538092913342</v>
      </c>
      <c r="J275" s="24"/>
      <c r="K275" s="25">
        <v>1.5251555591132673</v>
      </c>
      <c r="L275" s="25">
        <v>1.4080241292724516E-3</v>
      </c>
      <c r="M275" s="25">
        <v>1.45308090140917E-3</v>
      </c>
      <c r="N275" s="25">
        <v>3.0654081217408886</v>
      </c>
      <c r="P275" s="23">
        <f t="shared" si="39"/>
        <v>265.88685606510307</v>
      </c>
      <c r="Q275" s="23">
        <f t="shared" si="40"/>
        <v>5412.0135711841021</v>
      </c>
      <c r="R275" s="23">
        <f t="shared" si="41"/>
        <v>91.003012985776451</v>
      </c>
      <c r="S275" s="23">
        <f t="shared" si="42"/>
        <v>204.58881864396386</v>
      </c>
      <c r="AA275" t="s">
        <v>342</v>
      </c>
      <c r="AB275">
        <f>'Monthly Load'!D307+'Monthly Load'!E307+'Monthly Load'!F307</f>
        <v>1061.4578780392201</v>
      </c>
      <c r="AD275" s="23">
        <v>1086.1415984426176</v>
      </c>
      <c r="AE275" s="23">
        <v>20.410066072640976</v>
      </c>
      <c r="AF275" s="23">
        <v>0.3541775279918396</v>
      </c>
      <c r="AG275" s="23">
        <v>1679.7538092913342</v>
      </c>
      <c r="AH275" s="40">
        <f t="shared" si="43"/>
        <v>0</v>
      </c>
      <c r="AI275" s="40">
        <f t="shared" si="44"/>
        <v>0</v>
      </c>
      <c r="AJ275" s="40">
        <f t="shared" si="45"/>
        <v>0</v>
      </c>
      <c r="AK275" s="40">
        <f t="shared" si="46"/>
        <v>0</v>
      </c>
    </row>
    <row r="276" spans="1:37" x14ac:dyDescent="0.25">
      <c r="A276">
        <v>274</v>
      </c>
      <c r="B276">
        <v>10</v>
      </c>
      <c r="C276">
        <v>2005</v>
      </c>
      <c r="D276">
        <v>31</v>
      </c>
      <c r="E276" t="str">
        <f t="shared" si="38"/>
        <v>10/2005</v>
      </c>
      <c r="F276" s="23">
        <f>('Monthly Load'!D308+'Monthly Load'!E308+'Monthly Load'!F308)+('WWTP loads'!C284)+('Monthly Load'!R308*'Monthly Load'!$F$26)</f>
        <v>1537.8342152430655</v>
      </c>
      <c r="G276" s="23">
        <f>('Monthly Load'!G308)+'WWTP loads'!D284+('Monthly Load'!R308*'Monthly Load'!$G$26)</f>
        <v>109.56818465905613</v>
      </c>
      <c r="H276" s="23">
        <f>'WWTP loads'!E284+('Monthly Load'!R308*'Monthly Load'!$H$26)</f>
        <v>82.283259472265229</v>
      </c>
      <c r="I276" s="23">
        <f>('Monthly Load'!C308)+'WWTP loads'!F284+('Monthly Load'!R308*'Monthly Load'!$I$26)</f>
        <v>3089.2050948185315</v>
      </c>
      <c r="J276" s="24"/>
      <c r="K276" s="25">
        <v>1.9166499812589888</v>
      </c>
      <c r="L276" s="25">
        <v>0.26180410292060674</v>
      </c>
      <c r="M276" s="25">
        <v>0.27018183421406616</v>
      </c>
      <c r="N276" s="25">
        <v>6.3365644637375658</v>
      </c>
      <c r="P276" s="23">
        <f t="shared" si="39"/>
        <v>299.56514003192024</v>
      </c>
      <c r="Q276" s="23">
        <f t="shared" si="40"/>
        <v>156.25451727611556</v>
      </c>
      <c r="R276" s="23">
        <f t="shared" si="41"/>
        <v>113.70508965880987</v>
      </c>
      <c r="S276" s="23">
        <f t="shared" si="42"/>
        <v>182.0193036985072</v>
      </c>
      <c r="AA276" t="s">
        <v>343</v>
      </c>
      <c r="AB276">
        <f>'Monthly Load'!D308+'Monthly Load'!E308+'Monthly Load'!F308</f>
        <v>1378.2084775196881</v>
      </c>
      <c r="AD276" s="23">
        <v>1537.8342152430655</v>
      </c>
      <c r="AE276" s="23">
        <v>109.56818465905613</v>
      </c>
      <c r="AF276" s="23">
        <v>82.283259472265229</v>
      </c>
      <c r="AG276" s="23">
        <v>3089.2050948185315</v>
      </c>
      <c r="AH276" s="40">
        <f t="shared" si="43"/>
        <v>0</v>
      </c>
      <c r="AI276" s="40">
        <f t="shared" si="44"/>
        <v>0</v>
      </c>
      <c r="AJ276" s="40">
        <f t="shared" si="45"/>
        <v>0</v>
      </c>
      <c r="AK276" s="40">
        <f t="shared" si="46"/>
        <v>0</v>
      </c>
    </row>
    <row r="277" spans="1:37" x14ac:dyDescent="0.25">
      <c r="A277">
        <v>275</v>
      </c>
      <c r="B277">
        <v>11</v>
      </c>
      <c r="C277">
        <v>2005</v>
      </c>
      <c r="D277">
        <v>30</v>
      </c>
      <c r="E277" t="str">
        <f t="shared" si="38"/>
        <v>11/2005</v>
      </c>
      <c r="F277" s="23">
        <f>('Monthly Load'!D309+'Monthly Load'!E309+'Monthly Load'!F309)+('WWTP loads'!C285)+('Monthly Load'!R309*'Monthly Load'!$F$26)</f>
        <v>2014.0333025972855</v>
      </c>
      <c r="G277" s="23">
        <f>('Monthly Load'!G309)+'WWTP loads'!D285+('Monthly Load'!R309*'Monthly Load'!$G$26)</f>
        <v>166.13547837731892</v>
      </c>
      <c r="H277" s="23">
        <f>'WWTP loads'!E285+('Monthly Load'!R309*'Monthly Load'!$H$26)</f>
        <v>134.26401586202024</v>
      </c>
      <c r="I277" s="23">
        <f>('Monthly Load'!C309)+'WWTP loads'!F285+('Monthly Load'!R309*'Monthly Load'!$I$26)</f>
        <v>4353.9757402012228</v>
      </c>
      <c r="J277" s="24"/>
      <c r="K277" s="25">
        <v>2.9242120403199325</v>
      </c>
      <c r="L277" s="25">
        <v>0.57945901125490873</v>
      </c>
      <c r="M277" s="25">
        <v>0.59800169961506577</v>
      </c>
      <c r="N277" s="25">
        <v>9.5671928930651653</v>
      </c>
      <c r="P277" s="23">
        <f t="shared" si="39"/>
        <v>265.71911008845836</v>
      </c>
      <c r="Q277" s="23">
        <f t="shared" si="40"/>
        <v>110.6126171551265</v>
      </c>
      <c r="R277" s="23">
        <f t="shared" si="41"/>
        <v>86.620805373963435</v>
      </c>
      <c r="S277" s="23">
        <f t="shared" si="42"/>
        <v>175.57653638870488</v>
      </c>
      <c r="AA277" t="s">
        <v>344</v>
      </c>
      <c r="AB277">
        <f>'Monthly Load'!D309+'Monthly Load'!E309+'Monthly Load'!F309</f>
        <v>1768.7922014084293</v>
      </c>
      <c r="AD277" s="23">
        <v>2014.0333025972855</v>
      </c>
      <c r="AE277" s="23">
        <v>166.13547837731892</v>
      </c>
      <c r="AF277" s="23">
        <v>134.26401586202024</v>
      </c>
      <c r="AG277" s="23">
        <v>4353.9757402012228</v>
      </c>
      <c r="AH277" s="40">
        <f t="shared" si="43"/>
        <v>0</v>
      </c>
      <c r="AI277" s="40">
        <f t="shared" si="44"/>
        <v>0</v>
      </c>
      <c r="AJ277" s="40">
        <f t="shared" si="45"/>
        <v>0</v>
      </c>
      <c r="AK277" s="40">
        <f t="shared" si="46"/>
        <v>0</v>
      </c>
    </row>
    <row r="278" spans="1:37" x14ac:dyDescent="0.25">
      <c r="A278">
        <v>276</v>
      </c>
      <c r="B278">
        <v>12</v>
      </c>
      <c r="C278">
        <v>2005</v>
      </c>
      <c r="D278">
        <v>31</v>
      </c>
      <c r="E278" t="str">
        <f t="shared" si="38"/>
        <v>12/2005</v>
      </c>
      <c r="F278" s="23">
        <f>('Monthly Load'!D310+'Monthly Load'!E310+'Monthly Load'!F310)+('WWTP loads'!C286)+('Monthly Load'!R310*'Monthly Load'!$F$26)</f>
        <v>4289.5527094809349</v>
      </c>
      <c r="G278" s="23">
        <f>('Monthly Load'!G310)+'WWTP loads'!D286+('Monthly Load'!R310*'Monthly Load'!$G$26)</f>
        <v>471.43711331927449</v>
      </c>
      <c r="H278" s="23">
        <f>'WWTP loads'!E286+('Monthly Load'!R310*'Monthly Load'!$H$26)</f>
        <v>414.81146418706049</v>
      </c>
      <c r="I278" s="23">
        <f>('Monthly Load'!C310)+'WWTP loads'!F286+('Monthly Load'!R310*'Monthly Load'!$I$26)</f>
        <v>25320.583325829473</v>
      </c>
      <c r="J278" s="24"/>
      <c r="K278" s="25">
        <v>8.097122383063132</v>
      </c>
      <c r="L278" s="25">
        <v>1.8800252432264688</v>
      </c>
      <c r="M278" s="25">
        <v>1.9401860510097158</v>
      </c>
      <c r="N278" s="25">
        <v>49.187284805075919</v>
      </c>
      <c r="P278" s="23">
        <f t="shared" si="39"/>
        <v>197.79070070153961</v>
      </c>
      <c r="Q278" s="23">
        <f t="shared" si="40"/>
        <v>93.623452414663021</v>
      </c>
      <c r="R278" s="23">
        <f t="shared" si="41"/>
        <v>79.823715056697893</v>
      </c>
      <c r="S278" s="23">
        <f t="shared" si="42"/>
        <v>192.19647606692857</v>
      </c>
      <c r="AA278" t="s">
        <v>345</v>
      </c>
      <c r="AB278">
        <f>'Monthly Load'!D310+'Monthly Load'!E310+'Monthly Load'!F310</f>
        <v>3582.2334581096598</v>
      </c>
      <c r="AD278" s="23">
        <v>4289.5527094809349</v>
      </c>
      <c r="AE278" s="23">
        <v>471.43711331927449</v>
      </c>
      <c r="AF278" s="23">
        <v>414.81146418706049</v>
      </c>
      <c r="AG278" s="23">
        <v>25320.583325829473</v>
      </c>
      <c r="AH278" s="40">
        <f t="shared" si="43"/>
        <v>0</v>
      </c>
      <c r="AI278" s="40">
        <f t="shared" si="44"/>
        <v>0</v>
      </c>
      <c r="AJ278" s="40">
        <f t="shared" si="45"/>
        <v>0</v>
      </c>
      <c r="AK278" s="40">
        <f t="shared" si="46"/>
        <v>0</v>
      </c>
    </row>
    <row r="279" spans="1:37" x14ac:dyDescent="0.25">
      <c r="A279">
        <v>277</v>
      </c>
      <c r="B279">
        <v>1</v>
      </c>
      <c r="C279">
        <v>2006</v>
      </c>
      <c r="D279">
        <v>31</v>
      </c>
      <c r="E279" t="str">
        <f t="shared" si="38"/>
        <v>1/2006</v>
      </c>
      <c r="F279" s="23">
        <f>('Monthly Load'!D311+'Monthly Load'!E311+'Monthly Load'!F311)+('WWTP loads'!C287)+('Monthly Load'!R311*'Monthly Load'!$F$26)</f>
        <v>2574.5686416039302</v>
      </c>
      <c r="G279" s="23">
        <f>('Monthly Load'!G311)+'WWTP loads'!D287+('Monthly Load'!R311*'Monthly Load'!$G$26)</f>
        <v>140.10364282419499</v>
      </c>
      <c r="H279" s="23">
        <f>'WWTP loads'!E287+('Monthly Load'!R311*'Monthly Load'!$H$26)</f>
        <v>112.19136015112579</v>
      </c>
      <c r="I279" s="23">
        <f>('Monthly Load'!C311)+'WWTP loads'!F287+('Monthly Load'!R311*'Monthly Load'!$I$26)</f>
        <v>7274.1176678037227</v>
      </c>
      <c r="J279" s="24"/>
      <c r="K279" s="25">
        <v>4.9213067179434633</v>
      </c>
      <c r="L279" s="25">
        <v>0.83557086667121172</v>
      </c>
      <c r="M279" s="25">
        <v>0.86230913440469048</v>
      </c>
      <c r="N279" s="25">
        <v>22.803440598256266</v>
      </c>
      <c r="P279" s="23">
        <f t="shared" si="39"/>
        <v>195.32085011582228</v>
      </c>
      <c r="Q279" s="23">
        <f t="shared" si="40"/>
        <v>62.60235945442323</v>
      </c>
      <c r="R279" s="23">
        <f t="shared" si="41"/>
        <v>48.575915042897257</v>
      </c>
      <c r="S279" s="23">
        <f t="shared" si="42"/>
        <v>119.09801059713651</v>
      </c>
      <c r="AA279" t="s">
        <v>346</v>
      </c>
      <c r="AB279">
        <f>'Monthly Load'!D311+'Monthly Load'!E311+'Monthly Load'!F311</f>
        <v>2372.9156750768125</v>
      </c>
      <c r="AD279" s="23">
        <v>2574.5686416039302</v>
      </c>
      <c r="AE279" s="23">
        <v>140.10364282419499</v>
      </c>
      <c r="AF279" s="23">
        <v>112.19136015112579</v>
      </c>
      <c r="AG279" s="23">
        <v>7274.1176678037227</v>
      </c>
      <c r="AH279" s="40">
        <f t="shared" si="43"/>
        <v>0</v>
      </c>
      <c r="AI279" s="40">
        <f t="shared" si="44"/>
        <v>0</v>
      </c>
      <c r="AJ279" s="40">
        <f t="shared" si="45"/>
        <v>0</v>
      </c>
      <c r="AK279" s="40">
        <f t="shared" si="46"/>
        <v>0</v>
      </c>
    </row>
    <row r="280" spans="1:37" x14ac:dyDescent="0.25">
      <c r="A280">
        <v>278</v>
      </c>
      <c r="B280">
        <v>2</v>
      </c>
      <c r="C280">
        <v>2006</v>
      </c>
      <c r="D280">
        <v>28</v>
      </c>
      <c r="E280" t="str">
        <f t="shared" si="38"/>
        <v>2/2006</v>
      </c>
      <c r="F280" s="23">
        <f>('Monthly Load'!D312+'Monthly Load'!E312+'Monthly Load'!F312)+('WWTP loads'!C288)+('Monthly Load'!R312*'Monthly Load'!$F$26)</f>
        <v>2297.109193816897</v>
      </c>
      <c r="G280" s="23">
        <f>('Monthly Load'!G312)+'WWTP loads'!D288+('Monthly Load'!R312*'Monthly Load'!$G$26)</f>
        <v>124.0315730334661</v>
      </c>
      <c r="H280" s="23">
        <f>'WWTP loads'!E288+('Monthly Load'!R312*'Monthly Load'!$H$26)</f>
        <v>97.422431154239788</v>
      </c>
      <c r="I280" s="23">
        <f>('Monthly Load'!C312)+'WWTP loads'!F288+('Monthly Load'!R312*'Monthly Load'!$I$26)</f>
        <v>4118.607970084262</v>
      </c>
      <c r="J280" s="24"/>
      <c r="K280" s="25">
        <v>5.5272949362128116</v>
      </c>
      <c r="L280" s="25">
        <v>0.77668296250514302</v>
      </c>
      <c r="M280" s="25">
        <v>0.80153681730530757</v>
      </c>
      <c r="N280" s="25">
        <v>14.933193464790229</v>
      </c>
      <c r="P280" s="23">
        <f t="shared" si="39"/>
        <v>171.78974184541644</v>
      </c>
      <c r="Q280" s="23">
        <f t="shared" si="40"/>
        <v>66.011058892907911</v>
      </c>
      <c r="R280" s="23">
        <f t="shared" si="41"/>
        <v>50.24162914786416</v>
      </c>
      <c r="S280" s="23">
        <f t="shared" si="42"/>
        <v>114.00554897149611</v>
      </c>
      <c r="AA280" t="s">
        <v>347</v>
      </c>
      <c r="AB280">
        <f>'Monthly Load'!D312+'Monthly Load'!E312+'Monthly Load'!F312</f>
        <v>2119.7815221081801</v>
      </c>
      <c r="AD280" s="23">
        <v>2297.109193816897</v>
      </c>
      <c r="AE280" s="23">
        <v>124.0315730334661</v>
      </c>
      <c r="AF280" s="23">
        <v>97.422431154239788</v>
      </c>
      <c r="AG280" s="23">
        <v>4118.607970084262</v>
      </c>
      <c r="AH280" s="40">
        <f t="shared" si="43"/>
        <v>0</v>
      </c>
      <c r="AI280" s="40">
        <f t="shared" si="44"/>
        <v>0</v>
      </c>
      <c r="AJ280" s="40">
        <f t="shared" si="45"/>
        <v>0</v>
      </c>
      <c r="AK280" s="40">
        <f t="shared" si="46"/>
        <v>0</v>
      </c>
    </row>
    <row r="281" spans="1:37" x14ac:dyDescent="0.25">
      <c r="A281">
        <v>279</v>
      </c>
      <c r="B281">
        <v>3</v>
      </c>
      <c r="C281">
        <v>2006</v>
      </c>
      <c r="D281">
        <v>31</v>
      </c>
      <c r="E281" t="str">
        <f t="shared" si="38"/>
        <v>3/2006</v>
      </c>
      <c r="F281" s="23">
        <f>('Monthly Load'!D313+'Monthly Load'!E313+'Monthly Load'!F313)+('WWTP loads'!C289)+('Monthly Load'!R313*'Monthly Load'!$F$26)</f>
        <v>1931.9184692162096</v>
      </c>
      <c r="G281" s="23">
        <f>('Monthly Load'!G313)+'WWTP loads'!D289+('Monthly Load'!R313*'Monthly Load'!$G$26)</f>
        <v>93.412787182762457</v>
      </c>
      <c r="H281" s="23">
        <f>'WWTP loads'!E289+('Monthly Load'!R313*'Monthly Load'!$H$26)</f>
        <v>69.286249561701283</v>
      </c>
      <c r="I281" s="23">
        <f>('Monthly Load'!C313)+'WWTP loads'!F289+('Monthly Load'!R313*'Monthly Load'!$I$26)</f>
        <v>3569.8588367350862</v>
      </c>
      <c r="J281" s="24"/>
      <c r="K281" s="25">
        <v>3.5788566895891605</v>
      </c>
      <c r="L281" s="25">
        <v>0.46199640893782679</v>
      </c>
      <c r="M281" s="25">
        <v>0.4767802940238372</v>
      </c>
      <c r="N281" s="25">
        <v>10.519118120647686</v>
      </c>
      <c r="P281" s="23">
        <f t="shared" si="39"/>
        <v>201.54361778870373</v>
      </c>
      <c r="Q281" s="23">
        <f t="shared" si="40"/>
        <v>75.490498683306242</v>
      </c>
      <c r="R281" s="23">
        <f t="shared" si="41"/>
        <v>54.256693098887766</v>
      </c>
      <c r="S281" s="23">
        <f t="shared" si="42"/>
        <v>126.7057356945167</v>
      </c>
      <c r="AA281" t="s">
        <v>348</v>
      </c>
      <c r="AB281">
        <f>'Monthly Load'!D313+'Monthly Load'!E313+'Monthly Load'!F313</f>
        <v>1800.9327436599087</v>
      </c>
      <c r="AD281" s="23">
        <v>1931.9184692162096</v>
      </c>
      <c r="AE281" s="23">
        <v>93.412787182762457</v>
      </c>
      <c r="AF281" s="23">
        <v>69.286249561701283</v>
      </c>
      <c r="AG281" s="23">
        <v>3569.8588367350862</v>
      </c>
      <c r="AH281" s="40">
        <f t="shared" si="43"/>
        <v>0</v>
      </c>
      <c r="AI281" s="40">
        <f t="shared" si="44"/>
        <v>0</v>
      </c>
      <c r="AJ281" s="40">
        <f t="shared" si="45"/>
        <v>0</v>
      </c>
      <c r="AK281" s="40">
        <f t="shared" si="46"/>
        <v>0</v>
      </c>
    </row>
    <row r="282" spans="1:37" x14ac:dyDescent="0.25">
      <c r="A282">
        <v>280</v>
      </c>
      <c r="B282">
        <v>4</v>
      </c>
      <c r="C282">
        <v>2006</v>
      </c>
      <c r="D282">
        <v>30</v>
      </c>
      <c r="E282" t="str">
        <f t="shared" si="38"/>
        <v>4/2006</v>
      </c>
      <c r="F282" s="23">
        <f>('Monthly Load'!D314+'Monthly Load'!E314+'Monthly Load'!F314)+('WWTP loads'!C290)+('Monthly Load'!R314*'Monthly Load'!$F$26)</f>
        <v>2153.8064230446744</v>
      </c>
      <c r="G282" s="23">
        <f>('Monthly Load'!G314)+'WWTP loads'!D290+('Monthly Load'!R314*'Monthly Load'!$G$26)</f>
        <v>276.14732704537181</v>
      </c>
      <c r="H282" s="23">
        <f>'WWTP loads'!E290+('Monthly Load'!R314*'Monthly Load'!$H$26)</f>
        <v>237.20447538139638</v>
      </c>
      <c r="I282" s="23">
        <f>('Monthly Load'!C314)+'WWTP loads'!F290+('Monthly Load'!R314*'Monthly Load'!$I$26)</f>
        <v>7236.0157854247254</v>
      </c>
      <c r="J282" s="24"/>
      <c r="K282" s="25">
        <v>3.3039973516646985</v>
      </c>
      <c r="L282" s="25">
        <v>0.96986224212534322</v>
      </c>
      <c r="M282" s="25">
        <v>1.0008978338733543</v>
      </c>
      <c r="N282" s="25">
        <v>18.650755686093561</v>
      </c>
      <c r="P282" s="23">
        <f t="shared" si="39"/>
        <v>251.49652000553823</v>
      </c>
      <c r="Q282" s="23">
        <f t="shared" si="40"/>
        <v>109.84892079713275</v>
      </c>
      <c r="R282" s="23">
        <f t="shared" si="41"/>
        <v>91.431981562051078</v>
      </c>
      <c r="S282" s="23">
        <f t="shared" si="42"/>
        <v>149.68148227924289</v>
      </c>
      <c r="AA282" t="s">
        <v>349</v>
      </c>
      <c r="AB282">
        <f>'Monthly Load'!D314+'Monthly Load'!E314+'Monthly Load'!F314</f>
        <v>1746.2495020206404</v>
      </c>
      <c r="AD282" s="23">
        <v>2153.8064230446744</v>
      </c>
      <c r="AE282" s="23">
        <v>276.14732704537181</v>
      </c>
      <c r="AF282" s="23">
        <v>237.20447538139638</v>
      </c>
      <c r="AG282" s="23">
        <v>7236.0157854247254</v>
      </c>
      <c r="AH282" s="40">
        <f t="shared" si="43"/>
        <v>0</v>
      </c>
      <c r="AI282" s="40">
        <f t="shared" si="44"/>
        <v>0</v>
      </c>
      <c r="AJ282" s="40">
        <f t="shared" si="45"/>
        <v>0</v>
      </c>
      <c r="AK282" s="40">
        <f t="shared" si="46"/>
        <v>0</v>
      </c>
    </row>
    <row r="283" spans="1:37" x14ac:dyDescent="0.25">
      <c r="A283">
        <v>281</v>
      </c>
      <c r="B283">
        <v>5</v>
      </c>
      <c r="C283">
        <v>2006</v>
      </c>
      <c r="D283">
        <v>31</v>
      </c>
      <c r="E283" t="str">
        <f t="shared" si="38"/>
        <v>5/2006</v>
      </c>
      <c r="F283" s="23">
        <f>('Monthly Load'!D315+'Monthly Load'!E315+'Monthly Load'!F315)+('WWTP loads'!C291)+('Monthly Load'!R315*'Monthly Load'!$F$26)</f>
        <v>1586.7823639374697</v>
      </c>
      <c r="G283" s="23">
        <f>('Monthly Load'!G315)+'WWTP loads'!D291+('Monthly Load'!R315*'Monthly Load'!$G$26)</f>
        <v>138.31401719662225</v>
      </c>
      <c r="H283" s="23">
        <f>'WWTP loads'!E291+('Monthly Load'!R315*'Monthly Load'!$H$26)</f>
        <v>110.54683930416704</v>
      </c>
      <c r="I283" s="23">
        <f>('Monthly Load'!C315)+'WWTP loads'!F291+('Monthly Load'!R315*'Monthly Load'!$I$26)</f>
        <v>4230.7257182813519</v>
      </c>
      <c r="J283" s="24"/>
      <c r="K283" s="25">
        <v>2.1911042980556896</v>
      </c>
      <c r="L283" s="25">
        <v>0.49164225263610889</v>
      </c>
      <c r="M283" s="25">
        <v>0.50737480472046437</v>
      </c>
      <c r="N283" s="25">
        <v>9.4596109303585223</v>
      </c>
      <c r="P283" s="23">
        <f t="shared" si="39"/>
        <v>270.38268587926166</v>
      </c>
      <c r="Q283" s="23">
        <f t="shared" si="40"/>
        <v>105.03681854903169</v>
      </c>
      <c r="R283" s="23">
        <f t="shared" si="41"/>
        <v>81.347085279815914</v>
      </c>
      <c r="S283" s="23">
        <f t="shared" si="42"/>
        <v>166.98065481377338</v>
      </c>
      <c r="AA283" t="s">
        <v>350</v>
      </c>
      <c r="AB283">
        <f>'Monthly Load'!D315+'Monthly Load'!E315+'Monthly Load'!F315</f>
        <v>1387.8380199818134</v>
      </c>
      <c r="AD283" s="23">
        <v>1586.7823639374697</v>
      </c>
      <c r="AE283" s="23">
        <v>138.31401719662225</v>
      </c>
      <c r="AF283" s="23">
        <v>110.54683930416704</v>
      </c>
      <c r="AG283" s="23">
        <v>4230.7257182813519</v>
      </c>
      <c r="AH283" s="40">
        <f t="shared" si="43"/>
        <v>0</v>
      </c>
      <c r="AI283" s="40">
        <f t="shared" si="44"/>
        <v>0</v>
      </c>
      <c r="AJ283" s="40">
        <f t="shared" si="45"/>
        <v>0</v>
      </c>
      <c r="AK283" s="40">
        <f t="shared" si="46"/>
        <v>0</v>
      </c>
    </row>
    <row r="284" spans="1:37" x14ac:dyDescent="0.25">
      <c r="A284" s="11">
        <v>282</v>
      </c>
      <c r="B284" s="11">
        <v>6</v>
      </c>
      <c r="C284" s="11">
        <v>2006</v>
      </c>
      <c r="D284" s="11">
        <v>30</v>
      </c>
      <c r="E284" s="11" t="str">
        <f t="shared" si="38"/>
        <v>6/2006</v>
      </c>
      <c r="F284" s="29">
        <f>('Monthly Load'!D316+'Monthly Load'!E316+'Monthly Load'!F316)+('WWTP loads'!C292)+('Monthly Load'!R316*'Monthly Load'!$F$26)</f>
        <v>8601.950882056035</v>
      </c>
      <c r="G284" s="29">
        <f>('Monthly Load'!G316)+'WWTP loads'!D292+('Monthly Load'!R316*'Monthly Load'!$G$26)</f>
        <v>3924.6187268799194</v>
      </c>
      <c r="H284" s="29">
        <f>'WWTP loads'!E292+('Monthly Load'!R316*'Monthly Load'!$H$26)</f>
        <v>3589.853869823954</v>
      </c>
      <c r="I284" s="29">
        <f>('Monthly Load'!C316)+'WWTP loads'!F292+('Monthly Load'!R316*'Monthly Load'!$I$26)</f>
        <v>17924.914628311191</v>
      </c>
      <c r="J284" s="26"/>
      <c r="K284" s="30">
        <v>5.9765692652807845</v>
      </c>
      <c r="L284" s="30">
        <v>6.0455228452091578</v>
      </c>
      <c r="M284" s="30">
        <v>6.2389795762558506</v>
      </c>
      <c r="N284" s="30">
        <v>27.405374505986838</v>
      </c>
      <c r="O284" s="11"/>
      <c r="P284" s="29">
        <f t="shared" si="39"/>
        <v>555.27740788698088</v>
      </c>
      <c r="Q284" s="29">
        <f t="shared" si="40"/>
        <v>250.45436664700884</v>
      </c>
      <c r="R284" s="29">
        <f t="shared" si="41"/>
        <v>221.98734102058896</v>
      </c>
      <c r="S284" s="29">
        <f t="shared" si="42"/>
        <v>252.3401503285497</v>
      </c>
      <c r="AA284" t="s">
        <v>351</v>
      </c>
      <c r="AB284">
        <f>'Monthly Load'!D316+'Monthly Load'!E316+'Monthly Load'!F316</f>
        <v>2672.3831937148479</v>
      </c>
      <c r="AD284" s="23">
        <v>8601.950882056035</v>
      </c>
      <c r="AE284" s="23">
        <v>3924.6187268799194</v>
      </c>
      <c r="AF284" s="23">
        <v>3589.853869823954</v>
      </c>
      <c r="AG284" s="23">
        <v>17924.914628311191</v>
      </c>
      <c r="AH284" s="40">
        <f t="shared" si="43"/>
        <v>0</v>
      </c>
      <c r="AI284" s="40">
        <f t="shared" si="44"/>
        <v>0</v>
      </c>
      <c r="AJ284" s="40">
        <f t="shared" si="45"/>
        <v>0</v>
      </c>
      <c r="AK284" s="40">
        <f t="shared" si="46"/>
        <v>0</v>
      </c>
    </row>
    <row r="285" spans="1:37" x14ac:dyDescent="0.25">
      <c r="A285">
        <v>283</v>
      </c>
      <c r="B285">
        <v>7</v>
      </c>
      <c r="C285">
        <v>2006</v>
      </c>
      <c r="D285">
        <v>31</v>
      </c>
      <c r="E285" t="str">
        <f t="shared" si="38"/>
        <v>7/2006</v>
      </c>
      <c r="F285" s="23">
        <f>('Monthly Load'!D317+'Monthly Load'!E317+'Monthly Load'!F317)+('WWTP loads'!C293)+('Monthly Load'!R317*'Monthly Load'!$F$26)</f>
        <v>2224.562637121408</v>
      </c>
      <c r="G285" s="23">
        <f>('Monthly Load'!G317)+'WWTP loads'!D293+('Monthly Load'!R317*'Monthly Load'!$G$26)</f>
        <v>145.36619814695013</v>
      </c>
      <c r="H285" s="23">
        <f>'WWTP loads'!E293+('Monthly Load'!R317*'Monthly Load'!$H$26)</f>
        <v>117.02722179906293</v>
      </c>
      <c r="I285" s="23">
        <f>('Monthly Load'!C317)+'WWTP loads'!F293+('Monthly Load'!R317*'Monthly Load'!$I$26)</f>
        <v>22158.665102087954</v>
      </c>
      <c r="J285" s="24"/>
      <c r="K285" s="25">
        <v>4.0943135781860249</v>
      </c>
      <c r="L285" s="25">
        <v>0.43665934003792839</v>
      </c>
      <c r="M285" s="25">
        <v>0.45063243891914206</v>
      </c>
      <c r="N285" s="25">
        <v>38.492223112901094</v>
      </c>
      <c r="P285" s="23">
        <f t="shared" si="39"/>
        <v>202.85611355441682</v>
      </c>
      <c r="Q285" s="23">
        <f t="shared" si="40"/>
        <v>124.29259112793183</v>
      </c>
      <c r="R285" s="23">
        <f t="shared" si="41"/>
        <v>96.959196411089451</v>
      </c>
      <c r="S285" s="23">
        <f t="shared" si="42"/>
        <v>214.92907174448953</v>
      </c>
      <c r="AA285" t="s">
        <v>352</v>
      </c>
      <c r="AB285">
        <f>'Monthly Load'!D317+'Monthly Load'!E317+'Monthly Load'!F317</f>
        <v>2014.944721997688</v>
      </c>
      <c r="AD285" s="23">
        <v>2224.562637121408</v>
      </c>
      <c r="AE285" s="23">
        <v>145.36619814695013</v>
      </c>
      <c r="AF285" s="23">
        <v>117.02722179906293</v>
      </c>
      <c r="AG285" s="23">
        <v>22158.665102087954</v>
      </c>
      <c r="AH285" s="40">
        <f t="shared" si="43"/>
        <v>0</v>
      </c>
      <c r="AI285" s="40">
        <f t="shared" si="44"/>
        <v>0</v>
      </c>
      <c r="AJ285" s="40">
        <f t="shared" si="45"/>
        <v>0</v>
      </c>
      <c r="AK285" s="40">
        <f t="shared" si="46"/>
        <v>0</v>
      </c>
    </row>
    <row r="286" spans="1:37" x14ac:dyDescent="0.25">
      <c r="A286">
        <v>284</v>
      </c>
      <c r="B286">
        <v>8</v>
      </c>
      <c r="C286">
        <v>2006</v>
      </c>
      <c r="D286">
        <v>30</v>
      </c>
      <c r="E286" t="str">
        <f t="shared" si="38"/>
        <v>8/2006</v>
      </c>
      <c r="F286" s="23">
        <f>('Monthly Load'!D318+'Monthly Load'!E318+'Monthly Load'!F318)+('WWTP loads'!C294)+('Monthly Load'!R318*'Monthly Load'!$F$26)</f>
        <v>1172.0004704642222</v>
      </c>
      <c r="G286" s="23">
        <f>('Monthly Load'!G318)+'WWTP loads'!D294+('Monthly Load'!R318*'Monthly Load'!$G$26)</f>
        <v>28.891493481593191</v>
      </c>
      <c r="H286" s="23">
        <f>'WWTP loads'!E294+('Monthly Load'!R318*'Monthly Load'!$H$26)</f>
        <v>9.996412106572782</v>
      </c>
      <c r="I286" s="23">
        <f>('Monthly Load'!C318)+'WWTP loads'!F294+('Monthly Load'!R318*'Monthly Load'!$I$26)</f>
        <v>2535.9205929786203</v>
      </c>
      <c r="J286" s="24"/>
      <c r="K286" s="25">
        <v>1.7195697006471031</v>
      </c>
      <c r="L286" s="25">
        <v>4.3419192199099059E-2</v>
      </c>
      <c r="M286" s="25">
        <v>4.4808606349470231E-2</v>
      </c>
      <c r="N286" s="25">
        <v>5.3831041365054748</v>
      </c>
      <c r="P286" s="23">
        <f t="shared" si="39"/>
        <v>262.94989680456882</v>
      </c>
      <c r="Q286" s="23">
        <f t="shared" si="40"/>
        <v>256.71618834149757</v>
      </c>
      <c r="R286" s="23">
        <f t="shared" si="41"/>
        <v>86.069190439358636</v>
      </c>
      <c r="S286" s="23">
        <f t="shared" si="42"/>
        <v>181.74725985119073</v>
      </c>
      <c r="AA286" t="s">
        <v>353</v>
      </c>
      <c r="AB286">
        <f>'Monthly Load'!D318+'Monthly Load'!E318+'Monthly Load'!F318</f>
        <v>1138.6685948340155</v>
      </c>
      <c r="AD286" s="23">
        <v>1172.0004704642222</v>
      </c>
      <c r="AE286" s="23">
        <v>28.891493481593191</v>
      </c>
      <c r="AF286" s="23">
        <v>9.996412106572782</v>
      </c>
      <c r="AG286" s="23">
        <v>2535.9205929786203</v>
      </c>
      <c r="AH286" s="40">
        <f t="shared" si="43"/>
        <v>0</v>
      </c>
      <c r="AI286" s="40">
        <f t="shared" si="44"/>
        <v>0</v>
      </c>
      <c r="AJ286" s="40">
        <f t="shared" si="45"/>
        <v>0</v>
      </c>
      <c r="AK286" s="40">
        <f t="shared" si="46"/>
        <v>0</v>
      </c>
    </row>
    <row r="287" spans="1:37" x14ac:dyDescent="0.25">
      <c r="A287">
        <v>285</v>
      </c>
      <c r="B287">
        <v>9</v>
      </c>
      <c r="C287">
        <v>2006</v>
      </c>
      <c r="D287">
        <v>31</v>
      </c>
      <c r="E287" t="str">
        <f t="shared" si="38"/>
        <v>9/2006</v>
      </c>
      <c r="F287" s="23">
        <f>('Monthly Load'!D319+'Monthly Load'!E319+'Monthly Load'!F319)+('WWTP loads'!C295)+('Monthly Load'!R319*'Monthly Load'!$F$26)</f>
        <v>2718.8329986049721</v>
      </c>
      <c r="G287" s="23">
        <f>('Monthly Load'!G319)+'WWTP loads'!D295+('Monthly Load'!R319*'Monthly Load'!$G$26)</f>
        <v>124.64118684829377</v>
      </c>
      <c r="H287" s="23">
        <f>'WWTP loads'!E295+('Monthly Load'!R319*'Monthly Load'!$H$26)</f>
        <v>97.982616821919265</v>
      </c>
      <c r="I287" s="23">
        <f>('Monthly Load'!C319)+'WWTP loads'!F295+('Monthly Load'!R319*'Monthly Load'!$I$26)</f>
        <v>8342.4589549905631</v>
      </c>
      <c r="J287" s="24"/>
      <c r="K287" s="25">
        <v>5.9739031262027353</v>
      </c>
      <c r="L287" s="25">
        <v>0.4027710103843144</v>
      </c>
      <c r="M287" s="25">
        <v>0.41565968271661247</v>
      </c>
      <c r="N287" s="25">
        <v>17.6354106527378</v>
      </c>
      <c r="P287" s="23">
        <f t="shared" si="39"/>
        <v>169.92172970371556</v>
      </c>
      <c r="Q287" s="23">
        <f t="shared" si="40"/>
        <v>115.53882191354268</v>
      </c>
      <c r="R287" s="23">
        <f t="shared" si="41"/>
        <v>88.010744724928259</v>
      </c>
      <c r="S287" s="23">
        <f t="shared" si="42"/>
        <v>176.61722843352754</v>
      </c>
      <c r="AA287" t="s">
        <v>354</v>
      </c>
      <c r="AB287">
        <f>'Monthly Load'!D319+'Monthly Load'!E319+'Monthly Load'!F319</f>
        <v>2540.5826681494887</v>
      </c>
      <c r="AD287" s="23">
        <v>2718.8329986049721</v>
      </c>
      <c r="AE287" s="23">
        <v>124.64118684829377</v>
      </c>
      <c r="AF287" s="23">
        <v>97.982616821919265</v>
      </c>
      <c r="AG287" s="23">
        <v>8342.4589549905631</v>
      </c>
      <c r="AH287" s="40">
        <f t="shared" si="43"/>
        <v>0</v>
      </c>
      <c r="AI287" s="40">
        <f t="shared" si="44"/>
        <v>0</v>
      </c>
      <c r="AJ287" s="40">
        <f t="shared" si="45"/>
        <v>0</v>
      </c>
      <c r="AK287" s="40">
        <f t="shared" si="46"/>
        <v>0</v>
      </c>
    </row>
    <row r="288" spans="1:37" x14ac:dyDescent="0.25">
      <c r="A288">
        <v>286</v>
      </c>
      <c r="B288">
        <v>10</v>
      </c>
      <c r="C288">
        <v>2006</v>
      </c>
      <c r="D288">
        <v>31</v>
      </c>
      <c r="E288" t="str">
        <f t="shared" si="38"/>
        <v>10/2006</v>
      </c>
      <c r="F288" s="23">
        <f>('Monthly Load'!D320+'Monthly Load'!E320+'Monthly Load'!F320)+('WWTP loads'!C296)+('Monthly Load'!R320*'Monthly Load'!$F$26)</f>
        <v>2344.2594285828654</v>
      </c>
      <c r="G288" s="23">
        <f>('Monthly Load'!G320)+'WWTP loads'!D296+('Monthly Load'!R320*'Monthly Load'!$G$26)</f>
        <v>229.27421233009801</v>
      </c>
      <c r="H288" s="23">
        <f>'WWTP loads'!E296+('Monthly Load'!R320*'Monthly Load'!$H$26)</f>
        <v>194.13188348087454</v>
      </c>
      <c r="I288" s="23">
        <f>('Monthly Load'!C320)+'WWTP loads'!F296+('Monthly Load'!R320*'Monthly Load'!$I$26)</f>
        <v>4211.307807963839</v>
      </c>
      <c r="J288" s="24"/>
      <c r="K288" s="25">
        <v>3.5427798076534329</v>
      </c>
      <c r="L288" s="25">
        <v>0.71643508485264884</v>
      </c>
      <c r="M288" s="25">
        <v>0.73936100756793355</v>
      </c>
      <c r="N288" s="25">
        <v>9.903796340443451</v>
      </c>
      <c r="P288" s="23">
        <f t="shared" si="39"/>
        <v>247.05069181468906</v>
      </c>
      <c r="Q288" s="23">
        <f t="shared" si="40"/>
        <v>119.48212227766336</v>
      </c>
      <c r="R288" s="23">
        <f t="shared" si="41"/>
        <v>98.031328645927374</v>
      </c>
      <c r="S288" s="23">
        <f t="shared" si="42"/>
        <v>158.7595459571908</v>
      </c>
      <c r="AA288" t="s">
        <v>355</v>
      </c>
      <c r="AB288">
        <f>'Monthly Load'!D320+'Monthly Load'!E320+'Monthly Load'!F320</f>
        <v>2007.6456001008676</v>
      </c>
      <c r="AD288" s="23">
        <v>2344.2594285828654</v>
      </c>
      <c r="AE288" s="23">
        <v>229.27421233009801</v>
      </c>
      <c r="AF288" s="23">
        <v>194.13188348087454</v>
      </c>
      <c r="AG288" s="23">
        <v>4211.307807963839</v>
      </c>
      <c r="AH288" s="40">
        <f t="shared" si="43"/>
        <v>0</v>
      </c>
      <c r="AI288" s="40">
        <f t="shared" si="44"/>
        <v>0</v>
      </c>
      <c r="AJ288" s="40">
        <f t="shared" si="45"/>
        <v>0</v>
      </c>
      <c r="AK288" s="40">
        <f t="shared" si="46"/>
        <v>0</v>
      </c>
    </row>
    <row r="289" spans="1:37" x14ac:dyDescent="0.25">
      <c r="A289">
        <v>287</v>
      </c>
      <c r="B289">
        <v>11</v>
      </c>
      <c r="C289">
        <v>2006</v>
      </c>
      <c r="D289">
        <v>30</v>
      </c>
      <c r="E289" t="str">
        <f t="shared" si="38"/>
        <v>11/2006</v>
      </c>
      <c r="F289" s="23">
        <f>('Monthly Load'!D321+'Monthly Load'!E321+'Monthly Load'!F321)+('WWTP loads'!C297)+('Monthly Load'!R321*'Monthly Load'!$F$26)</f>
        <v>16133.529915046234</v>
      </c>
      <c r="G289" s="23">
        <f>('Monthly Load'!G321)+'WWTP loads'!D297+('Monthly Load'!R321*'Monthly Load'!$G$26)</f>
        <v>2803.7040169220454</v>
      </c>
      <c r="H289" s="23">
        <f>'WWTP loads'!E297+('Monthly Load'!R321*'Monthly Load'!$H$26)</f>
        <v>2559.8241363491502</v>
      </c>
      <c r="I289" s="23">
        <f>('Monthly Load'!C321)+'WWTP loads'!F297+('Monthly Load'!R321*'Monthly Load'!$I$26)</f>
        <v>53245.00660603217</v>
      </c>
      <c r="J289" s="24"/>
      <c r="K289" s="25">
        <v>31.074532990249242</v>
      </c>
      <c r="L289" s="25">
        <v>5.9060523469987904</v>
      </c>
      <c r="M289" s="25">
        <v>6.0950460221027516</v>
      </c>
      <c r="N289" s="25">
        <v>77.545735062182217</v>
      </c>
      <c r="P289" s="23">
        <f t="shared" si="39"/>
        <v>200.30407791017447</v>
      </c>
      <c r="Q289" s="23">
        <f t="shared" si="40"/>
        <v>183.14702764261062</v>
      </c>
      <c r="R289" s="23">
        <f t="shared" si="41"/>
        <v>162.03101154209403</v>
      </c>
      <c r="S289" s="23">
        <f t="shared" si="42"/>
        <v>264.90244758512</v>
      </c>
      <c r="AA289" t="s">
        <v>356</v>
      </c>
      <c r="AB289">
        <f>'Monthly Load'!D321+'Monthly Load'!E321+'Monthly Load'!F321</f>
        <v>11900.48178772237</v>
      </c>
      <c r="AD289" s="23">
        <v>16133.529915046234</v>
      </c>
      <c r="AE289" s="23">
        <v>2803.7040169220454</v>
      </c>
      <c r="AF289" s="23">
        <v>2559.8241363491502</v>
      </c>
      <c r="AG289" s="23">
        <v>53245.00660603217</v>
      </c>
      <c r="AH289" s="40">
        <f t="shared" si="43"/>
        <v>0</v>
      </c>
      <c r="AI289" s="40">
        <f t="shared" si="44"/>
        <v>0</v>
      </c>
      <c r="AJ289" s="40">
        <f t="shared" si="45"/>
        <v>0</v>
      </c>
      <c r="AK289" s="40">
        <f t="shared" si="46"/>
        <v>0</v>
      </c>
    </row>
    <row r="290" spans="1:37" x14ac:dyDescent="0.25">
      <c r="A290">
        <v>288</v>
      </c>
      <c r="B290">
        <v>12</v>
      </c>
      <c r="C290">
        <v>2006</v>
      </c>
      <c r="D290">
        <v>31</v>
      </c>
      <c r="E290" t="str">
        <f t="shared" si="38"/>
        <v>12/2006</v>
      </c>
      <c r="F290" s="23">
        <f>('Monthly Load'!D322+'Monthly Load'!E322+'Monthly Load'!F322)+('WWTP loads'!C298)+('Monthly Load'!R322*'Monthly Load'!$F$26)</f>
        <v>4745.8421502887313</v>
      </c>
      <c r="G290" s="23">
        <f>('Monthly Load'!G322)+'WWTP loads'!D298+('Monthly Load'!R322*'Monthly Load'!$G$26)</f>
        <v>647.68179117251339</v>
      </c>
      <c r="H290" s="23">
        <f>'WWTP loads'!E298+('Monthly Load'!R322*'Monthly Load'!$H$26)</f>
        <v>578.61452349822923</v>
      </c>
      <c r="I290" s="23">
        <f>('Monthly Load'!C322)+'WWTP loads'!F298+('Monthly Load'!R322*'Monthly Load'!$I$26)</f>
        <v>14596.515421894879</v>
      </c>
      <c r="J290" s="24"/>
      <c r="K290" s="25">
        <v>8.4535409754926061</v>
      </c>
      <c r="L290" s="25">
        <v>2.1318860196892668</v>
      </c>
      <c r="M290" s="25">
        <v>2.2001063723193233</v>
      </c>
      <c r="N290" s="25">
        <v>31.505436586738323</v>
      </c>
      <c r="P290" s="23">
        <f t="shared" si="39"/>
        <v>209.60381878127686</v>
      </c>
      <c r="Q290" s="23">
        <f t="shared" si="40"/>
        <v>113.42852107093223</v>
      </c>
      <c r="R290" s="23">
        <f t="shared" si="41"/>
        <v>98.190668144593545</v>
      </c>
      <c r="S290" s="23">
        <f t="shared" si="42"/>
        <v>172.97695666696131</v>
      </c>
      <c r="AA290" t="s">
        <v>357</v>
      </c>
      <c r="AB290">
        <f>'Monthly Load'!D322+'Monthly Load'!E322+'Monthly Load'!F322</f>
        <v>3775.9627970722668</v>
      </c>
      <c r="AD290" s="23">
        <v>4745.8421502887313</v>
      </c>
      <c r="AE290" s="23">
        <v>647.68179117251339</v>
      </c>
      <c r="AF290" s="23">
        <v>578.61452349822923</v>
      </c>
      <c r="AG290" s="23">
        <v>14596.515421894879</v>
      </c>
      <c r="AH290" s="40">
        <f t="shared" si="43"/>
        <v>0</v>
      </c>
      <c r="AI290" s="40">
        <f t="shared" si="44"/>
        <v>0</v>
      </c>
      <c r="AJ290" s="40">
        <f t="shared" si="45"/>
        <v>0</v>
      </c>
      <c r="AK290" s="40">
        <f t="shared" si="46"/>
        <v>0</v>
      </c>
    </row>
    <row r="291" spans="1:37" x14ac:dyDescent="0.25">
      <c r="A291">
        <v>289</v>
      </c>
      <c r="B291">
        <v>1</v>
      </c>
      <c r="C291">
        <v>2007</v>
      </c>
      <c r="D291">
        <v>31</v>
      </c>
      <c r="E291" t="str">
        <f t="shared" si="38"/>
        <v>1/2007</v>
      </c>
      <c r="F291" s="23">
        <f>('Monthly Load'!D323+'Monthly Load'!E323+'Monthly Load'!F323)+('WWTP loads'!C299)+('Monthly Load'!R323*'Monthly Load'!$F$26)</f>
        <v>4934.6271091053268</v>
      </c>
      <c r="G291" s="23">
        <f>('Monthly Load'!G323)+'WWTP loads'!D299+('Monthly Load'!R323*'Monthly Load'!$G$26)</f>
        <v>594.39444259631227</v>
      </c>
      <c r="H291" s="23">
        <f>'WWTP loads'!E299+('Monthly Load'!R323*'Monthly Load'!$H$26)</f>
        <v>532.49247743288413</v>
      </c>
      <c r="I291" s="23">
        <f>('Monthly Load'!C323)+'WWTP loads'!F299+('Monthly Load'!R323*'Monthly Load'!$I$26)</f>
        <v>22741.11587448106</v>
      </c>
      <c r="J291" s="24"/>
      <c r="K291" s="25">
        <v>10.453745315330389</v>
      </c>
      <c r="L291" s="25">
        <v>2.3447836872914651</v>
      </c>
      <c r="M291" s="25">
        <v>2.4198167652847919</v>
      </c>
      <c r="N291" s="25">
        <v>49.903557814844895</v>
      </c>
      <c r="P291" s="23">
        <f t="shared" si="39"/>
        <v>176.2410164072254</v>
      </c>
      <c r="Q291" s="23">
        <f t="shared" si="40"/>
        <v>94.644748146971821</v>
      </c>
      <c r="R291" s="23">
        <f t="shared" si="41"/>
        <v>82.159078431763561</v>
      </c>
      <c r="S291" s="23">
        <f t="shared" si="42"/>
        <v>170.13937203597916</v>
      </c>
      <c r="AA291" t="s">
        <v>358</v>
      </c>
      <c r="AB291">
        <f>'Monthly Load'!D323+'Monthly Load'!E323+'Monthly Load'!F323</f>
        <v>4038.4108736895478</v>
      </c>
      <c r="AD291" s="23">
        <v>4934.6271091053268</v>
      </c>
      <c r="AE291" s="23">
        <v>594.39444259631227</v>
      </c>
      <c r="AF291" s="23">
        <v>532.49247743288413</v>
      </c>
      <c r="AG291" s="23">
        <v>22741.11587448106</v>
      </c>
      <c r="AH291" s="40">
        <f t="shared" si="43"/>
        <v>0</v>
      </c>
      <c r="AI291" s="40">
        <f t="shared" si="44"/>
        <v>0</v>
      </c>
      <c r="AJ291" s="40">
        <f t="shared" si="45"/>
        <v>0</v>
      </c>
      <c r="AK291" s="40">
        <f t="shared" si="46"/>
        <v>0</v>
      </c>
    </row>
    <row r="292" spans="1:37" x14ac:dyDescent="0.25">
      <c r="A292">
        <v>290</v>
      </c>
      <c r="B292">
        <v>2</v>
      </c>
      <c r="C292">
        <v>2007</v>
      </c>
      <c r="D292">
        <v>28</v>
      </c>
      <c r="E292" t="str">
        <f t="shared" si="38"/>
        <v>2/2007</v>
      </c>
      <c r="F292" s="23">
        <f>('Monthly Load'!D324+'Monthly Load'!E324+'Monthly Load'!F324)+('WWTP loads'!C300)+('Monthly Load'!R324*'Monthly Load'!$F$26)</f>
        <v>2449.6396363584035</v>
      </c>
      <c r="G292" s="23">
        <f>('Monthly Load'!G324)+'WWTP loads'!D300+('Monthly Load'!R324*'Monthly Load'!$G$26)</f>
        <v>166.93710595951626</v>
      </c>
      <c r="H292" s="23">
        <f>'WWTP loads'!E300+('Monthly Load'!R324*'Monthly Load'!$H$26)</f>
        <v>139.69384376663913</v>
      </c>
      <c r="I292" s="23">
        <f>('Monthly Load'!C324)+'WWTP loads'!F300+('Monthly Load'!R324*'Monthly Load'!$I$26)</f>
        <v>15251.785054923337</v>
      </c>
      <c r="J292" s="24"/>
      <c r="K292" s="25">
        <v>6.1969132594347318</v>
      </c>
      <c r="L292" s="25">
        <v>1.091286655018644</v>
      </c>
      <c r="M292" s="25">
        <v>1.1262078279792405</v>
      </c>
      <c r="N292" s="25">
        <v>40.673765448934304</v>
      </c>
      <c r="P292" s="23">
        <f t="shared" si="39"/>
        <v>163.40111265898599</v>
      </c>
      <c r="Q292" s="23">
        <f t="shared" si="40"/>
        <v>63.232777997860047</v>
      </c>
      <c r="R292" s="23">
        <f t="shared" si="41"/>
        <v>51.272790207961243</v>
      </c>
      <c r="S292" s="23">
        <f t="shared" si="42"/>
        <v>155.0010079673427</v>
      </c>
      <c r="AA292" t="s">
        <v>359</v>
      </c>
      <c r="AB292">
        <f>'Monthly Load'!D324+'Monthly Load'!E324+'Monthly Load'!F324</f>
        <v>2200.3858563929102</v>
      </c>
      <c r="AD292" s="23">
        <v>2449.6396363584035</v>
      </c>
      <c r="AE292" s="23">
        <v>166.93710595951626</v>
      </c>
      <c r="AF292" s="23">
        <v>139.69384376663913</v>
      </c>
      <c r="AG292" s="23">
        <v>15251.785054923337</v>
      </c>
      <c r="AH292" s="40">
        <f t="shared" si="43"/>
        <v>0</v>
      </c>
      <c r="AI292" s="40">
        <f t="shared" si="44"/>
        <v>0</v>
      </c>
      <c r="AJ292" s="40">
        <f t="shared" si="45"/>
        <v>0</v>
      </c>
      <c r="AK292" s="40">
        <f t="shared" si="46"/>
        <v>0</v>
      </c>
    </row>
    <row r="293" spans="1:37" x14ac:dyDescent="0.25">
      <c r="A293">
        <v>291</v>
      </c>
      <c r="B293">
        <v>3</v>
      </c>
      <c r="C293">
        <v>2007</v>
      </c>
      <c r="D293">
        <v>31</v>
      </c>
      <c r="E293" t="str">
        <f t="shared" si="38"/>
        <v>3/2007</v>
      </c>
      <c r="F293" s="23">
        <f>('Monthly Load'!D325+'Monthly Load'!E325+'Monthly Load'!F325)+('WWTP loads'!C301)+('Monthly Load'!R325*'Monthly Load'!$F$26)</f>
        <v>4312.0305517465367</v>
      </c>
      <c r="G293" s="23">
        <f>('Monthly Load'!G325)+'WWTP loads'!D301+('Monthly Load'!R325*'Monthly Load'!$G$26)</f>
        <v>676.0477904541001</v>
      </c>
      <c r="H293" s="23">
        <f>'WWTP loads'!E301+('Monthly Load'!R325*'Monthly Load'!$H$26)</f>
        <v>607.52528357247286</v>
      </c>
      <c r="I293" s="23">
        <f>('Monthly Load'!C325)+'WWTP loads'!F301+('Monthly Load'!R325*'Monthly Load'!$I$26)</f>
        <v>22472.958585400153</v>
      </c>
      <c r="J293" s="24"/>
      <c r="K293" s="25">
        <v>9.2028300618500172</v>
      </c>
      <c r="L293" s="25">
        <v>2.3503814118158606</v>
      </c>
      <c r="M293" s="25">
        <v>2.425593616993968</v>
      </c>
      <c r="N293" s="25">
        <v>50.331398740143158</v>
      </c>
      <c r="P293" s="23">
        <f t="shared" si="39"/>
        <v>174.93833569416671</v>
      </c>
      <c r="Q293" s="23">
        <f t="shared" si="40"/>
        <v>107.38994441626642</v>
      </c>
      <c r="R293" s="23">
        <f t="shared" si="41"/>
        <v>93.512760894659664</v>
      </c>
      <c r="S293" s="23">
        <f t="shared" si="42"/>
        <v>166.70392114723973</v>
      </c>
      <c r="AA293" t="s">
        <v>360</v>
      </c>
      <c r="AB293">
        <f>'Monthly Load'!D325+'Monthly Load'!E325+'Monthly Load'!F325</f>
        <v>3292.2308709243757</v>
      </c>
      <c r="AD293" s="23">
        <v>4312.0305517465367</v>
      </c>
      <c r="AE293" s="23">
        <v>676.0477904541001</v>
      </c>
      <c r="AF293" s="23">
        <v>607.52528357247286</v>
      </c>
      <c r="AG293" s="23">
        <v>22472.958585400153</v>
      </c>
      <c r="AH293" s="40">
        <f t="shared" si="43"/>
        <v>0</v>
      </c>
      <c r="AI293" s="40">
        <f t="shared" si="44"/>
        <v>0</v>
      </c>
      <c r="AJ293" s="40">
        <f t="shared" si="45"/>
        <v>0</v>
      </c>
      <c r="AK293" s="40">
        <f t="shared" si="46"/>
        <v>0</v>
      </c>
    </row>
    <row r="294" spans="1:37" x14ac:dyDescent="0.25">
      <c r="A294">
        <v>292</v>
      </c>
      <c r="B294">
        <v>4</v>
      </c>
      <c r="C294">
        <v>2007</v>
      </c>
      <c r="D294">
        <v>30</v>
      </c>
      <c r="E294" t="str">
        <f t="shared" si="38"/>
        <v>4/2007</v>
      </c>
      <c r="F294" s="23">
        <f>('Monthly Load'!D326+'Monthly Load'!E326+'Monthly Load'!F326)+('WWTP loads'!C302)+('Monthly Load'!R326*'Monthly Load'!$F$26)</f>
        <v>5605.509681897327</v>
      </c>
      <c r="G294" s="23">
        <f>('Monthly Load'!G326)+'WWTP loads'!D302+('Monthly Load'!R326*'Monthly Load'!$G$26)</f>
        <v>749.36657378343455</v>
      </c>
      <c r="H294" s="23">
        <f>'WWTP loads'!E302+('Monthly Load'!R326*'Monthly Load'!$H$26)</f>
        <v>674.89930068591536</v>
      </c>
      <c r="I294" s="23">
        <f>('Monthly Load'!C326)+'WWTP loads'!F302+('Monthly Load'!R326*'Monthly Load'!$I$26)</f>
        <v>33805.560012098453</v>
      </c>
      <c r="J294" s="24"/>
      <c r="K294" s="25">
        <v>12.315950456496656</v>
      </c>
      <c r="L294" s="25">
        <v>2.17448396677722</v>
      </c>
      <c r="M294" s="25">
        <v>2.244067453714091</v>
      </c>
      <c r="N294" s="25">
        <v>61.862528901170506</v>
      </c>
      <c r="P294" s="23">
        <f t="shared" si="39"/>
        <v>175.59501263662969</v>
      </c>
      <c r="Q294" s="23">
        <f t="shared" si="40"/>
        <v>132.95452110505497</v>
      </c>
      <c r="R294" s="23">
        <f t="shared" si="41"/>
        <v>116.02940731202565</v>
      </c>
      <c r="S294" s="23">
        <f t="shared" si="42"/>
        <v>210.82663051201837</v>
      </c>
      <c r="AA294" t="s">
        <v>361</v>
      </c>
      <c r="AB294">
        <f>'Monthly Load'!D326+'Monthly Load'!E326+'Monthly Load'!F326</f>
        <v>4474.7410317118492</v>
      </c>
      <c r="AD294" s="23">
        <v>5605.509681897327</v>
      </c>
      <c r="AE294" s="23">
        <v>749.36657378343455</v>
      </c>
      <c r="AF294" s="23">
        <v>674.89930068591536</v>
      </c>
      <c r="AG294" s="23">
        <v>33805.560012098453</v>
      </c>
      <c r="AH294" s="40">
        <f t="shared" si="43"/>
        <v>0</v>
      </c>
      <c r="AI294" s="40">
        <f t="shared" si="44"/>
        <v>0</v>
      </c>
      <c r="AJ294" s="40">
        <f t="shared" si="45"/>
        <v>0</v>
      </c>
      <c r="AK294" s="40">
        <f t="shared" si="46"/>
        <v>0</v>
      </c>
    </row>
    <row r="295" spans="1:37" x14ac:dyDescent="0.25">
      <c r="A295">
        <v>293</v>
      </c>
      <c r="B295">
        <v>5</v>
      </c>
      <c r="C295">
        <v>2007</v>
      </c>
      <c r="D295">
        <v>31</v>
      </c>
      <c r="E295" t="str">
        <f t="shared" si="38"/>
        <v>5/2007</v>
      </c>
      <c r="F295" s="23">
        <f>('Monthly Load'!D327+'Monthly Load'!E327+'Monthly Load'!F327)+('WWTP loads'!C303)+('Monthly Load'!R327*'Monthly Load'!$F$26)</f>
        <v>1856.4327290482063</v>
      </c>
      <c r="G295" s="23">
        <f>('Monthly Load'!G327)+'WWTP loads'!D303+('Monthly Load'!R327*'Monthly Load'!$G$26)</f>
        <v>22.794341019703776</v>
      </c>
      <c r="H295" s="23">
        <f>'WWTP loads'!E303+('Monthly Load'!R327*'Monthly Load'!$H$26)</f>
        <v>7.2383300381627977</v>
      </c>
      <c r="I295" s="23">
        <f>('Monthly Load'!C327)+'WWTP loads'!F303+('Monthly Load'!R327*'Monthly Load'!$I$26)</f>
        <v>3447.3951810955482</v>
      </c>
      <c r="J295" s="24"/>
      <c r="K295" s="25">
        <v>3.325103452655787</v>
      </c>
      <c r="L295" s="25">
        <v>5.0342693584536399E-2</v>
      </c>
      <c r="M295" s="25">
        <v>5.1953659779241566E-2</v>
      </c>
      <c r="N295" s="25">
        <v>8.6010447589173005</v>
      </c>
      <c r="P295" s="23">
        <f t="shared" si="39"/>
        <v>208.44842511473269</v>
      </c>
      <c r="Q295" s="23">
        <f t="shared" si="40"/>
        <v>169.04999267428335</v>
      </c>
      <c r="R295" s="23">
        <f t="shared" si="41"/>
        <v>52.017179372908288</v>
      </c>
      <c r="S295" s="23">
        <f t="shared" si="42"/>
        <v>149.64576343768366</v>
      </c>
      <c r="AA295" t="s">
        <v>362</v>
      </c>
      <c r="AB295">
        <f>'Monthly Load'!D327+'Monthly Load'!E327+'Monthly Load'!F327</f>
        <v>1825.3409716943211</v>
      </c>
      <c r="AD295" s="23">
        <v>1856.4327290482063</v>
      </c>
      <c r="AE295" s="23">
        <v>22.794341019703776</v>
      </c>
      <c r="AF295" s="23">
        <v>7.2383300381627977</v>
      </c>
      <c r="AG295" s="23">
        <v>3447.3951810955482</v>
      </c>
      <c r="AH295" s="40">
        <f t="shared" si="43"/>
        <v>0</v>
      </c>
      <c r="AI295" s="40">
        <f t="shared" si="44"/>
        <v>0</v>
      </c>
      <c r="AJ295" s="40">
        <f t="shared" si="45"/>
        <v>0</v>
      </c>
      <c r="AK295" s="40">
        <f t="shared" si="46"/>
        <v>0</v>
      </c>
    </row>
    <row r="296" spans="1:37" x14ac:dyDescent="0.25">
      <c r="A296">
        <v>294</v>
      </c>
      <c r="B296">
        <v>6</v>
      </c>
      <c r="C296">
        <v>2007</v>
      </c>
      <c r="D296">
        <v>30</v>
      </c>
      <c r="E296" t="str">
        <f t="shared" si="38"/>
        <v>6/2007</v>
      </c>
      <c r="F296" s="23">
        <f>('Monthly Load'!D328+'Monthly Load'!E328+'Monthly Load'!F328)+('WWTP loads'!C304)+('Monthly Load'!R328*'Monthly Load'!$F$26)</f>
        <v>1528.1326620778982</v>
      </c>
      <c r="G296" s="23">
        <f>('Monthly Load'!G328)+'WWTP loads'!D304+('Monthly Load'!R328*'Monthly Load'!$G$26)</f>
        <v>31.812037427216303</v>
      </c>
      <c r="H296" s="23">
        <f>'WWTP loads'!E304+('Monthly Load'!R328*'Monthly Load'!$H$26)</f>
        <v>15.524861872093229</v>
      </c>
      <c r="I296" s="23">
        <f>('Monthly Load'!C328)+'WWTP loads'!F304+('Monthly Load'!R328*'Monthly Load'!$I$26)</f>
        <v>3155.8958830471415</v>
      </c>
      <c r="J296" s="24"/>
      <c r="K296" s="25">
        <v>2.5842328054427948</v>
      </c>
      <c r="L296" s="25">
        <v>8.333980657045055E-2</v>
      </c>
      <c r="M296" s="25">
        <v>8.6006680380704956E-2</v>
      </c>
      <c r="N296" s="25">
        <v>7.3677091657204388</v>
      </c>
      <c r="P296" s="23">
        <f t="shared" si="39"/>
        <v>228.13631688097948</v>
      </c>
      <c r="Q296" s="23">
        <f t="shared" si="40"/>
        <v>147.26651155934235</v>
      </c>
      <c r="R296" s="23">
        <f t="shared" si="41"/>
        <v>69.640288600065034</v>
      </c>
      <c r="S296" s="23">
        <f t="shared" si="42"/>
        <v>165.25522338476355</v>
      </c>
      <c r="AA296" t="s">
        <v>363</v>
      </c>
      <c r="AB296">
        <f>'Monthly Load'!D328+'Monthly Load'!E328+'Monthly Load'!F328</f>
        <v>1483.3924993504804</v>
      </c>
      <c r="AD296" s="23">
        <v>1528.1326620778982</v>
      </c>
      <c r="AE296" s="23">
        <v>31.812037427216303</v>
      </c>
      <c r="AF296" s="23">
        <v>15.524861872093229</v>
      </c>
      <c r="AG296" s="23">
        <v>3155.8958830471415</v>
      </c>
      <c r="AH296" s="40">
        <f t="shared" si="43"/>
        <v>0</v>
      </c>
      <c r="AI296" s="40">
        <f t="shared" si="44"/>
        <v>0</v>
      </c>
      <c r="AJ296" s="40">
        <f t="shared" si="45"/>
        <v>0</v>
      </c>
      <c r="AK296" s="40">
        <f t="shared" si="46"/>
        <v>0</v>
      </c>
    </row>
    <row r="297" spans="1:37" x14ac:dyDescent="0.25">
      <c r="A297">
        <v>295</v>
      </c>
      <c r="B297">
        <v>7</v>
      </c>
      <c r="C297">
        <v>2007</v>
      </c>
      <c r="D297">
        <v>31</v>
      </c>
      <c r="E297" t="str">
        <f t="shared" si="38"/>
        <v>7/2007</v>
      </c>
      <c r="F297" s="23">
        <f>('Monthly Load'!D329+'Monthly Load'!E329+'Monthly Load'!F329)+('WWTP loads'!C305)+('Monthly Load'!R329*'Monthly Load'!$F$26)</f>
        <v>1336.6834550306639</v>
      </c>
      <c r="G297" s="23">
        <f>('Monthly Load'!G329)+'WWTP loads'!D305+('Monthly Load'!R329*'Monthly Load'!$G$26)</f>
        <v>40.180444720831531</v>
      </c>
      <c r="H297" s="23">
        <f>'WWTP loads'!E305+('Monthly Load'!R329*'Monthly Load'!$H$26)</f>
        <v>23.214749655415329</v>
      </c>
      <c r="I297" s="23">
        <f>('Monthly Load'!C329)+'WWTP loads'!F305+('Monthly Load'!R329*'Monthly Load'!$I$26)</f>
        <v>2452.3189598628583</v>
      </c>
      <c r="J297" s="24"/>
      <c r="K297" s="25">
        <v>2.1022846648160045</v>
      </c>
      <c r="L297" s="25">
        <v>7.8920550366979883E-2</v>
      </c>
      <c r="M297" s="25">
        <v>8.1446007978723242E-2</v>
      </c>
      <c r="N297" s="25">
        <v>5.3456079655242812</v>
      </c>
      <c r="P297" s="23">
        <f t="shared" si="39"/>
        <v>237.38955912961336</v>
      </c>
      <c r="Q297" s="23">
        <f t="shared" si="40"/>
        <v>190.0855911279404</v>
      </c>
      <c r="R297" s="23">
        <f t="shared" si="41"/>
        <v>106.41890007516048</v>
      </c>
      <c r="S297" s="23">
        <f t="shared" si="42"/>
        <v>171.27911650306436</v>
      </c>
      <c r="AA297" t="s">
        <v>364</v>
      </c>
      <c r="AB297">
        <f>'Monthly Load'!D329+'Monthly Load'!E329+'Monthly Load'!F329</f>
        <v>1279.2775947777745</v>
      </c>
      <c r="AD297" s="23">
        <v>1336.6834550306639</v>
      </c>
      <c r="AE297" s="23">
        <v>40.180444720831531</v>
      </c>
      <c r="AF297" s="23">
        <v>23.214749655415329</v>
      </c>
      <c r="AG297" s="23">
        <v>2452.3189598628583</v>
      </c>
      <c r="AH297" s="40">
        <f t="shared" si="43"/>
        <v>0</v>
      </c>
      <c r="AI297" s="40">
        <f t="shared" si="44"/>
        <v>0</v>
      </c>
      <c r="AJ297" s="40">
        <f t="shared" si="45"/>
        <v>0</v>
      </c>
      <c r="AK297" s="40">
        <f t="shared" si="46"/>
        <v>0</v>
      </c>
    </row>
    <row r="298" spans="1:37" x14ac:dyDescent="0.25">
      <c r="A298">
        <v>296</v>
      </c>
      <c r="B298">
        <v>8</v>
      </c>
      <c r="C298">
        <v>2007</v>
      </c>
      <c r="D298">
        <v>30</v>
      </c>
      <c r="E298" t="str">
        <f t="shared" si="38"/>
        <v>8/2007</v>
      </c>
      <c r="F298" s="23">
        <f>('Monthly Load'!D330+'Monthly Load'!E330+'Monthly Load'!F330)+('WWTP loads'!C306)+('Monthly Load'!R330*'Monthly Load'!$F$26)</f>
        <v>1013.294282838694</v>
      </c>
      <c r="G298" s="23">
        <f>('Monthly Load'!G330)+'WWTP loads'!D306+('Monthly Load'!R330*'Monthly Load'!$G$26)</f>
        <v>15.133226658915957</v>
      </c>
      <c r="H298" s="23">
        <f>'WWTP loads'!E306+('Monthly Load'!R330*'Monthly Load'!$H$26)</f>
        <v>0.19838711203345122</v>
      </c>
      <c r="I298" s="23">
        <f>('Monthly Load'!C330)+'WWTP loads'!F306+('Monthly Load'!R330*'Monthly Load'!$I$26)</f>
        <v>1760.7021785904094</v>
      </c>
      <c r="J298" s="24"/>
      <c r="K298" s="25">
        <v>1.4363699276472721</v>
      </c>
      <c r="L298" s="25">
        <v>1E-3</v>
      </c>
      <c r="M298" s="25">
        <v>1E-3</v>
      </c>
      <c r="N298" s="25">
        <v>3.8252824482790371</v>
      </c>
      <c r="P298" s="23">
        <f t="shared" si="39"/>
        <v>272.16626354792425</v>
      </c>
      <c r="Q298" s="23">
        <f t="shared" si="40"/>
        <v>5838.4362110015272</v>
      </c>
      <c r="R298" s="23">
        <f t="shared" si="41"/>
        <v>76.538237667226554</v>
      </c>
      <c r="S298" s="23">
        <f t="shared" si="42"/>
        <v>177.57727882775575</v>
      </c>
      <c r="AA298" t="s">
        <v>365</v>
      </c>
      <c r="AB298">
        <f>'Monthly Load'!D330+'Monthly Load'!E330+'Monthly Load'!F330</f>
        <v>993.79772559843354</v>
      </c>
      <c r="AD298" s="23">
        <v>1013.294282838694</v>
      </c>
      <c r="AE298" s="23">
        <v>15.133226658915957</v>
      </c>
      <c r="AF298" s="23">
        <v>0.19838711203345122</v>
      </c>
      <c r="AG298" s="23">
        <v>1760.7021785904094</v>
      </c>
      <c r="AH298" s="40">
        <f t="shared" si="43"/>
        <v>0</v>
      </c>
      <c r="AI298" s="40">
        <f t="shared" si="44"/>
        <v>0</v>
      </c>
      <c r="AJ298" s="40">
        <f t="shared" si="45"/>
        <v>0</v>
      </c>
      <c r="AK298" s="40">
        <f t="shared" si="46"/>
        <v>0</v>
      </c>
    </row>
    <row r="299" spans="1:37" x14ac:dyDescent="0.25">
      <c r="A299">
        <v>297</v>
      </c>
      <c r="B299">
        <v>9</v>
      </c>
      <c r="C299">
        <v>2007</v>
      </c>
      <c r="D299">
        <v>31</v>
      </c>
      <c r="E299" t="str">
        <f t="shared" si="38"/>
        <v>9/2007</v>
      </c>
      <c r="F299" s="23">
        <f>('Monthly Load'!D331+'Monthly Load'!E331+'Monthly Load'!F331)+('WWTP loads'!C307)+('Monthly Load'!R331*'Monthly Load'!$F$26)</f>
        <v>1022.5853295936587</v>
      </c>
      <c r="G299" s="23">
        <f>('Monthly Load'!G331)+'WWTP loads'!D307+('Monthly Load'!R331*'Monthly Load'!$G$26)</f>
        <v>15.229231668059814</v>
      </c>
      <c r="H299" s="23">
        <f>'WWTP loads'!E307+('Monthly Load'!R331*'Monthly Load'!$H$26)</f>
        <v>0.28660793124672557</v>
      </c>
      <c r="I299" s="23">
        <f>('Monthly Load'!C331)+'WWTP loads'!F307+('Monthly Load'!R331*'Monthly Load'!$I$26)</f>
        <v>1125.6694601491195</v>
      </c>
      <c r="J299" s="24"/>
      <c r="K299" s="25">
        <v>1.5089727149418486</v>
      </c>
      <c r="L299" s="25">
        <v>8.3720353632416044E-4</v>
      </c>
      <c r="M299" s="25">
        <v>8.6399404948653356E-4</v>
      </c>
      <c r="N299" s="25">
        <v>2.4790513324193921</v>
      </c>
      <c r="P299" s="23">
        <f t="shared" si="39"/>
        <v>253.01294083745645</v>
      </c>
      <c r="Q299" s="23">
        <f t="shared" si="40"/>
        <v>6791.5906663574424</v>
      </c>
      <c r="R299" s="23">
        <f t="shared" si="41"/>
        <v>123.85171269737688</v>
      </c>
      <c r="S299" s="23">
        <f t="shared" si="42"/>
        <v>169.53131385784184</v>
      </c>
      <c r="AA299" t="s">
        <v>366</v>
      </c>
      <c r="AB299">
        <f>'Monthly Load'!D331+'Monthly Load'!E331+'Monthly Load'!F331</f>
        <v>1002.943467474694</v>
      </c>
      <c r="AD299" s="23">
        <v>1022.5853295936587</v>
      </c>
      <c r="AE299" s="23">
        <v>15.229231668059814</v>
      </c>
      <c r="AF299" s="23">
        <v>0.28660793124672557</v>
      </c>
      <c r="AG299" s="23">
        <v>1125.6694601491195</v>
      </c>
      <c r="AH299" s="40">
        <f t="shared" si="43"/>
        <v>0</v>
      </c>
      <c r="AI299" s="40">
        <f t="shared" si="44"/>
        <v>0</v>
      </c>
      <c r="AJ299" s="40">
        <f t="shared" si="45"/>
        <v>0</v>
      </c>
      <c r="AK299" s="40">
        <f t="shared" si="46"/>
        <v>0</v>
      </c>
    </row>
    <row r="300" spans="1:37" x14ac:dyDescent="0.25">
      <c r="A300">
        <v>298</v>
      </c>
      <c r="B300">
        <v>10</v>
      </c>
      <c r="C300">
        <v>2007</v>
      </c>
      <c r="D300">
        <v>31</v>
      </c>
      <c r="E300" t="str">
        <f t="shared" si="38"/>
        <v>10/2007</v>
      </c>
      <c r="F300" s="23">
        <f>('Monthly Load'!D332+'Monthly Load'!E332+'Monthly Load'!F332)+('WWTP loads'!C308)+('Monthly Load'!R332*'Monthly Load'!$F$26)</f>
        <v>1818.1769050511705</v>
      </c>
      <c r="G300" s="23">
        <f>('Monthly Load'!G332)+'WWTP loads'!D308+('Monthly Load'!R332*'Monthly Load'!$G$26)</f>
        <v>89.643037673628754</v>
      </c>
      <c r="H300" s="23">
        <f>'WWTP loads'!E308+('Monthly Load'!R332*'Monthly Load'!$H$26)</f>
        <v>68.666862098526309</v>
      </c>
      <c r="I300" s="23">
        <f>('Monthly Load'!C332)+'WWTP loads'!F308+('Monthly Load'!R332*'Monthly Load'!$I$26)</f>
        <v>6195.9046288514264</v>
      </c>
      <c r="J300" s="24"/>
      <c r="K300" s="25">
        <v>3.001641579400034</v>
      </c>
      <c r="L300" s="25">
        <v>0.210135632475029</v>
      </c>
      <c r="M300" s="25">
        <v>0.21685997271422994</v>
      </c>
      <c r="N300" s="25">
        <v>11.320382451307387</v>
      </c>
      <c r="P300" s="23">
        <f t="shared" si="39"/>
        <v>226.15274731617291</v>
      </c>
      <c r="Q300" s="23">
        <f t="shared" si="40"/>
        <v>159.27273103892679</v>
      </c>
      <c r="R300" s="23">
        <f t="shared" si="41"/>
        <v>118.22038424676154</v>
      </c>
      <c r="S300" s="23">
        <f t="shared" si="42"/>
        <v>204.34696339496807</v>
      </c>
      <c r="AA300" t="s">
        <v>367</v>
      </c>
      <c r="AB300">
        <f>'Monthly Load'!D332+'Monthly Load'!E332+'Monthly Load'!F332</f>
        <v>1685.9087419508041</v>
      </c>
      <c r="AD300" s="23">
        <v>1818.1769050511705</v>
      </c>
      <c r="AE300" s="23">
        <v>89.643037673628754</v>
      </c>
      <c r="AF300" s="23">
        <v>68.666862098526309</v>
      </c>
      <c r="AG300" s="23">
        <v>6195.9046288514264</v>
      </c>
      <c r="AH300" s="40">
        <f t="shared" si="43"/>
        <v>0</v>
      </c>
      <c r="AI300" s="40">
        <f t="shared" si="44"/>
        <v>0</v>
      </c>
      <c r="AJ300" s="40">
        <f t="shared" si="45"/>
        <v>0</v>
      </c>
      <c r="AK300" s="40">
        <f t="shared" si="46"/>
        <v>0</v>
      </c>
    </row>
    <row r="301" spans="1:37" x14ac:dyDescent="0.25">
      <c r="A301">
        <v>299</v>
      </c>
      <c r="B301">
        <v>11</v>
      </c>
      <c r="C301">
        <v>2007</v>
      </c>
      <c r="D301">
        <v>30</v>
      </c>
      <c r="E301" t="str">
        <f t="shared" si="38"/>
        <v>11/2007</v>
      </c>
      <c r="F301" s="23">
        <f>('Monthly Load'!D333+'Monthly Load'!E333+'Monthly Load'!F333)+('WWTP loads'!C309)+('Monthly Load'!R333*'Monthly Load'!$F$26)</f>
        <v>1078.3106339349488</v>
      </c>
      <c r="G301" s="23">
        <f>('Monthly Load'!G333)+'WWTP loads'!D309+('Monthly Load'!R333*'Monthly Load'!$G$26)</f>
        <v>39.519384169406152</v>
      </c>
      <c r="H301" s="23">
        <f>'WWTP loads'!E309+('Monthly Load'!R333*'Monthly Load'!$H$26)</f>
        <v>22.607288608159578</v>
      </c>
      <c r="I301" s="23">
        <f>('Monthly Load'!C333)+'WWTP loads'!F309+('Monthly Load'!R333*'Monthly Load'!$I$26)</f>
        <v>1392.9187958774362</v>
      </c>
      <c r="J301" s="24"/>
      <c r="K301" s="25">
        <v>1.5712239622525943</v>
      </c>
      <c r="L301" s="25">
        <v>0.17923766618576348</v>
      </c>
      <c r="M301" s="25">
        <v>0.1849732715037079</v>
      </c>
      <c r="N301" s="25">
        <v>3.8956662864917737</v>
      </c>
      <c r="P301" s="23">
        <f t="shared" si="39"/>
        <v>264.77123253076758</v>
      </c>
      <c r="Q301" s="23">
        <f t="shared" si="40"/>
        <v>85.064017601531646</v>
      </c>
      <c r="R301" s="23">
        <f t="shared" si="41"/>
        <v>47.15247610960283</v>
      </c>
      <c r="S301" s="23">
        <f t="shared" si="42"/>
        <v>137.94598182564795</v>
      </c>
      <c r="AA301" t="s">
        <v>368</v>
      </c>
      <c r="AB301">
        <f>'Monthly Load'!D333+'Monthly Load'!E333+'Monthly Load'!F333</f>
        <v>1021.9052977598925</v>
      </c>
      <c r="AD301" s="23">
        <v>1078.3106339349488</v>
      </c>
      <c r="AE301" s="23">
        <v>39.519384169406152</v>
      </c>
      <c r="AF301" s="23">
        <v>22.607288608159578</v>
      </c>
      <c r="AG301" s="23">
        <v>1392.9187958774362</v>
      </c>
      <c r="AH301" s="40">
        <f t="shared" si="43"/>
        <v>0</v>
      </c>
      <c r="AI301" s="40">
        <f t="shared" si="44"/>
        <v>0</v>
      </c>
      <c r="AJ301" s="40">
        <f t="shared" si="45"/>
        <v>0</v>
      </c>
      <c r="AK301" s="40">
        <f t="shared" si="46"/>
        <v>0</v>
      </c>
    </row>
    <row r="302" spans="1:37" x14ac:dyDescent="0.25">
      <c r="A302">
        <v>300</v>
      </c>
      <c r="B302">
        <v>12</v>
      </c>
      <c r="C302">
        <v>2007</v>
      </c>
      <c r="D302">
        <v>31</v>
      </c>
      <c r="E302" t="str">
        <f t="shared" si="38"/>
        <v>12/2007</v>
      </c>
      <c r="F302" s="23">
        <f>('Monthly Load'!D334+'Monthly Load'!E334+'Monthly Load'!F334)+('WWTP loads'!C310)+('Monthly Load'!R334*'Monthly Load'!$F$26)</f>
        <v>2339.5764916197863</v>
      </c>
      <c r="G302" s="23">
        <f>('Monthly Load'!G334)+'WWTP loads'!D310+('Monthly Load'!R334*'Monthly Load'!$G$26)</f>
        <v>225.46425774640952</v>
      </c>
      <c r="H302" s="23">
        <f>'WWTP loads'!E310+('Monthly Load'!R334*'Monthly Load'!$H$26)</f>
        <v>193.47555081405454</v>
      </c>
      <c r="I302" s="23">
        <f>('Monthly Load'!C334)+'WWTP loads'!F310+('Monthly Load'!R334*'Monthly Load'!$I$26)</f>
        <v>3498.7069522204133</v>
      </c>
      <c r="J302" s="24"/>
      <c r="K302" s="25">
        <v>4.3452916703551105</v>
      </c>
      <c r="L302" s="25">
        <v>0.84205244243630195</v>
      </c>
      <c r="M302" s="25">
        <v>0.86899812059426351</v>
      </c>
      <c r="N302" s="25">
        <v>8.715456152424025</v>
      </c>
      <c r="P302" s="23">
        <f t="shared" si="39"/>
        <v>201.02167134666828</v>
      </c>
      <c r="Q302" s="23">
        <f t="shared" si="40"/>
        <v>99.968489000400666</v>
      </c>
      <c r="R302" s="23">
        <f t="shared" si="41"/>
        <v>83.125030611366071</v>
      </c>
      <c r="S302" s="23">
        <f t="shared" si="42"/>
        <v>149.87942192647711</v>
      </c>
      <c r="AA302" t="s">
        <v>369</v>
      </c>
      <c r="AB302">
        <f>'Monthly Load'!D334+'Monthly Load'!E334+'Monthly Load'!F334</f>
        <v>2001.7410765173734</v>
      </c>
      <c r="AD302" s="23">
        <v>2339.5764916197863</v>
      </c>
      <c r="AE302" s="23">
        <v>225.46425774640952</v>
      </c>
      <c r="AF302" s="23">
        <v>193.47555081405454</v>
      </c>
      <c r="AG302" s="23">
        <v>3498.7069522204133</v>
      </c>
      <c r="AH302" s="40">
        <f t="shared" si="43"/>
        <v>0</v>
      </c>
      <c r="AI302" s="40">
        <f t="shared" si="44"/>
        <v>0</v>
      </c>
      <c r="AJ302" s="40">
        <f t="shared" si="45"/>
        <v>0</v>
      </c>
      <c r="AK302" s="40">
        <f t="shared" si="46"/>
        <v>0</v>
      </c>
    </row>
    <row r="303" spans="1:37" x14ac:dyDescent="0.25">
      <c r="A303">
        <v>301</v>
      </c>
      <c r="B303">
        <v>1</v>
      </c>
      <c r="C303">
        <v>2008</v>
      </c>
      <c r="D303">
        <v>31</v>
      </c>
      <c r="E303" t="str">
        <f t="shared" si="38"/>
        <v>1/2008</v>
      </c>
      <c r="F303" s="23">
        <f>('Monthly Load'!D335+'Monthly Load'!E335+'Monthly Load'!F335)+('WWTP loads'!C311)+('Monthly Load'!R335*'Monthly Load'!$F$26)</f>
        <v>1858.5558817287649</v>
      </c>
      <c r="G303" s="23">
        <f>('Monthly Load'!G335)+'WWTP loads'!D311+('Monthly Load'!R335*'Monthly Load'!$G$26)</f>
        <v>216.24971497796969</v>
      </c>
      <c r="H303" s="23">
        <f>'WWTP loads'!E311+('Monthly Load'!R335*'Monthly Load'!$H$26)</f>
        <v>164.90702146564152</v>
      </c>
      <c r="I303" s="23">
        <f>('Monthly Load'!C335)+'WWTP loads'!F311+('Monthly Load'!R335*'Monthly Load'!$I$26)</f>
        <v>3173.8006840224634</v>
      </c>
      <c r="J303" s="24"/>
      <c r="K303" s="25">
        <v>3.2538197341698933</v>
      </c>
      <c r="L303" s="25">
        <v>1.1452870722644459</v>
      </c>
      <c r="M303" s="25">
        <v>1.1819362585769082</v>
      </c>
      <c r="N303" s="25">
        <v>10.446048659248435</v>
      </c>
      <c r="P303" s="23">
        <f t="shared" si="39"/>
        <v>213.25867108201567</v>
      </c>
      <c r="Q303" s="23">
        <f t="shared" si="40"/>
        <v>70.496206704491556</v>
      </c>
      <c r="R303" s="23">
        <f t="shared" si="41"/>
        <v>52.09183490029438</v>
      </c>
      <c r="S303" s="23">
        <f t="shared" si="42"/>
        <v>113.4363303184396</v>
      </c>
      <c r="AA303" t="s">
        <v>370</v>
      </c>
      <c r="AB303">
        <f>'Monthly Load'!D335+'Monthly Load'!E335+'Monthly Load'!F335</f>
        <v>1571.4481018717611</v>
      </c>
      <c r="AD303" s="23">
        <v>1858.5558817287649</v>
      </c>
      <c r="AE303" s="23">
        <v>216.24971497796969</v>
      </c>
      <c r="AF303" s="23">
        <v>164.90702146564152</v>
      </c>
      <c r="AG303" s="23">
        <v>3173.8006840224634</v>
      </c>
      <c r="AH303" s="40">
        <f t="shared" si="43"/>
        <v>0</v>
      </c>
      <c r="AI303" s="40">
        <f t="shared" si="44"/>
        <v>0</v>
      </c>
      <c r="AJ303" s="40">
        <f t="shared" si="45"/>
        <v>0</v>
      </c>
      <c r="AK303" s="40">
        <f t="shared" si="46"/>
        <v>0</v>
      </c>
    </row>
    <row r="304" spans="1:37" x14ac:dyDescent="0.25">
      <c r="A304">
        <v>302</v>
      </c>
      <c r="B304">
        <v>2</v>
      </c>
      <c r="C304">
        <v>2008</v>
      </c>
      <c r="D304">
        <v>28</v>
      </c>
      <c r="E304" t="str">
        <f t="shared" si="38"/>
        <v>2/2008</v>
      </c>
      <c r="F304" s="23">
        <f>('Monthly Load'!D336+'Monthly Load'!E336+'Monthly Load'!F336)+('WWTP loads'!C312)+('Monthly Load'!R336*'Monthly Load'!$F$26)</f>
        <v>2342.7586946328911</v>
      </c>
      <c r="G304" s="23">
        <f>('Monthly Load'!G336)+'WWTP loads'!D312+('Monthly Load'!R336*'Monthly Load'!$G$26)</f>
        <v>308.03287473889429</v>
      </c>
      <c r="H304" s="23">
        <f>'WWTP loads'!E312+('Monthly Load'!R336*'Monthly Load'!$H$26)</f>
        <v>249.24830340811275</v>
      </c>
      <c r="I304" s="23">
        <f>('Monthly Load'!C336)+'WWTP loads'!F312+('Monthly Load'!R336*'Monthly Load'!$I$26)</f>
        <v>4485.1367659207817</v>
      </c>
      <c r="J304" s="24"/>
      <c r="K304" s="25">
        <v>5.41653841357041</v>
      </c>
      <c r="L304" s="25">
        <v>1.7042340889189289</v>
      </c>
      <c r="M304" s="25">
        <v>1.7587695797643346</v>
      </c>
      <c r="N304" s="25">
        <v>16.791322445812487</v>
      </c>
      <c r="P304" s="23">
        <f t="shared" si="39"/>
        <v>178.78618487506785</v>
      </c>
      <c r="Q304" s="23">
        <f t="shared" si="40"/>
        <v>74.712977951694754</v>
      </c>
      <c r="R304" s="23">
        <f t="shared" si="41"/>
        <v>58.580286543061057</v>
      </c>
      <c r="S304" s="23">
        <f t="shared" si="42"/>
        <v>110.41269621905658</v>
      </c>
      <c r="AA304" t="s">
        <v>371</v>
      </c>
      <c r="AB304">
        <f>'Monthly Load'!D336+'Monthly Load'!E336+'Monthly Load'!F336</f>
        <v>1916.7358621647581</v>
      </c>
      <c r="AD304" s="23">
        <v>2342.7586946328911</v>
      </c>
      <c r="AE304" s="23">
        <v>308.03287473889429</v>
      </c>
      <c r="AF304" s="23">
        <v>249.24830340811275</v>
      </c>
      <c r="AG304" s="23">
        <v>4485.1367659207817</v>
      </c>
      <c r="AH304" s="40">
        <f t="shared" si="43"/>
        <v>0</v>
      </c>
      <c r="AI304" s="40">
        <f t="shared" si="44"/>
        <v>0</v>
      </c>
      <c r="AJ304" s="40">
        <f t="shared" si="45"/>
        <v>0</v>
      </c>
      <c r="AK304" s="40">
        <f t="shared" si="46"/>
        <v>0</v>
      </c>
    </row>
    <row r="305" spans="1:37" x14ac:dyDescent="0.25">
      <c r="A305">
        <v>303</v>
      </c>
      <c r="B305">
        <v>3</v>
      </c>
      <c r="C305">
        <v>2008</v>
      </c>
      <c r="D305">
        <v>31</v>
      </c>
      <c r="E305" t="str">
        <f t="shared" si="38"/>
        <v>3/2008</v>
      </c>
      <c r="F305" s="23">
        <f>('Monthly Load'!D337+'Monthly Load'!E337+'Monthly Load'!F337)+('WWTP loads'!C313)+('Monthly Load'!R337*'Monthly Load'!$F$26)</f>
        <v>5257.8231899705224</v>
      </c>
      <c r="G305" s="23">
        <f>('Monthly Load'!G337)+'WWTP loads'!D313+('Monthly Load'!R337*'Monthly Load'!$G$26)</f>
        <v>834.60213834081947</v>
      </c>
      <c r="H305" s="23">
        <f>'WWTP loads'!E313+('Monthly Load'!R337*'Monthly Load'!$H$26)</f>
        <v>733.1227618531251</v>
      </c>
      <c r="I305" s="23">
        <f>('Monthly Load'!C337)+'WWTP loads'!F313+('Monthly Load'!R337*'Monthly Load'!$I$26)</f>
        <v>12680.713333239897</v>
      </c>
      <c r="J305" s="24"/>
      <c r="K305" s="25">
        <v>12.02780742563381</v>
      </c>
      <c r="L305" s="25">
        <v>2.8101313655169236</v>
      </c>
      <c r="M305" s="25">
        <v>2.9000555692134649</v>
      </c>
      <c r="N305" s="25">
        <v>31.033369408487882</v>
      </c>
      <c r="P305" s="23">
        <f t="shared" si="39"/>
        <v>163.20898922675218</v>
      </c>
      <c r="Q305" s="23">
        <f t="shared" si="40"/>
        <v>110.88618305927893</v>
      </c>
      <c r="R305" s="23">
        <f t="shared" si="41"/>
        <v>94.383254306768052</v>
      </c>
      <c r="S305" s="23">
        <f t="shared" si="42"/>
        <v>152.55952131162442</v>
      </c>
      <c r="AA305" t="s">
        <v>372</v>
      </c>
      <c r="AB305">
        <f>'Monthly Load'!D337+'Monthly Load'!E337+'Monthly Load'!F337</f>
        <v>4034.8306612400165</v>
      </c>
      <c r="AD305" s="23">
        <v>5257.8231899705224</v>
      </c>
      <c r="AE305" s="23">
        <v>834.60213834081947</v>
      </c>
      <c r="AF305" s="23">
        <v>733.1227618531251</v>
      </c>
      <c r="AG305" s="23">
        <v>12680.713333239897</v>
      </c>
      <c r="AH305" s="40">
        <f t="shared" si="43"/>
        <v>0</v>
      </c>
      <c r="AI305" s="40">
        <f t="shared" si="44"/>
        <v>0</v>
      </c>
      <c r="AJ305" s="40">
        <f t="shared" si="45"/>
        <v>0</v>
      </c>
      <c r="AK305" s="40">
        <f t="shared" si="46"/>
        <v>0</v>
      </c>
    </row>
    <row r="306" spans="1:37" x14ac:dyDescent="0.25">
      <c r="A306">
        <v>304</v>
      </c>
      <c r="B306">
        <v>4</v>
      </c>
      <c r="C306">
        <v>2008</v>
      </c>
      <c r="D306">
        <v>30</v>
      </c>
      <c r="E306" t="str">
        <f t="shared" si="38"/>
        <v>4/2008</v>
      </c>
      <c r="F306" s="23">
        <f>('Monthly Load'!D338+'Monthly Load'!E338+'Monthly Load'!F338)+('WWTP loads'!C314)+('Monthly Load'!R338*'Monthly Load'!$F$26)</f>
        <v>4907.0144956521426</v>
      </c>
      <c r="G306" s="23">
        <f>('Monthly Load'!G338)+'WWTP loads'!D314+('Monthly Load'!R338*'Monthly Load'!$G$26)</f>
        <v>517.60383203960589</v>
      </c>
      <c r="H306" s="23">
        <f>'WWTP loads'!E314+('Monthly Load'!R338*'Monthly Load'!$H$26)</f>
        <v>441.82702092768562</v>
      </c>
      <c r="I306" s="23">
        <f>('Monthly Load'!C338)+'WWTP loads'!F314+('Monthly Load'!R338*'Monthly Load'!$I$26)</f>
        <v>30678.951130963542</v>
      </c>
      <c r="J306" s="24"/>
      <c r="K306" s="25">
        <v>11.811740154573366</v>
      </c>
      <c r="L306" s="25">
        <v>1.8908622414943137</v>
      </c>
      <c r="M306" s="25">
        <v>1.9513698332221316</v>
      </c>
      <c r="N306" s="25">
        <v>63.424292494551366</v>
      </c>
      <c r="P306" s="23">
        <f t="shared" si="39"/>
        <v>160.27598674990918</v>
      </c>
      <c r="Q306" s="23">
        <f t="shared" si="40"/>
        <v>105.60940509194343</v>
      </c>
      <c r="R306" s="23">
        <f t="shared" si="41"/>
        <v>87.352972615833778</v>
      </c>
      <c r="S306" s="23">
        <f t="shared" si="42"/>
        <v>186.61643088630683</v>
      </c>
      <c r="AA306" t="s">
        <v>373</v>
      </c>
      <c r="AB306">
        <f>'Monthly Load'!D338+'Monthly Load'!E338+'Monthly Load'!F338</f>
        <v>4163.8031872694191</v>
      </c>
      <c r="AD306" s="23">
        <v>4907.0144956521426</v>
      </c>
      <c r="AE306" s="23">
        <v>517.60383203960589</v>
      </c>
      <c r="AF306" s="23">
        <v>441.82702092768562</v>
      </c>
      <c r="AG306" s="23">
        <v>30678.951130963542</v>
      </c>
      <c r="AH306" s="40">
        <f t="shared" si="43"/>
        <v>0</v>
      </c>
      <c r="AI306" s="40">
        <f t="shared" si="44"/>
        <v>0</v>
      </c>
      <c r="AJ306" s="40">
        <f t="shared" si="45"/>
        <v>0</v>
      </c>
      <c r="AK306" s="40">
        <f t="shared" si="46"/>
        <v>0</v>
      </c>
    </row>
    <row r="307" spans="1:37" x14ac:dyDescent="0.25">
      <c r="A307">
        <v>305</v>
      </c>
      <c r="B307">
        <v>5</v>
      </c>
      <c r="C307">
        <v>2008</v>
      </c>
      <c r="D307">
        <v>31</v>
      </c>
      <c r="E307" t="str">
        <f t="shared" si="38"/>
        <v>5/2008</v>
      </c>
      <c r="F307" s="23">
        <f>('Monthly Load'!D339+'Monthly Load'!E339+'Monthly Load'!F339)+('WWTP loads'!C315)+('Monthly Load'!R339*'Monthly Load'!$F$26)</f>
        <v>2992.1557501986163</v>
      </c>
      <c r="G307" s="23">
        <f>('Monthly Load'!G339)+'WWTP loads'!D315+('Monthly Load'!R339*'Monthly Load'!$G$26)</f>
        <v>231.81595740947563</v>
      </c>
      <c r="H307" s="23">
        <f>'WWTP loads'!E315+('Monthly Load'!R339*'Monthly Load'!$H$26)</f>
        <v>179.21113613243074</v>
      </c>
      <c r="I307" s="23">
        <f>('Monthly Load'!C339)+'WWTP loads'!F315+('Monthly Load'!R339*'Monthly Load'!$I$26)</f>
        <v>6185.1699385280144</v>
      </c>
      <c r="J307" s="24"/>
      <c r="K307" s="25">
        <v>5.7637506636858502</v>
      </c>
      <c r="L307" s="25">
        <v>0.7532253927465421</v>
      </c>
      <c r="M307" s="25">
        <v>0.77732860531443149</v>
      </c>
      <c r="N307" s="25">
        <v>16.298335653159633</v>
      </c>
      <c r="P307" s="23">
        <f t="shared" si="39"/>
        <v>193.82222486881358</v>
      </c>
      <c r="Q307" s="23">
        <f t="shared" si="40"/>
        <v>114.9060615102142</v>
      </c>
      <c r="R307" s="23">
        <f t="shared" si="41"/>
        <v>86.076560917482311</v>
      </c>
      <c r="S307" s="23">
        <f t="shared" si="42"/>
        <v>141.68795840954331</v>
      </c>
      <c r="AA307" t="s">
        <v>374</v>
      </c>
      <c r="AB307">
        <f>'Monthly Load'!D339+'Monthly Load'!E339+'Monthly Load'!F339</f>
        <v>2681.4882520669007</v>
      </c>
      <c r="AD307" s="23">
        <v>2992.1557501986163</v>
      </c>
      <c r="AE307" s="23">
        <v>231.81595740947563</v>
      </c>
      <c r="AF307" s="23">
        <v>179.21113613243074</v>
      </c>
      <c r="AG307" s="23">
        <v>6185.1699385280144</v>
      </c>
      <c r="AH307" s="40">
        <f t="shared" si="43"/>
        <v>0</v>
      </c>
      <c r="AI307" s="40">
        <f t="shared" si="44"/>
        <v>0</v>
      </c>
      <c r="AJ307" s="40">
        <f t="shared" si="45"/>
        <v>0</v>
      </c>
      <c r="AK307" s="40">
        <f t="shared" si="46"/>
        <v>0</v>
      </c>
    </row>
    <row r="308" spans="1:37" x14ac:dyDescent="0.25">
      <c r="A308">
        <v>306</v>
      </c>
      <c r="B308">
        <v>6</v>
      </c>
      <c r="C308">
        <v>2008</v>
      </c>
      <c r="D308">
        <v>30</v>
      </c>
      <c r="E308" t="str">
        <f t="shared" si="38"/>
        <v>6/2008</v>
      </c>
      <c r="F308" s="23">
        <f>('Monthly Load'!D340+'Monthly Load'!E340+'Monthly Load'!F340)+('WWTP loads'!C316)+('Monthly Load'!R340*'Monthly Load'!$F$26)</f>
        <v>1549.3358217979228</v>
      </c>
      <c r="G308" s="23">
        <f>('Monthly Load'!G340)+'WWTP loads'!D316+('Monthly Load'!R340*'Monthly Load'!$G$26)</f>
        <v>49.865479190455105</v>
      </c>
      <c r="H308" s="23">
        <f>'WWTP loads'!E316+('Monthly Load'!R340*'Monthly Load'!$H$26)</f>
        <v>12.013399390628107</v>
      </c>
      <c r="I308" s="23">
        <f>('Monthly Load'!C340)+'WWTP loads'!F316+('Monthly Load'!R340*'Monthly Load'!$I$26)</f>
        <v>2935.5757997384048</v>
      </c>
      <c r="J308" s="24"/>
      <c r="K308" s="25">
        <v>2.7585548988831947</v>
      </c>
      <c r="L308" s="25">
        <v>4.8215312751032337E-2</v>
      </c>
      <c r="M308" s="25">
        <v>4.9758202759065367E-2</v>
      </c>
      <c r="N308" s="25">
        <v>7.2278260143540116</v>
      </c>
      <c r="P308" s="23">
        <f t="shared" si="39"/>
        <v>216.68504252432359</v>
      </c>
      <c r="Q308" s="23">
        <f t="shared" si="40"/>
        <v>399.00653752174708</v>
      </c>
      <c r="R308" s="23">
        <f t="shared" si="41"/>
        <v>93.146433967100265</v>
      </c>
      <c r="S308" s="23">
        <f t="shared" si="42"/>
        <v>156.69336666726704</v>
      </c>
      <c r="AA308" t="s">
        <v>375</v>
      </c>
      <c r="AB308">
        <f>'Monthly Load'!D340+'Monthly Load'!E340+'Monthly Load'!F340</f>
        <v>1514.052831240941</v>
      </c>
      <c r="AD308" s="23">
        <v>1549.3358217979228</v>
      </c>
      <c r="AE308" s="23">
        <v>49.865479190455105</v>
      </c>
      <c r="AF308" s="23">
        <v>12.013399390628107</v>
      </c>
      <c r="AG308" s="23">
        <v>2935.5757997384048</v>
      </c>
      <c r="AH308" s="40">
        <f t="shared" si="43"/>
        <v>0</v>
      </c>
      <c r="AI308" s="40">
        <f t="shared" si="44"/>
        <v>0</v>
      </c>
      <c r="AJ308" s="40">
        <f t="shared" si="45"/>
        <v>0</v>
      </c>
      <c r="AK308" s="40">
        <f t="shared" si="46"/>
        <v>0</v>
      </c>
    </row>
    <row r="309" spans="1:37" x14ac:dyDescent="0.25">
      <c r="A309">
        <v>307</v>
      </c>
      <c r="B309">
        <v>7</v>
      </c>
      <c r="C309">
        <v>2008</v>
      </c>
      <c r="D309">
        <v>31</v>
      </c>
      <c r="E309" t="str">
        <f t="shared" si="38"/>
        <v>7/2008</v>
      </c>
      <c r="F309" s="23">
        <f>('Monthly Load'!D341+'Monthly Load'!E341+'Monthly Load'!F341)+('WWTP loads'!C317)+('Monthly Load'!R341*'Monthly Load'!$F$26)</f>
        <v>3811.1307285978801</v>
      </c>
      <c r="G309" s="23">
        <f>('Monthly Load'!G341)+'WWTP loads'!D317+('Monthly Load'!R341*'Monthly Load'!$G$26)</f>
        <v>417.55160658450217</v>
      </c>
      <c r="H309" s="23">
        <f>'WWTP loads'!E317+('Monthly Load'!R341*'Monthly Load'!$H$26)</f>
        <v>349.88713807704977</v>
      </c>
      <c r="I309" s="23">
        <f>('Monthly Load'!C341)+'WWTP loads'!F317+('Monthly Load'!R341*'Monthly Load'!$I$26)</f>
        <v>4051.6516999341566</v>
      </c>
      <c r="J309" s="24"/>
      <c r="K309" s="25">
        <v>7.391140555811103</v>
      </c>
      <c r="L309" s="25">
        <v>0.90539511468604761</v>
      </c>
      <c r="M309" s="25">
        <v>0.93436775835600117</v>
      </c>
      <c r="N309" s="25">
        <v>8.3318414800779497</v>
      </c>
      <c r="P309" s="23">
        <f t="shared" si="39"/>
        <v>192.51605274952308</v>
      </c>
      <c r="Q309" s="23">
        <f t="shared" si="40"/>
        <v>172.18549993745935</v>
      </c>
      <c r="R309" s="23">
        <f t="shared" si="41"/>
        <v>139.80886100319034</v>
      </c>
      <c r="S309" s="23">
        <f t="shared" si="42"/>
        <v>181.55811676443756</v>
      </c>
      <c r="AA309" t="s">
        <v>376</v>
      </c>
      <c r="AB309">
        <f>'Monthly Load'!D341+'Monthly Load'!E341+'Monthly Load'!F341</f>
        <v>3219.3498154985568</v>
      </c>
      <c r="AD309" s="23">
        <v>3811.1307285978801</v>
      </c>
      <c r="AE309" s="23">
        <v>417.55160658450217</v>
      </c>
      <c r="AF309" s="23">
        <v>349.88713807704977</v>
      </c>
      <c r="AG309" s="23">
        <v>4051.6516999341566</v>
      </c>
      <c r="AH309" s="40">
        <f t="shared" si="43"/>
        <v>0</v>
      </c>
      <c r="AI309" s="40">
        <f t="shared" si="44"/>
        <v>0</v>
      </c>
      <c r="AJ309" s="40">
        <f t="shared" si="45"/>
        <v>0</v>
      </c>
      <c r="AK309" s="40">
        <f t="shared" si="46"/>
        <v>0</v>
      </c>
    </row>
    <row r="310" spans="1:37" x14ac:dyDescent="0.25">
      <c r="A310">
        <v>308</v>
      </c>
      <c r="B310">
        <v>8</v>
      </c>
      <c r="C310">
        <v>2008</v>
      </c>
      <c r="D310">
        <v>30</v>
      </c>
      <c r="E310" t="str">
        <f t="shared" si="38"/>
        <v>8/2008</v>
      </c>
      <c r="F310" s="23">
        <f>('Monthly Load'!D342+'Monthly Load'!E342+'Monthly Load'!F342)+('WWTP loads'!C318)+('Monthly Load'!R342*'Monthly Load'!$F$26)</f>
        <v>2815.4990685795929</v>
      </c>
      <c r="G310" s="23">
        <f>('Monthly Load'!G342)+'WWTP loads'!D318+('Monthly Load'!R342*'Monthly Load'!$G$26)</f>
        <v>261.3224384745514</v>
      </c>
      <c r="H310" s="23">
        <f>'WWTP loads'!E318+('Monthly Load'!R342*'Monthly Load'!$H$26)</f>
        <v>206.3251998138517</v>
      </c>
      <c r="I310" s="23">
        <f>('Monthly Load'!C342)+'WWTP loads'!F318+('Monthly Load'!R342*'Monthly Load'!$I$26)</f>
        <v>29167.253413714403</v>
      </c>
      <c r="J310" s="24"/>
      <c r="K310" s="25">
        <v>5.627408551455571</v>
      </c>
      <c r="L310" s="25">
        <v>0.51392266932860675</v>
      </c>
      <c r="M310" s="25">
        <v>0.53036819474712216</v>
      </c>
      <c r="N310" s="25">
        <v>33.996239924199429</v>
      </c>
      <c r="P310" s="23">
        <f t="shared" si="39"/>
        <v>193.02428152770219</v>
      </c>
      <c r="Q310" s="23">
        <f t="shared" si="40"/>
        <v>196.17512131889691</v>
      </c>
      <c r="R310" s="23">
        <f t="shared" si="41"/>
        <v>150.08586925367044</v>
      </c>
      <c r="S310" s="23">
        <f t="shared" si="42"/>
        <v>331.00126396362549</v>
      </c>
      <c r="AA310" t="s">
        <v>377</v>
      </c>
      <c r="AB310">
        <f>'Monthly Load'!D342+'Monthly Load'!E342+'Monthly Load'!F342</f>
        <v>2460.1731126196546</v>
      </c>
      <c r="AD310" s="23">
        <v>2815.4990685795929</v>
      </c>
      <c r="AE310" s="23">
        <v>261.3224384745514</v>
      </c>
      <c r="AF310" s="23">
        <v>206.3251998138517</v>
      </c>
      <c r="AG310" s="23">
        <v>29167.253413714403</v>
      </c>
      <c r="AH310" s="40">
        <f t="shared" si="43"/>
        <v>0</v>
      </c>
      <c r="AI310" s="40">
        <f t="shared" si="44"/>
        <v>0</v>
      </c>
      <c r="AJ310" s="40">
        <f t="shared" si="45"/>
        <v>0</v>
      </c>
      <c r="AK310" s="40">
        <f t="shared" si="46"/>
        <v>0</v>
      </c>
    </row>
    <row r="311" spans="1:37" x14ac:dyDescent="0.25">
      <c r="A311">
        <v>309</v>
      </c>
      <c r="B311">
        <v>9</v>
      </c>
      <c r="C311">
        <v>2008</v>
      </c>
      <c r="D311">
        <v>31</v>
      </c>
      <c r="E311" t="str">
        <f t="shared" si="38"/>
        <v>9/2008</v>
      </c>
      <c r="F311" s="23">
        <f>('Monthly Load'!D343+'Monthly Load'!E343+'Monthly Load'!F343)+('WWTP loads'!C319)+('Monthly Load'!R343*'Monthly Load'!$F$26)</f>
        <v>10517.848984706174</v>
      </c>
      <c r="G311" s="23">
        <f>('Monthly Load'!G343)+'WWTP loads'!D319+('Monthly Load'!R343*'Monthly Load'!$G$26)</f>
        <v>2125.6673337529551</v>
      </c>
      <c r="H311" s="23">
        <f>'WWTP loads'!E319+('Monthly Load'!R343*'Monthly Load'!$H$26)</f>
        <v>1919.5069954750875</v>
      </c>
      <c r="I311" s="23">
        <f>('Monthly Load'!C343)+'WWTP loads'!F319+('Monthly Load'!R343*'Monthly Load'!$I$26)</f>
        <v>29520.607634367447</v>
      </c>
      <c r="J311" s="24"/>
      <c r="K311" s="25">
        <v>20.53582774301891</v>
      </c>
      <c r="L311" s="25">
        <v>3.2644088069526878</v>
      </c>
      <c r="M311" s="25">
        <v>3.368869888775174</v>
      </c>
      <c r="N311" s="25">
        <v>40.59591854499309</v>
      </c>
      <c r="P311" s="23">
        <f t="shared" si="39"/>
        <v>191.22262772428536</v>
      </c>
      <c r="Q311" s="23">
        <f t="shared" si="40"/>
        <v>243.11699628622992</v>
      </c>
      <c r="R311" s="23">
        <f t="shared" si="41"/>
        <v>212.73062925972758</v>
      </c>
      <c r="S311" s="23">
        <f t="shared" si="42"/>
        <v>271.49853078978157</v>
      </c>
      <c r="AA311" t="s">
        <v>378</v>
      </c>
      <c r="AB311">
        <f>'Monthly Load'!D343+'Monthly Load'!E343+'Monthly Load'!F343</f>
        <v>7340.8118358924357</v>
      </c>
      <c r="AD311" s="23">
        <v>10517.848984706174</v>
      </c>
      <c r="AE311" s="23">
        <v>2125.6673337529551</v>
      </c>
      <c r="AF311" s="23">
        <v>1919.5069954750875</v>
      </c>
      <c r="AG311" s="23">
        <v>29520.607634367447</v>
      </c>
      <c r="AH311" s="40">
        <f t="shared" si="43"/>
        <v>0</v>
      </c>
      <c r="AI311" s="40">
        <f t="shared" si="44"/>
        <v>0</v>
      </c>
      <c r="AJ311" s="40">
        <f t="shared" si="45"/>
        <v>0</v>
      </c>
      <c r="AK311" s="40">
        <f t="shared" si="46"/>
        <v>0</v>
      </c>
    </row>
    <row r="312" spans="1:37" x14ac:dyDescent="0.25">
      <c r="A312">
        <v>310</v>
      </c>
      <c r="B312">
        <v>10</v>
      </c>
      <c r="C312">
        <v>2008</v>
      </c>
      <c r="D312">
        <v>31</v>
      </c>
      <c r="E312" t="str">
        <f t="shared" si="38"/>
        <v>10/2008</v>
      </c>
      <c r="F312" s="23">
        <f>('Monthly Load'!D344+'Monthly Load'!E344+'Monthly Load'!F344)+('WWTP loads'!C320)+('Monthly Load'!R344*'Monthly Load'!$F$26)</f>
        <v>1209.1676929839941</v>
      </c>
      <c r="G312" s="23">
        <f>('Monthly Load'!G344)+'WWTP loads'!D320+('Monthly Load'!R344*'Monthly Load'!$G$26)</f>
        <v>65.848778596099251</v>
      </c>
      <c r="H312" s="23">
        <f>'WWTP loads'!E320+('Monthly Load'!R344*'Monthly Load'!$H$26)</f>
        <v>26.700755601220024</v>
      </c>
      <c r="I312" s="23">
        <f>('Monthly Load'!C344)+'WWTP loads'!F320+('Monthly Load'!R344*'Monthly Load'!$I$26)</f>
        <v>3159.0650780921201</v>
      </c>
      <c r="J312" s="24"/>
      <c r="K312" s="25">
        <v>2.0251356403688345</v>
      </c>
      <c r="L312" s="25">
        <v>0.15596291684748476</v>
      </c>
      <c r="M312" s="25">
        <v>0.16095373018660425</v>
      </c>
      <c r="N312" s="25">
        <v>8.4424071124583993</v>
      </c>
      <c r="P312" s="23">
        <f t="shared" si="39"/>
        <v>222.92407939369375</v>
      </c>
      <c r="Q312" s="23">
        <f t="shared" si="40"/>
        <v>157.63437843862118</v>
      </c>
      <c r="R312" s="23">
        <f t="shared" si="41"/>
        <v>61.936558354075082</v>
      </c>
      <c r="S312" s="23">
        <f t="shared" si="42"/>
        <v>139.7065748590278</v>
      </c>
      <c r="AA312" t="s">
        <v>379</v>
      </c>
      <c r="AB312">
        <f>'Monthly Load'!D344+'Monthly Load'!E344+'Monthly Load'!F344</f>
        <v>1149.6937627860375</v>
      </c>
      <c r="AD312" s="23">
        <v>1209.1676929839941</v>
      </c>
      <c r="AE312" s="23">
        <v>65.848778596099251</v>
      </c>
      <c r="AF312" s="23">
        <v>26.700755601220024</v>
      </c>
      <c r="AG312" s="23">
        <v>3159.0650780921201</v>
      </c>
      <c r="AH312" s="40">
        <f t="shared" si="43"/>
        <v>0</v>
      </c>
      <c r="AI312" s="40">
        <f t="shared" si="44"/>
        <v>0</v>
      </c>
      <c r="AJ312" s="40">
        <f t="shared" si="45"/>
        <v>0</v>
      </c>
      <c r="AK312" s="40">
        <f t="shared" si="46"/>
        <v>0</v>
      </c>
    </row>
    <row r="313" spans="1:37" x14ac:dyDescent="0.25">
      <c r="A313">
        <v>311</v>
      </c>
      <c r="B313">
        <v>11</v>
      </c>
      <c r="C313">
        <v>2008</v>
      </c>
      <c r="D313">
        <v>30</v>
      </c>
      <c r="E313" t="str">
        <f t="shared" si="38"/>
        <v>11/2008</v>
      </c>
      <c r="F313" s="23">
        <f>('Monthly Load'!D345+'Monthly Load'!E345+'Monthly Load'!F345)+('WWTP loads'!C321)+('Monthly Load'!R345*'Monthly Load'!$F$26)</f>
        <v>2120.9005612338924</v>
      </c>
      <c r="G313" s="23">
        <f>('Monthly Load'!G345)+'WWTP loads'!D321+('Monthly Load'!R345*'Monthly Load'!$G$26)</f>
        <v>195.81857194279729</v>
      </c>
      <c r="H313" s="23">
        <f>'WWTP loads'!E321+('Monthly Load'!R345*'Monthly Load'!$H$26)</f>
        <v>146.13245759548309</v>
      </c>
      <c r="I313" s="23">
        <f>('Monthly Load'!C345)+'WWTP loads'!F321+('Monthly Load'!R345*'Monthly Load'!$I$26)</f>
        <v>2812.6948982019112</v>
      </c>
      <c r="J313" s="24"/>
      <c r="K313" s="25">
        <v>4.1026765144351591</v>
      </c>
      <c r="L313" s="25">
        <v>0.65461705599310027</v>
      </c>
      <c r="M313" s="25">
        <v>0.67556480178487954</v>
      </c>
      <c r="N313" s="25">
        <v>8.6969964990178976</v>
      </c>
      <c r="P313" s="23">
        <f t="shared" si="39"/>
        <v>199.44264931357822</v>
      </c>
      <c r="Q313" s="23">
        <f t="shared" si="40"/>
        <v>115.40684414885494</v>
      </c>
      <c r="R313" s="23">
        <f t="shared" si="41"/>
        <v>83.453523351521341</v>
      </c>
      <c r="S313" s="23">
        <f t="shared" si="42"/>
        <v>124.77234373665794</v>
      </c>
      <c r="AA313" t="s">
        <v>380</v>
      </c>
      <c r="AB313">
        <f>'Monthly Load'!D345+'Monthly Load'!E345+'Monthly Load'!F345</f>
        <v>1864.7155924571496</v>
      </c>
      <c r="AD313" s="23">
        <v>2120.9005612338924</v>
      </c>
      <c r="AE313" s="23">
        <v>195.81857194279729</v>
      </c>
      <c r="AF313" s="23">
        <v>146.13245759548309</v>
      </c>
      <c r="AG313" s="23">
        <v>2812.6948982019112</v>
      </c>
      <c r="AH313" s="40">
        <f t="shared" si="43"/>
        <v>0</v>
      </c>
      <c r="AI313" s="40">
        <f t="shared" si="44"/>
        <v>0</v>
      </c>
      <c r="AJ313" s="40">
        <f t="shared" si="45"/>
        <v>0</v>
      </c>
      <c r="AK313" s="40">
        <f t="shared" si="46"/>
        <v>0</v>
      </c>
    </row>
    <row r="314" spans="1:37" x14ac:dyDescent="0.25">
      <c r="A314">
        <v>312</v>
      </c>
      <c r="B314">
        <v>12</v>
      </c>
      <c r="C314">
        <v>2008</v>
      </c>
      <c r="D314">
        <v>31</v>
      </c>
      <c r="E314" t="str">
        <f t="shared" si="38"/>
        <v>12/2008</v>
      </c>
      <c r="F314" s="23">
        <f>('Monthly Load'!D346+'Monthly Load'!E346+'Monthly Load'!F346)+('WWTP loads'!C322)+('Monthly Load'!R346*'Monthly Load'!$F$26)</f>
        <v>4494.9975133964608</v>
      </c>
      <c r="G314" s="23">
        <f>('Monthly Load'!G346)+'WWTP loads'!D322+('Monthly Load'!R346*'Monthly Load'!$G$26)</f>
        <v>415.10536805290985</v>
      </c>
      <c r="H314" s="23">
        <f>'WWTP loads'!E322+('Monthly Load'!R346*'Monthly Load'!$H$26)</f>
        <v>347.63924321018118</v>
      </c>
      <c r="I314" s="23">
        <f>('Monthly Load'!C346)+'WWTP loads'!F322+('Monthly Load'!R346*'Monthly Load'!$I$26)</f>
        <v>25134.32713648658</v>
      </c>
      <c r="J314" s="24"/>
      <c r="K314" s="25">
        <v>9.8086216627200411</v>
      </c>
      <c r="L314" s="25">
        <v>1.4783885086010453</v>
      </c>
      <c r="M314" s="25">
        <v>1.5256969408762786</v>
      </c>
      <c r="N314" s="25">
        <v>45.530927414268568</v>
      </c>
      <c r="P314" s="23">
        <f t="shared" si="39"/>
        <v>171.09843462796391</v>
      </c>
      <c r="Q314" s="23">
        <f t="shared" si="40"/>
        <v>104.83211194068629</v>
      </c>
      <c r="R314" s="23">
        <f t="shared" si="41"/>
        <v>85.071694633234472</v>
      </c>
      <c r="S314" s="23">
        <f t="shared" si="42"/>
        <v>206.10348273529286</v>
      </c>
      <c r="AA314" t="s">
        <v>381</v>
      </c>
      <c r="AB314">
        <f>'Monthly Load'!D346+'Monthly Load'!E346+'Monthly Load'!F346</f>
        <v>3906.9190153719796</v>
      </c>
      <c r="AD314" s="23">
        <v>4494.9975133964608</v>
      </c>
      <c r="AE314" s="23">
        <v>415.10536805290985</v>
      </c>
      <c r="AF314" s="23">
        <v>347.63924321018118</v>
      </c>
      <c r="AG314" s="23">
        <v>25134.32713648658</v>
      </c>
      <c r="AH314" s="40">
        <f t="shared" si="43"/>
        <v>0</v>
      </c>
      <c r="AI314" s="40">
        <f t="shared" si="44"/>
        <v>0</v>
      </c>
      <c r="AJ314" s="40">
        <f t="shared" si="45"/>
        <v>0</v>
      </c>
      <c r="AK314" s="40">
        <f t="shared" si="46"/>
        <v>0</v>
      </c>
    </row>
    <row r="315" spans="1:37" x14ac:dyDescent="0.25">
      <c r="A315">
        <v>313</v>
      </c>
      <c r="B315">
        <v>1</v>
      </c>
      <c r="C315">
        <v>2009</v>
      </c>
      <c r="D315">
        <v>31</v>
      </c>
      <c r="E315" t="str">
        <f t="shared" si="38"/>
        <v>1/2009</v>
      </c>
      <c r="F315" s="23">
        <f>('Monthly Load'!D347+'Monthly Load'!E347+'Monthly Load'!F347)+('WWTP loads'!C323)+('Monthly Load'!R347*'Monthly Load'!$F$26)</f>
        <v>3150.776979202014</v>
      </c>
      <c r="G315" s="23">
        <f>('Monthly Load'!G347)+'WWTP loads'!D323+('Monthly Load'!R347*'Monthly Load'!$G$26)</f>
        <v>387.5016909880228</v>
      </c>
      <c r="H315" s="23">
        <f>'WWTP loads'!E323+('Monthly Load'!R347*'Monthly Load'!$H$26)</f>
        <v>319.07548737625177</v>
      </c>
      <c r="I315" s="23">
        <f>('Monthly Load'!C347)+'WWTP loads'!F323+('Monthly Load'!R347*'Monthly Load'!$I$26)</f>
        <v>19663.653873984862</v>
      </c>
      <c r="J315" s="24"/>
      <c r="K315" s="25">
        <v>7.2509282416933321</v>
      </c>
      <c r="L315" s="25">
        <v>1.3759722460856132</v>
      </c>
      <c r="M315" s="25">
        <v>1.4200033579603528</v>
      </c>
      <c r="N315" s="25">
        <v>38.548948089513644</v>
      </c>
      <c r="P315" s="23">
        <f t="shared" si="39"/>
        <v>162.23651929890204</v>
      </c>
      <c r="Q315" s="23">
        <f t="shared" si="40"/>
        <v>105.1449676256953</v>
      </c>
      <c r="R315" s="23">
        <f t="shared" si="41"/>
        <v>83.893561859725864</v>
      </c>
      <c r="S315" s="23">
        <f t="shared" si="42"/>
        <v>190.44792842459972</v>
      </c>
      <c r="AA315" t="s">
        <v>382</v>
      </c>
      <c r="AB315">
        <f>'Monthly Load'!D347+'Monthly Load'!E347+'Monthly Load'!F347</f>
        <v>2605.9835190653457</v>
      </c>
      <c r="AD315" s="23">
        <v>3150.776979202014</v>
      </c>
      <c r="AE315" s="23">
        <v>387.5016909880228</v>
      </c>
      <c r="AF315" s="23">
        <v>319.07548737625177</v>
      </c>
      <c r="AG315" s="23">
        <v>19663.653873984862</v>
      </c>
      <c r="AH315" s="40">
        <f t="shared" si="43"/>
        <v>0</v>
      </c>
      <c r="AI315" s="40">
        <f t="shared" si="44"/>
        <v>0</v>
      </c>
      <c r="AJ315" s="40">
        <f t="shared" si="45"/>
        <v>0</v>
      </c>
      <c r="AK315" s="40">
        <f t="shared" si="46"/>
        <v>0</v>
      </c>
    </row>
    <row r="316" spans="1:37" x14ac:dyDescent="0.25">
      <c r="A316">
        <v>314</v>
      </c>
      <c r="B316">
        <v>2</v>
      </c>
      <c r="C316">
        <v>2009</v>
      </c>
      <c r="D316">
        <v>28</v>
      </c>
      <c r="E316" t="str">
        <f t="shared" si="38"/>
        <v>2/2009</v>
      </c>
      <c r="F316" s="23">
        <f>('Monthly Load'!D348+'Monthly Load'!E348+'Monthly Load'!F348)+('WWTP loads'!C324)+('Monthly Load'!R348*'Monthly Load'!$F$26)</f>
        <v>1631.8660096909093</v>
      </c>
      <c r="G316" s="23">
        <f>('Monthly Load'!G348)+'WWTP loads'!D324+('Monthly Load'!R348*'Monthly Load'!$G$26)</f>
        <v>92.351011565171504</v>
      </c>
      <c r="H316" s="23">
        <f>'WWTP loads'!E324+('Monthly Load'!R348*'Monthly Load'!$H$26)</f>
        <v>47.85594412282088</v>
      </c>
      <c r="I316" s="23">
        <f>('Monthly Load'!C348)+'WWTP loads'!F324+('Monthly Load'!R348*'Monthly Load'!$I$26)</f>
        <v>3231.6966534075709</v>
      </c>
      <c r="J316" s="24"/>
      <c r="K316" s="25">
        <v>4.6300804548165004</v>
      </c>
      <c r="L316" s="25">
        <v>0.44882807765534211</v>
      </c>
      <c r="M316" s="25">
        <v>0.46319057614031306</v>
      </c>
      <c r="N316" s="25">
        <v>14.854424036007389</v>
      </c>
      <c r="P316" s="23">
        <f t="shared" si="39"/>
        <v>145.68813543956017</v>
      </c>
      <c r="Q316" s="23">
        <f t="shared" si="40"/>
        <v>85.053044797936792</v>
      </c>
      <c r="R316" s="23">
        <f t="shared" si="41"/>
        <v>42.707524620221704</v>
      </c>
      <c r="S316" s="23">
        <f t="shared" si="42"/>
        <v>89.929669535315355</v>
      </c>
      <c r="AA316" t="s">
        <v>383</v>
      </c>
      <c r="AB316">
        <f>'Monthly Load'!D348+'Monthly Load'!E348+'Monthly Load'!F348</f>
        <v>1533.7870913834213</v>
      </c>
      <c r="AD316" s="23">
        <v>1631.8660096909093</v>
      </c>
      <c r="AE316" s="23">
        <v>92.351011565171504</v>
      </c>
      <c r="AF316" s="23">
        <v>47.85594412282088</v>
      </c>
      <c r="AG316" s="23">
        <v>3231.6966534075709</v>
      </c>
      <c r="AH316" s="40">
        <f t="shared" si="43"/>
        <v>0</v>
      </c>
      <c r="AI316" s="40">
        <f t="shared" si="44"/>
        <v>0</v>
      </c>
      <c r="AJ316" s="40">
        <f t="shared" si="45"/>
        <v>0</v>
      </c>
      <c r="AK316" s="40">
        <f t="shared" si="46"/>
        <v>0</v>
      </c>
    </row>
    <row r="317" spans="1:37" x14ac:dyDescent="0.25">
      <c r="A317">
        <v>315</v>
      </c>
      <c r="B317">
        <v>3</v>
      </c>
      <c r="C317">
        <v>2009</v>
      </c>
      <c r="D317">
        <v>31</v>
      </c>
      <c r="E317" t="str">
        <f t="shared" si="38"/>
        <v>3/2009</v>
      </c>
      <c r="F317" s="23">
        <f>('Monthly Load'!D349+'Monthly Load'!E349+'Monthly Load'!F349)+('WWTP loads'!C325)+('Monthly Load'!R349*'Monthly Load'!$F$26)</f>
        <v>9382.6124108225613</v>
      </c>
      <c r="G317" s="23">
        <f>('Monthly Load'!G349)+'WWTP loads'!D325+('Monthly Load'!R349*'Monthly Load'!$G$26)</f>
        <v>1511.0353393669777</v>
      </c>
      <c r="H317" s="23">
        <f>'WWTP loads'!E325+('Monthly Load'!R349*'Monthly Load'!$H$26)</f>
        <v>1351.5118129136699</v>
      </c>
      <c r="I317" s="23">
        <f>('Monthly Load'!C349)+'WWTP loads'!F325+('Monthly Load'!R349*'Monthly Load'!$I$26)</f>
        <v>42937.6176711835</v>
      </c>
      <c r="J317" s="24"/>
      <c r="K317" s="25">
        <v>24.2081128062608</v>
      </c>
      <c r="L317" s="25">
        <v>4.4781427923818891</v>
      </c>
      <c r="M317" s="25">
        <v>4.621443361738109</v>
      </c>
      <c r="N317" s="25">
        <v>81.909904788280727</v>
      </c>
      <c r="P317" s="23">
        <f t="shared" si="39"/>
        <v>144.70628879569418</v>
      </c>
      <c r="Q317" s="23">
        <f t="shared" si="40"/>
        <v>125.97989661515304</v>
      </c>
      <c r="R317" s="23">
        <f t="shared" si="41"/>
        <v>109.18595444037588</v>
      </c>
      <c r="S317" s="23">
        <f t="shared" si="42"/>
        <v>195.7158900439064</v>
      </c>
      <c r="AA317" t="s">
        <v>384</v>
      </c>
      <c r="AB317">
        <f>'Monthly Load'!D349+'Monthly Load'!E349+'Monthly Load'!F349</f>
        <v>7137.3355909772035</v>
      </c>
      <c r="AD317" s="23">
        <v>9382.6124108225613</v>
      </c>
      <c r="AE317" s="23">
        <v>1511.0353393669777</v>
      </c>
      <c r="AF317" s="23">
        <v>1351.5118129136699</v>
      </c>
      <c r="AG317" s="23">
        <v>42937.6176711835</v>
      </c>
      <c r="AH317" s="40">
        <f t="shared" si="43"/>
        <v>0</v>
      </c>
      <c r="AI317" s="40">
        <f t="shared" si="44"/>
        <v>0</v>
      </c>
      <c r="AJ317" s="40">
        <f t="shared" si="45"/>
        <v>0</v>
      </c>
      <c r="AK317" s="40">
        <f t="shared" si="46"/>
        <v>0</v>
      </c>
    </row>
    <row r="318" spans="1:37" x14ac:dyDescent="0.25">
      <c r="A318">
        <v>316</v>
      </c>
      <c r="B318">
        <v>4</v>
      </c>
      <c r="C318">
        <v>2009</v>
      </c>
      <c r="D318">
        <v>30</v>
      </c>
      <c r="E318" t="str">
        <f t="shared" si="38"/>
        <v>4/2009</v>
      </c>
      <c r="F318" s="23">
        <f>('Monthly Load'!D350+'Monthly Load'!E350+'Monthly Load'!F350)+('WWTP loads'!C326)+('Monthly Load'!R350*'Monthly Load'!$F$26)</f>
        <v>2895.805004342581</v>
      </c>
      <c r="G318" s="23">
        <f>('Monthly Load'!G350)+'WWTP loads'!D326+('Monthly Load'!R350*'Monthly Load'!$G$26)</f>
        <v>203.15211123312616</v>
      </c>
      <c r="H318" s="23">
        <f>'WWTP loads'!E326+('Monthly Load'!R350*'Monthly Load'!$H$26)</f>
        <v>149.67317084472515</v>
      </c>
      <c r="I318" s="23">
        <f>('Monthly Load'!C350)+'WWTP loads'!F326+('Monthly Load'!R350*'Monthly Load'!$I$26)</f>
        <v>11876.232556066114</v>
      </c>
      <c r="J318" s="24"/>
      <c r="K318" s="25">
        <v>7.1738207194111085</v>
      </c>
      <c r="L318" s="25">
        <v>0.83472998042138447</v>
      </c>
      <c r="M318" s="25">
        <v>0.8614413397948687</v>
      </c>
      <c r="N318" s="25">
        <v>35.152596198851988</v>
      </c>
      <c r="P318" s="23">
        <f t="shared" si="39"/>
        <v>155.73412892633473</v>
      </c>
      <c r="Q318" s="23">
        <f t="shared" si="40"/>
        <v>93.894538308454642</v>
      </c>
      <c r="R318" s="23">
        <f t="shared" si="41"/>
        <v>67.032165984778686</v>
      </c>
      <c r="S318" s="23">
        <f t="shared" si="42"/>
        <v>130.3425732268089</v>
      </c>
      <c r="AA318" t="s">
        <v>385</v>
      </c>
      <c r="AB318">
        <f>'Monthly Load'!D350+'Monthly Load'!E350+'Monthly Load'!F350</f>
        <v>2630.027124375486</v>
      </c>
      <c r="AD318" s="23">
        <v>2895.805004342581</v>
      </c>
      <c r="AE318" s="23">
        <v>203.15211123312616</v>
      </c>
      <c r="AF318" s="23">
        <v>149.67317084472515</v>
      </c>
      <c r="AG318" s="23">
        <v>11876.232556066114</v>
      </c>
      <c r="AH318" s="40">
        <f t="shared" si="43"/>
        <v>0</v>
      </c>
      <c r="AI318" s="40">
        <f t="shared" si="44"/>
        <v>0</v>
      </c>
      <c r="AJ318" s="40">
        <f t="shared" si="45"/>
        <v>0</v>
      </c>
      <c r="AK318" s="40">
        <f t="shared" si="46"/>
        <v>0</v>
      </c>
    </row>
    <row r="319" spans="1:37" x14ac:dyDescent="0.25">
      <c r="A319">
        <v>317</v>
      </c>
      <c r="B319">
        <v>5</v>
      </c>
      <c r="C319">
        <v>2009</v>
      </c>
      <c r="D319">
        <v>31</v>
      </c>
      <c r="E319" t="str">
        <f t="shared" si="38"/>
        <v>5/2009</v>
      </c>
      <c r="F319" s="23">
        <f>('Monthly Load'!D351+'Monthly Load'!E351+'Monthly Load'!F351)+('WWTP loads'!C327)+('Monthly Load'!R351*'Monthly Load'!$F$26)</f>
        <v>2513.2409235400874</v>
      </c>
      <c r="G319" s="23">
        <f>('Monthly Load'!G351)+'WWTP loads'!D327+('Monthly Load'!R351*'Monthly Load'!$G$26)</f>
        <v>583.1611518220875</v>
      </c>
      <c r="H319" s="23">
        <f>'WWTP loads'!E327+('Monthly Load'!R351*'Monthly Load'!$H$26)</f>
        <v>498.87066760214913</v>
      </c>
      <c r="I319" s="23">
        <f>('Monthly Load'!C351)+'WWTP loads'!F327+('Monthly Load'!R351*'Monthly Load'!$I$26)</f>
        <v>7169.9039242513809</v>
      </c>
      <c r="J319" s="24"/>
      <c r="K319" s="25">
        <v>3.1313233441960269</v>
      </c>
      <c r="L319" s="25">
        <v>1.4751477207185006</v>
      </c>
      <c r="M319" s="25">
        <v>1.5223524477814927</v>
      </c>
      <c r="N319" s="25">
        <v>18.345242012620279</v>
      </c>
      <c r="P319" s="23">
        <f t="shared" si="39"/>
        <v>299.66137695129839</v>
      </c>
      <c r="Q319" s="23">
        <f t="shared" si="40"/>
        <v>147.59703599704343</v>
      </c>
      <c r="R319" s="23">
        <f t="shared" si="41"/>
        <v>122.34812638533586</v>
      </c>
      <c r="S319" s="23">
        <f t="shared" si="42"/>
        <v>145.91987686769809</v>
      </c>
      <c r="AA319" t="s">
        <v>386</v>
      </c>
      <c r="AB319">
        <f>'Monthly Load'!D351+'Monthly Load'!E351+'Monthly Load'!F351</f>
        <v>1672.3142253842941</v>
      </c>
      <c r="AD319" s="23">
        <v>2513.2409235400874</v>
      </c>
      <c r="AE319" s="23">
        <v>583.1611518220875</v>
      </c>
      <c r="AF319" s="23">
        <v>498.87066760214913</v>
      </c>
      <c r="AG319" s="23">
        <v>7169.9039242513809</v>
      </c>
      <c r="AH319" s="40">
        <f t="shared" si="43"/>
        <v>0</v>
      </c>
      <c r="AI319" s="40">
        <f t="shared" si="44"/>
        <v>0</v>
      </c>
      <c r="AJ319" s="40">
        <f t="shared" si="45"/>
        <v>0</v>
      </c>
      <c r="AK319" s="40">
        <f t="shared" si="46"/>
        <v>0</v>
      </c>
    </row>
    <row r="320" spans="1:37" x14ac:dyDescent="0.25">
      <c r="A320">
        <v>318</v>
      </c>
      <c r="B320">
        <v>6</v>
      </c>
      <c r="C320">
        <v>2009</v>
      </c>
      <c r="D320">
        <v>30</v>
      </c>
      <c r="E320" t="str">
        <f t="shared" si="38"/>
        <v>6/2009</v>
      </c>
      <c r="F320" s="23">
        <f>('Monthly Load'!D352+'Monthly Load'!E352+'Monthly Load'!F352)+('WWTP loads'!C328)+('Monthly Load'!R352*'Monthly Load'!$F$26)</f>
        <v>4345.336664615158</v>
      </c>
      <c r="G320" s="23">
        <f>('Monthly Load'!G352)+'WWTP loads'!D328+('Monthly Load'!R352*'Monthly Load'!$G$26)</f>
        <v>1187.6729643087442</v>
      </c>
      <c r="H320" s="23">
        <f>'WWTP loads'!E328+('Monthly Load'!R352*'Monthly Load'!$H$26)</f>
        <v>1054.3680088061039</v>
      </c>
      <c r="I320" s="23">
        <f>('Monthly Load'!C352)+'WWTP loads'!F328+('Monthly Load'!R352*'Monthly Load'!$I$26)</f>
        <v>31990.068741124582</v>
      </c>
      <c r="J320" s="24"/>
      <c r="K320" s="25">
        <v>5.789753520114175</v>
      </c>
      <c r="L320" s="25">
        <v>2.0030855700679471</v>
      </c>
      <c r="M320" s="25">
        <v>2.0671843083101211</v>
      </c>
      <c r="N320" s="25">
        <v>52.1094543488677</v>
      </c>
      <c r="P320" s="23">
        <f t="shared" si="39"/>
        <v>289.55319230960987</v>
      </c>
      <c r="Q320" s="23">
        <f t="shared" si="40"/>
        <v>228.75066797101852</v>
      </c>
      <c r="R320" s="23">
        <f t="shared" si="41"/>
        <v>196.77867113248675</v>
      </c>
      <c r="S320" s="23">
        <f t="shared" si="42"/>
        <v>236.84468897951709</v>
      </c>
      <c r="AA320" t="s">
        <v>387</v>
      </c>
      <c r="AB320">
        <f>'Monthly Load'!D352+'Monthly Load'!E352+'Monthly Load'!F352</f>
        <v>2589.4731691822631</v>
      </c>
      <c r="AD320" s="23">
        <v>4345.336664615158</v>
      </c>
      <c r="AE320" s="23">
        <v>1187.6729643087442</v>
      </c>
      <c r="AF320" s="23">
        <v>1054.3680088061039</v>
      </c>
      <c r="AG320" s="23">
        <v>31990.068741124582</v>
      </c>
      <c r="AH320" s="40">
        <f t="shared" si="43"/>
        <v>0</v>
      </c>
      <c r="AI320" s="40">
        <f t="shared" si="44"/>
        <v>0</v>
      </c>
      <c r="AJ320" s="40">
        <f t="shared" si="45"/>
        <v>0</v>
      </c>
      <c r="AK320" s="40">
        <f t="shared" si="46"/>
        <v>0</v>
      </c>
    </row>
    <row r="321" spans="1:37" x14ac:dyDescent="0.25">
      <c r="A321">
        <v>319</v>
      </c>
      <c r="B321">
        <v>7</v>
      </c>
      <c r="C321">
        <v>2009</v>
      </c>
      <c r="D321">
        <v>31</v>
      </c>
      <c r="E321" t="str">
        <f t="shared" si="38"/>
        <v>7/2009</v>
      </c>
      <c r="F321" s="23">
        <f>('Monthly Load'!D353+'Monthly Load'!E353+'Monthly Load'!F353)+('WWTP loads'!C329)+('Monthly Load'!R353*'Monthly Load'!$F$26)</f>
        <v>1217.1458674570051</v>
      </c>
      <c r="G321" s="23">
        <f>('Monthly Load'!G353)+'WWTP loads'!D329+('Monthly Load'!R353*'Monthly Load'!$G$26)</f>
        <v>51.319297287317582</v>
      </c>
      <c r="H321" s="23">
        <f>'WWTP loads'!E329+('Monthly Load'!R353*'Monthly Load'!$H$26)</f>
        <v>10.151125597225391</v>
      </c>
      <c r="I321" s="23">
        <f>('Monthly Load'!C353)+'WWTP loads'!F329+('Monthly Load'!R353*'Monthly Load'!$I$26)</f>
        <v>1776.0258535373966</v>
      </c>
      <c r="J321" s="24"/>
      <c r="K321" s="25">
        <v>1.9311707387283372</v>
      </c>
      <c r="L321" s="25">
        <v>4.544468462568977E-2</v>
      </c>
      <c r="M321" s="25">
        <v>4.6898914533711838E-2</v>
      </c>
      <c r="N321" s="25">
        <v>4.5352099521896712</v>
      </c>
      <c r="P321" s="23">
        <f t="shared" si="39"/>
        <v>235.31332485035838</v>
      </c>
      <c r="Q321" s="23">
        <f t="shared" si="40"/>
        <v>421.62093864163069</v>
      </c>
      <c r="R321" s="23">
        <f t="shared" si="41"/>
        <v>80.812022063422916</v>
      </c>
      <c r="S321" s="23">
        <f t="shared" si="42"/>
        <v>146.20978893400422</v>
      </c>
      <c r="AA321" t="s">
        <v>388</v>
      </c>
      <c r="AB321">
        <f>'Monthly Load'!D353+'Monthly Load'!E353+'Monthly Load'!F353</f>
        <v>1181.1690031916744</v>
      </c>
      <c r="AD321" s="23">
        <v>1217.1458674570051</v>
      </c>
      <c r="AE321" s="23">
        <v>51.319297287317582</v>
      </c>
      <c r="AF321" s="23">
        <v>10.151125597225391</v>
      </c>
      <c r="AG321" s="23">
        <v>1776.0258535373966</v>
      </c>
      <c r="AH321" s="40">
        <f t="shared" si="43"/>
        <v>0</v>
      </c>
      <c r="AI321" s="40">
        <f t="shared" si="44"/>
        <v>0</v>
      </c>
      <c r="AJ321" s="40">
        <f t="shared" si="45"/>
        <v>0</v>
      </c>
      <c r="AK321" s="40">
        <f t="shared" si="46"/>
        <v>0</v>
      </c>
    </row>
    <row r="322" spans="1:37" x14ac:dyDescent="0.25">
      <c r="A322">
        <v>320</v>
      </c>
      <c r="B322">
        <v>8</v>
      </c>
      <c r="C322">
        <v>2009</v>
      </c>
      <c r="D322">
        <v>30</v>
      </c>
      <c r="E322" t="str">
        <f t="shared" si="38"/>
        <v>8/2009</v>
      </c>
      <c r="F322" s="23">
        <f>('Monthly Load'!D354+'Monthly Load'!E354+'Monthly Load'!F354)+('WWTP loads'!C330)+('Monthly Load'!R354*'Monthly Load'!$F$26)</f>
        <v>1121.9999861384174</v>
      </c>
      <c r="G322" s="23">
        <f>('Monthly Load'!G354)+'WWTP loads'!D330+('Monthly Load'!R354*'Monthly Load'!$G$26)</f>
        <v>65.82153961569513</v>
      </c>
      <c r="H322" s="23">
        <f>'WWTP loads'!E330+('Monthly Load'!R354*'Monthly Load'!$H$26)</f>
        <v>23.477510439518277</v>
      </c>
      <c r="I322" s="23">
        <f>('Monthly Load'!C354)+'WWTP loads'!F330+('Monthly Load'!R354*'Monthly Load'!$I$26)</f>
        <v>1846.7842108136049</v>
      </c>
      <c r="J322" s="24"/>
      <c r="K322" s="25">
        <v>1.8132795889849362</v>
      </c>
      <c r="L322" s="25">
        <v>9.9654227388262975E-2</v>
      </c>
      <c r="M322" s="25">
        <v>0.10284316266468739</v>
      </c>
      <c r="N322" s="25">
        <v>4.5965498421537809</v>
      </c>
      <c r="P322" s="23">
        <f t="shared" si="39"/>
        <v>238.72235018365589</v>
      </c>
      <c r="Q322" s="23">
        <f t="shared" si="40"/>
        <v>254.82223054238514</v>
      </c>
      <c r="R322" s="23">
        <f t="shared" si="41"/>
        <v>88.072763050467813</v>
      </c>
      <c r="S322" s="23">
        <f t="shared" si="42"/>
        <v>155.0062401061779</v>
      </c>
      <c r="AA322" t="s">
        <v>389</v>
      </c>
      <c r="AB322">
        <f>'Monthly Load'!D354+'Monthly Load'!E354+'Monthly Load'!F354</f>
        <v>1064.0737821328396</v>
      </c>
      <c r="AD322" s="23">
        <v>1121.9999861384174</v>
      </c>
      <c r="AE322" s="23">
        <v>65.82153961569513</v>
      </c>
      <c r="AF322" s="23">
        <v>23.477510439518277</v>
      </c>
      <c r="AG322" s="23">
        <v>1846.7842108136049</v>
      </c>
      <c r="AH322" s="40">
        <f t="shared" si="43"/>
        <v>0</v>
      </c>
      <c r="AI322" s="40">
        <f t="shared" si="44"/>
        <v>0</v>
      </c>
      <c r="AJ322" s="40">
        <f t="shared" si="45"/>
        <v>0</v>
      </c>
      <c r="AK322" s="40">
        <f t="shared" si="46"/>
        <v>0</v>
      </c>
    </row>
    <row r="323" spans="1:37" x14ac:dyDescent="0.25">
      <c r="A323">
        <v>321</v>
      </c>
      <c r="B323">
        <v>9</v>
      </c>
      <c r="C323">
        <v>2009</v>
      </c>
      <c r="D323">
        <v>31</v>
      </c>
      <c r="E323" t="str">
        <f t="shared" si="38"/>
        <v>9/2009</v>
      </c>
      <c r="F323" s="23">
        <f>('Monthly Load'!D355+'Monthly Load'!E355+'Monthly Load'!F355)+('WWTP loads'!C331)+('Monthly Load'!R355*'Monthly Load'!$F$26)</f>
        <v>1607.4349027492874</v>
      </c>
      <c r="G323" s="23">
        <f>('Monthly Load'!G355)+'WWTP loads'!D331+('Monthly Load'!R355*'Monthly Load'!$G$26)</f>
        <v>163.58049018160446</v>
      </c>
      <c r="H323" s="23">
        <f>'WWTP loads'!E331+('Monthly Load'!R355*'Monthly Load'!$H$26)</f>
        <v>113.31005960819171</v>
      </c>
      <c r="I323" s="23">
        <f>('Monthly Load'!C355)+'WWTP loads'!F331+('Monthly Load'!R355*'Monthly Load'!$I$26)</f>
        <v>2190.156287731852</v>
      </c>
      <c r="J323" s="24"/>
      <c r="K323" s="25">
        <v>2.8106221149481336</v>
      </c>
      <c r="L323" s="25">
        <v>0.35748591001041657</v>
      </c>
      <c r="M323" s="25">
        <v>0.36892545913074987</v>
      </c>
      <c r="N323" s="25">
        <v>5.4736237390152045</v>
      </c>
      <c r="P323" s="23">
        <f t="shared" si="39"/>
        <v>213.52832762683784</v>
      </c>
      <c r="Q323" s="23">
        <f t="shared" si="40"/>
        <v>170.84298063483698</v>
      </c>
      <c r="R323" s="23">
        <f t="shared" si="41"/>
        <v>114.67121266639859</v>
      </c>
      <c r="S323" s="23">
        <f t="shared" si="42"/>
        <v>149.39110174397717</v>
      </c>
      <c r="AA323" t="s">
        <v>390</v>
      </c>
      <c r="AB323">
        <f>'Monthly Load'!D355+'Monthly Load'!E355+'Monthly Load'!F355</f>
        <v>1401.5492059953062</v>
      </c>
      <c r="AD323" s="23">
        <v>1607.4349027492874</v>
      </c>
      <c r="AE323" s="23">
        <v>163.58049018160446</v>
      </c>
      <c r="AF323" s="23">
        <v>113.31005960819171</v>
      </c>
      <c r="AG323" s="23">
        <v>2190.156287731852</v>
      </c>
      <c r="AH323" s="40">
        <f t="shared" si="43"/>
        <v>0</v>
      </c>
      <c r="AI323" s="40">
        <f t="shared" si="44"/>
        <v>0</v>
      </c>
      <c r="AJ323" s="40">
        <f t="shared" si="45"/>
        <v>0</v>
      </c>
      <c r="AK323" s="40">
        <f t="shared" si="46"/>
        <v>0</v>
      </c>
    </row>
    <row r="324" spans="1:37" x14ac:dyDescent="0.25">
      <c r="A324">
        <v>322</v>
      </c>
      <c r="B324">
        <v>10</v>
      </c>
      <c r="C324">
        <v>2009</v>
      </c>
      <c r="D324">
        <v>31</v>
      </c>
      <c r="E324" t="str">
        <f t="shared" ref="E324:E387" si="47">B324&amp;"/"&amp;C324</f>
        <v>10/2009</v>
      </c>
      <c r="F324" s="23">
        <f>('Monthly Load'!D356+'Monthly Load'!E356+'Monthly Load'!F356)+('WWTP loads'!C332)+('Monthly Load'!R356*'Monthly Load'!$F$26)</f>
        <v>1063.6994498294653</v>
      </c>
      <c r="G324" s="23">
        <f>('Monthly Load'!G356)+'WWTP loads'!D332+('Monthly Load'!R356*'Monthly Load'!$G$26)</f>
        <v>58.237537834864305</v>
      </c>
      <c r="H324" s="23">
        <f>'WWTP loads'!E332+('Monthly Load'!R356*'Monthly Load'!$H$26)</f>
        <v>16.508427721998054</v>
      </c>
      <c r="I324" s="23">
        <f>('Monthly Load'!C356)+'WWTP loads'!F332+('Monthly Load'!R356*'Monthly Load'!$I$26)</f>
        <v>1835.4488381084277</v>
      </c>
      <c r="J324" s="24"/>
      <c r="K324" s="25">
        <v>1.9641124571195459</v>
      </c>
      <c r="L324" s="25">
        <v>0.10801398703982829</v>
      </c>
      <c r="M324" s="25">
        <v>0.11147043462510278</v>
      </c>
      <c r="N324" s="25">
        <v>5.2684043109142786</v>
      </c>
      <c r="P324" s="23">
        <f t="shared" ref="P324:P387" si="48">F324*(10^6)/(86400*$D324*K324)</f>
        <v>202.19813625350949</v>
      </c>
      <c r="Q324" s="23">
        <f t="shared" ref="Q324:Q387" si="49">G324*(10^6)/(86400*$D324*L324)</f>
        <v>201.30176006708734</v>
      </c>
      <c r="R324" s="23">
        <f t="shared" ref="R324:R387" si="50">H324*(10^6)/(86400*$D324*M324)</f>
        <v>55.293054493663604</v>
      </c>
      <c r="S324" s="23">
        <f t="shared" ref="S324:S387" si="51">I324*(10^6)/(86400*$D324*N324)</f>
        <v>130.07317780679102</v>
      </c>
      <c r="AA324" t="s">
        <v>391</v>
      </c>
      <c r="AB324">
        <f>'Monthly Load'!D356+'Monthly Load'!E356+'Monthly Load'!F356</f>
        <v>1017.2517350056854</v>
      </c>
      <c r="AD324" s="23">
        <v>1063.6994498294653</v>
      </c>
      <c r="AE324" s="23">
        <v>58.237537834864305</v>
      </c>
      <c r="AF324" s="23">
        <v>16.508427721998054</v>
      </c>
      <c r="AG324" s="23">
        <v>1835.4488381084277</v>
      </c>
      <c r="AH324" s="40">
        <f t="shared" ref="AH324:AH387" si="52">(F324-AD324)/AD324</f>
        <v>0</v>
      </c>
      <c r="AI324" s="40">
        <f t="shared" ref="AI324:AI387" si="53">(G324-AE324)/AE324</f>
        <v>0</v>
      </c>
      <c r="AJ324" s="40">
        <f t="shared" ref="AJ324:AJ387" si="54">(H324-AF324)/AF324</f>
        <v>0</v>
      </c>
      <c r="AK324" s="40">
        <f t="shared" ref="AK324:AK387" si="55">(I324-AG324)/AG324</f>
        <v>0</v>
      </c>
    </row>
    <row r="325" spans="1:37" x14ac:dyDescent="0.25">
      <c r="A325">
        <v>323</v>
      </c>
      <c r="B325">
        <v>11</v>
      </c>
      <c r="C325">
        <v>2009</v>
      </c>
      <c r="D325">
        <v>30</v>
      </c>
      <c r="E325" t="str">
        <f t="shared" si="47"/>
        <v>11/2009</v>
      </c>
      <c r="F325" s="23">
        <f>('Monthly Load'!D357+'Monthly Load'!E357+'Monthly Load'!F357)+('WWTP loads'!C333)+('Monthly Load'!R357*'Monthly Load'!$F$26)</f>
        <v>6945.7012967827559</v>
      </c>
      <c r="G325" s="23">
        <f>('Monthly Load'!G357)+'WWTP loads'!D333+('Monthly Load'!R357*'Monthly Load'!$G$26)</f>
        <v>1309.2812949495396</v>
      </c>
      <c r="H325" s="23">
        <f>'WWTP loads'!E333+('Monthly Load'!R357*'Monthly Load'!$H$26)</f>
        <v>1166.116204530078</v>
      </c>
      <c r="I325" s="23">
        <f>('Monthly Load'!C357)+'WWTP loads'!F333+('Monthly Load'!R357*'Monthly Load'!$I$26)</f>
        <v>80842.819189551024</v>
      </c>
      <c r="J325" s="24"/>
      <c r="K325" s="25">
        <v>12.494271758554135</v>
      </c>
      <c r="L325" s="25">
        <v>3.2526499027379532</v>
      </c>
      <c r="M325" s="25">
        <v>3.3567346996255676</v>
      </c>
      <c r="N325" s="25">
        <v>93.465391436441166</v>
      </c>
      <c r="P325" s="23">
        <f t="shared" si="48"/>
        <v>214.47178050564747</v>
      </c>
      <c r="Q325" s="23">
        <f t="shared" si="49"/>
        <v>155.29613437943621</v>
      </c>
      <c r="R325" s="23">
        <f t="shared" si="50"/>
        <v>134.02623420229136</v>
      </c>
      <c r="S325" s="23">
        <f t="shared" si="51"/>
        <v>333.69955205759311</v>
      </c>
      <c r="AA325" t="s">
        <v>392</v>
      </c>
      <c r="AB325">
        <f>'Monthly Load'!D357+'Monthly Load'!E357+'Monthly Load'!F357</f>
        <v>5005.7819495691965</v>
      </c>
      <c r="AD325" s="23">
        <v>6945.7012967827559</v>
      </c>
      <c r="AE325" s="23">
        <v>1309.2812949495396</v>
      </c>
      <c r="AF325" s="23">
        <v>1166.116204530078</v>
      </c>
      <c r="AG325" s="23">
        <v>80842.819189551024</v>
      </c>
      <c r="AH325" s="40">
        <f t="shared" si="52"/>
        <v>0</v>
      </c>
      <c r="AI325" s="40">
        <f t="shared" si="53"/>
        <v>0</v>
      </c>
      <c r="AJ325" s="40">
        <f t="shared" si="54"/>
        <v>0</v>
      </c>
      <c r="AK325" s="40">
        <f t="shared" si="55"/>
        <v>0</v>
      </c>
    </row>
    <row r="326" spans="1:37" x14ac:dyDescent="0.25">
      <c r="A326">
        <v>324</v>
      </c>
      <c r="B326">
        <v>12</v>
      </c>
      <c r="C326">
        <v>2009</v>
      </c>
      <c r="D326">
        <v>31</v>
      </c>
      <c r="E326" t="str">
        <f t="shared" si="47"/>
        <v>12/2009</v>
      </c>
      <c r="F326" s="23">
        <f>('Monthly Load'!D358+'Monthly Load'!E358+'Monthly Load'!F358)+('WWTP loads'!C334)+('Monthly Load'!R358*'Monthly Load'!$F$26)</f>
        <v>10244.409202883906</v>
      </c>
      <c r="G326" s="23">
        <f>('Monthly Load'!G358)+'WWTP loads'!D334+('Monthly Load'!R358*'Monthly Load'!$G$26)</f>
        <v>1756.9720934153274</v>
      </c>
      <c r="H326" s="23">
        <f>'WWTP loads'!E334+('Monthly Load'!R358*'Monthly Load'!$H$26)</f>
        <v>1577.5077490662075</v>
      </c>
      <c r="I326" s="23">
        <f>('Monthly Load'!C358)+'WWTP loads'!F334+('Monthly Load'!R358*'Monthly Load'!$I$26)</f>
        <v>79615.475730274586</v>
      </c>
      <c r="J326" s="24"/>
      <c r="K326" s="25">
        <v>20.34346120829764</v>
      </c>
      <c r="L326" s="25">
        <v>4.9970739520744285</v>
      </c>
      <c r="M326" s="25">
        <v>5.1569803185408105</v>
      </c>
      <c r="N326" s="25">
        <v>106.27376296352367</v>
      </c>
      <c r="P326" s="23">
        <f t="shared" si="48"/>
        <v>188.01246185843894</v>
      </c>
      <c r="Q326" s="23">
        <f t="shared" si="49"/>
        <v>131.27246806960818</v>
      </c>
      <c r="R326" s="23">
        <f t="shared" si="50"/>
        <v>114.20906892575168</v>
      </c>
      <c r="S326" s="23">
        <f t="shared" si="51"/>
        <v>279.70227562525281</v>
      </c>
      <c r="AA326" t="s">
        <v>393</v>
      </c>
      <c r="AB326">
        <f>'Monthly Load'!D358+'Monthly Load'!E358+'Monthly Load'!F358</f>
        <v>7626.9037823167218</v>
      </c>
      <c r="AD326" s="23">
        <v>10244.409202883906</v>
      </c>
      <c r="AE326" s="23">
        <v>1756.9720934153274</v>
      </c>
      <c r="AF326" s="23">
        <v>1577.5077490662075</v>
      </c>
      <c r="AG326" s="23">
        <v>79615.475730274586</v>
      </c>
      <c r="AH326" s="40">
        <f t="shared" si="52"/>
        <v>0</v>
      </c>
      <c r="AI326" s="40">
        <f t="shared" si="53"/>
        <v>0</v>
      </c>
      <c r="AJ326" s="40">
        <f t="shared" si="54"/>
        <v>0</v>
      </c>
      <c r="AK326" s="40">
        <f t="shared" si="55"/>
        <v>0</v>
      </c>
    </row>
    <row r="327" spans="1:37" x14ac:dyDescent="0.25">
      <c r="A327">
        <v>325</v>
      </c>
      <c r="B327">
        <v>1</v>
      </c>
      <c r="C327">
        <v>2010</v>
      </c>
      <c r="D327">
        <v>31</v>
      </c>
      <c r="E327" t="str">
        <f t="shared" si="47"/>
        <v>1/2010</v>
      </c>
      <c r="F327" s="23">
        <f>('Monthly Load'!D359+'Monthly Load'!E359+'Monthly Load'!F359)+('WWTP loads'!C335)+('Monthly Load'!R359*'Monthly Load'!$F$26)</f>
        <v>5081.6358540473393</v>
      </c>
      <c r="G327" s="23">
        <f>('Monthly Load'!G359)+'WWTP loads'!D335+('Monthly Load'!R359*'Monthly Load'!$G$26)</f>
        <v>899.24280485980614</v>
      </c>
      <c r="H327" s="23">
        <f>'WWTP loads'!E335+('Monthly Load'!R359*'Monthly Load'!$H$26)</f>
        <v>820.02080823904544</v>
      </c>
      <c r="I327" s="23">
        <f>('Monthly Load'!C359)+'WWTP loads'!F335+('Monthly Load'!R359*'Monthly Load'!$I$26)</f>
        <v>43860.13252360333</v>
      </c>
      <c r="J327" s="24"/>
      <c r="K327" s="25">
        <v>12.256389349515976</v>
      </c>
      <c r="L327" s="25">
        <v>3.1848842915712332</v>
      </c>
      <c r="M327" s="25">
        <v>3.2868005889015128</v>
      </c>
      <c r="N327" s="25">
        <v>74.996187723517224</v>
      </c>
      <c r="P327" s="23">
        <f t="shared" si="48"/>
        <v>154.798074952077</v>
      </c>
      <c r="Q327" s="23">
        <f t="shared" si="49"/>
        <v>105.41632610833854</v>
      </c>
      <c r="R327" s="23">
        <f t="shared" si="50"/>
        <v>93.148546054461178</v>
      </c>
      <c r="S327" s="23">
        <f t="shared" si="51"/>
        <v>218.35106562602027</v>
      </c>
      <c r="AA327" t="s">
        <v>394</v>
      </c>
      <c r="AB327">
        <f>'Monthly Load'!D359+'Monthly Load'!E359+'Monthly Load'!F359</f>
        <v>3715.9694788630991</v>
      </c>
      <c r="AD327" s="23">
        <v>5081.6358540473393</v>
      </c>
      <c r="AE327" s="23">
        <v>899.24280485980614</v>
      </c>
      <c r="AF327" s="23">
        <v>820.02080823904544</v>
      </c>
      <c r="AG327" s="23">
        <v>43860.13252360333</v>
      </c>
      <c r="AH327" s="40">
        <f t="shared" si="52"/>
        <v>0</v>
      </c>
      <c r="AI327" s="40">
        <f t="shared" si="53"/>
        <v>0</v>
      </c>
      <c r="AJ327" s="40">
        <f t="shared" si="54"/>
        <v>0</v>
      </c>
      <c r="AK327" s="40">
        <f t="shared" si="55"/>
        <v>0</v>
      </c>
    </row>
    <row r="328" spans="1:37" x14ac:dyDescent="0.25">
      <c r="A328">
        <v>326</v>
      </c>
      <c r="B328">
        <v>2</v>
      </c>
      <c r="C328">
        <v>2010</v>
      </c>
      <c r="D328">
        <v>28</v>
      </c>
      <c r="E328" t="str">
        <f t="shared" si="47"/>
        <v>2/2010</v>
      </c>
      <c r="F328" s="23">
        <f>('Monthly Load'!D360+'Monthly Load'!E360+'Monthly Load'!F360)+('WWTP loads'!C336)+('Monthly Load'!R360*'Monthly Load'!$F$26)</f>
        <v>5995.027928217427</v>
      </c>
      <c r="G328" s="23">
        <f>('Monthly Load'!G360)+'WWTP loads'!D336+('Monthly Load'!R360*'Monthly Load'!$G$26)</f>
        <v>1062.4580711308247</v>
      </c>
      <c r="H328" s="23">
        <f>'WWTP loads'!E336+('Monthly Load'!R360*'Monthly Load'!$H$26)</f>
        <v>970.00240427187316</v>
      </c>
      <c r="I328" s="23">
        <f>('Monthly Load'!C360)+'WWTP loads'!F336+('Monthly Load'!R360*'Monthly Load'!$I$26)</f>
        <v>66933.129720210636</v>
      </c>
      <c r="J328" s="24"/>
      <c r="K328" s="25">
        <v>17.130497176777272</v>
      </c>
      <c r="L328" s="25">
        <v>4.0642018488923375</v>
      </c>
      <c r="M328" s="25">
        <v>4.1942563080568922</v>
      </c>
      <c r="N328" s="25">
        <v>109.81522824068351</v>
      </c>
      <c r="P328" s="23">
        <f t="shared" si="48"/>
        <v>144.6603358937173</v>
      </c>
      <c r="Q328" s="23">
        <f t="shared" si="49"/>
        <v>108.05994873101113</v>
      </c>
      <c r="R328" s="23">
        <f t="shared" si="50"/>
        <v>95.597397747984402</v>
      </c>
      <c r="S328" s="23">
        <f t="shared" si="51"/>
        <v>251.94560698599449</v>
      </c>
      <c r="AA328" t="s">
        <v>395</v>
      </c>
      <c r="AB328">
        <f>'Monthly Load'!D360+'Monthly Load'!E360+'Monthly Load'!F360</f>
        <v>4382.3330419202939</v>
      </c>
      <c r="AD328" s="23">
        <v>5995.027928217427</v>
      </c>
      <c r="AE328" s="23">
        <v>1062.4580711308247</v>
      </c>
      <c r="AF328" s="23">
        <v>970.00240427187316</v>
      </c>
      <c r="AG328" s="23">
        <v>66933.129720210636</v>
      </c>
      <c r="AH328" s="40">
        <f t="shared" si="52"/>
        <v>0</v>
      </c>
      <c r="AI328" s="40">
        <f t="shared" si="53"/>
        <v>0</v>
      </c>
      <c r="AJ328" s="40">
        <f t="shared" si="54"/>
        <v>0</v>
      </c>
      <c r="AK328" s="40">
        <f t="shared" si="55"/>
        <v>0</v>
      </c>
    </row>
    <row r="329" spans="1:37" x14ac:dyDescent="0.25">
      <c r="A329">
        <v>327</v>
      </c>
      <c r="B329">
        <v>3</v>
      </c>
      <c r="C329">
        <v>2010</v>
      </c>
      <c r="D329">
        <v>31</v>
      </c>
      <c r="E329" t="str">
        <f t="shared" si="47"/>
        <v>3/2010</v>
      </c>
      <c r="F329" s="23">
        <f>('Monthly Load'!D361+'Monthly Load'!E361+'Monthly Load'!F361)+('WWTP loads'!C337)+('Monthly Load'!R361*'Monthly Load'!$F$26)</f>
        <v>3398.4706057968169</v>
      </c>
      <c r="G329" s="23">
        <f>('Monthly Load'!G361)+'WWTP loads'!D337+('Monthly Load'!R361*'Monthly Load'!$G$26)</f>
        <v>609.60552611421747</v>
      </c>
      <c r="H329" s="23">
        <f>'WWTP loads'!E337+('Monthly Load'!R361*'Monthly Load'!$H$26)</f>
        <v>553.86763317553152</v>
      </c>
      <c r="I329" s="23">
        <f>('Monthly Load'!C361)+'WWTP loads'!F337+('Monthly Load'!R361*'Monthly Load'!$I$26)</f>
        <v>26413.017690271874</v>
      </c>
      <c r="J329" s="24"/>
      <c r="K329" s="25">
        <v>7.698701599606621</v>
      </c>
      <c r="L329" s="25">
        <v>2.0721155795373267</v>
      </c>
      <c r="M329" s="25">
        <v>2.138423278082521</v>
      </c>
      <c r="N329" s="25">
        <v>57.33741407193731</v>
      </c>
      <c r="P329" s="23">
        <f t="shared" si="48"/>
        <v>164.81266991183335</v>
      </c>
      <c r="Q329" s="23">
        <f t="shared" si="49"/>
        <v>109.83973662982187</v>
      </c>
      <c r="R329" s="23">
        <f t="shared" si="50"/>
        <v>96.702316341826204</v>
      </c>
      <c r="S329" s="23">
        <f t="shared" si="51"/>
        <v>171.99050973519044</v>
      </c>
      <c r="AA329" t="s">
        <v>396</v>
      </c>
      <c r="AB329">
        <f>'Monthly Load'!D361+'Monthly Load'!E361+'Monthly Load'!F361</f>
        <v>2471.1741660113057</v>
      </c>
      <c r="AD329" s="23">
        <v>3398.4706057968169</v>
      </c>
      <c r="AE329" s="23">
        <v>609.60552611421747</v>
      </c>
      <c r="AF329" s="23">
        <v>553.86763317553152</v>
      </c>
      <c r="AG329" s="23">
        <v>26413.017690271874</v>
      </c>
      <c r="AH329" s="40">
        <f t="shared" si="52"/>
        <v>0</v>
      </c>
      <c r="AI329" s="40">
        <f t="shared" si="53"/>
        <v>0</v>
      </c>
      <c r="AJ329" s="40">
        <f t="shared" si="54"/>
        <v>0</v>
      </c>
      <c r="AK329" s="40">
        <f t="shared" si="55"/>
        <v>0</v>
      </c>
    </row>
    <row r="330" spans="1:37" x14ac:dyDescent="0.25">
      <c r="A330">
        <v>328</v>
      </c>
      <c r="B330">
        <v>4</v>
      </c>
      <c r="C330">
        <v>2010</v>
      </c>
      <c r="D330">
        <v>30</v>
      </c>
      <c r="E330" t="str">
        <f t="shared" si="47"/>
        <v>4/2010</v>
      </c>
      <c r="F330" s="23">
        <f>('Monthly Load'!D362+'Monthly Load'!E362+'Monthly Load'!F362)+('WWTP loads'!C338)+('Monthly Load'!R362*'Monthly Load'!$F$26)</f>
        <v>1588.7398043456683</v>
      </c>
      <c r="G330" s="23">
        <f>('Monthly Load'!G362)+'WWTP loads'!D338+('Monthly Load'!R362*'Monthly Load'!$G$26)</f>
        <v>109.76558864468419</v>
      </c>
      <c r="H330" s="23">
        <f>'WWTP loads'!E338+('Monthly Load'!R362*'Monthly Load'!$H$26)</f>
        <v>94.555258203527913</v>
      </c>
      <c r="I330" s="23">
        <f>('Monthly Load'!C362)+'WWTP loads'!F338+('Monthly Load'!R362*'Monthly Load'!$I$26)</f>
        <v>7257.202778003355</v>
      </c>
      <c r="J330" s="24"/>
      <c r="K330" s="25">
        <v>3.1590182888914411</v>
      </c>
      <c r="L330" s="25">
        <v>0.50327348944941008</v>
      </c>
      <c r="M330" s="25">
        <v>0.51937824111179121</v>
      </c>
      <c r="N330" s="25">
        <v>24.356358941046704</v>
      </c>
      <c r="P330" s="23">
        <f t="shared" si="48"/>
        <v>194.02855041588967</v>
      </c>
      <c r="Q330" s="23">
        <f t="shared" si="49"/>
        <v>84.144776176454727</v>
      </c>
      <c r="R330" s="23">
        <f t="shared" si="50"/>
        <v>70.237158966469906</v>
      </c>
      <c r="S330" s="23">
        <f t="shared" si="51"/>
        <v>114.95341966136162</v>
      </c>
      <c r="AA330" t="s">
        <v>397</v>
      </c>
      <c r="AB330">
        <f>'Monthly Load'!D362+'Monthly Load'!E362+'Monthly Load'!F362</f>
        <v>1417.9578645140452</v>
      </c>
      <c r="AD330" s="23">
        <v>1588.7398043456683</v>
      </c>
      <c r="AE330" s="23">
        <v>109.76558864468419</v>
      </c>
      <c r="AF330" s="23">
        <v>94.555258203527913</v>
      </c>
      <c r="AG330" s="23">
        <v>7257.202778003355</v>
      </c>
      <c r="AH330" s="40">
        <f t="shared" si="52"/>
        <v>0</v>
      </c>
      <c r="AI330" s="40">
        <f t="shared" si="53"/>
        <v>0</v>
      </c>
      <c r="AJ330" s="40">
        <f t="shared" si="54"/>
        <v>0</v>
      </c>
      <c r="AK330" s="40">
        <f t="shared" si="55"/>
        <v>0</v>
      </c>
    </row>
    <row r="331" spans="1:37" x14ac:dyDescent="0.25">
      <c r="A331">
        <v>329</v>
      </c>
      <c r="B331">
        <v>5</v>
      </c>
      <c r="C331">
        <v>2010</v>
      </c>
      <c r="D331">
        <v>31</v>
      </c>
      <c r="E331" t="str">
        <f t="shared" si="47"/>
        <v>5/2010</v>
      </c>
      <c r="F331" s="23">
        <f>('Monthly Load'!D363+'Monthly Load'!E363+'Monthly Load'!F363)+('WWTP loads'!C339)+('Monthly Load'!R363*'Monthly Load'!$F$26)</f>
        <v>4302.1727052953038</v>
      </c>
      <c r="G331" s="23">
        <f>('Monthly Load'!G363)+'WWTP loads'!D339+('Monthly Load'!R363*'Monthly Load'!$G$26)</f>
        <v>505.29628099751744</v>
      </c>
      <c r="H331" s="23">
        <f>'WWTP loads'!E339+('Monthly Load'!R363*'Monthly Load'!$H$26)</f>
        <v>458.01589441964495</v>
      </c>
      <c r="I331" s="23">
        <f>('Monthly Load'!C363)+'WWTP loads'!F339+('Monthly Load'!R363*'Monthly Load'!$I$26)</f>
        <v>17565.253255530963</v>
      </c>
      <c r="J331" s="24"/>
      <c r="K331" s="25">
        <v>8.6957886122410706</v>
      </c>
      <c r="L331" s="25">
        <v>1.2959468816677657</v>
      </c>
      <c r="M331" s="25">
        <v>1.3374171818811342</v>
      </c>
      <c r="N331" s="25">
        <v>34.352261260464466</v>
      </c>
      <c r="P331" s="23">
        <f t="shared" si="48"/>
        <v>184.71553853185415</v>
      </c>
      <c r="Q331" s="23">
        <f t="shared" si="49"/>
        <v>145.57388235555283</v>
      </c>
      <c r="R331" s="23">
        <f t="shared" si="50"/>
        <v>127.86103478174117</v>
      </c>
      <c r="S331" s="23">
        <f t="shared" si="51"/>
        <v>190.90778968872002</v>
      </c>
      <c r="AA331" t="s">
        <v>398</v>
      </c>
      <c r="AB331">
        <f>'Monthly Load'!D363+'Monthly Load'!E363+'Monthly Load'!F363</f>
        <v>3532.749717578311</v>
      </c>
      <c r="AD331" s="23">
        <v>4302.1727052953038</v>
      </c>
      <c r="AE331" s="23">
        <v>505.29628099751744</v>
      </c>
      <c r="AF331" s="23">
        <v>458.01589441964495</v>
      </c>
      <c r="AG331" s="23">
        <v>17565.253255530963</v>
      </c>
      <c r="AH331" s="40">
        <f t="shared" si="52"/>
        <v>0</v>
      </c>
      <c r="AI331" s="40">
        <f t="shared" si="53"/>
        <v>0</v>
      </c>
      <c r="AJ331" s="40">
        <f t="shared" si="54"/>
        <v>0</v>
      </c>
      <c r="AK331" s="40">
        <f t="shared" si="55"/>
        <v>0</v>
      </c>
    </row>
    <row r="332" spans="1:37" x14ac:dyDescent="0.25">
      <c r="A332">
        <v>330</v>
      </c>
      <c r="B332">
        <v>6</v>
      </c>
      <c r="C332">
        <v>2010</v>
      </c>
      <c r="D332">
        <v>30</v>
      </c>
      <c r="E332" t="str">
        <f t="shared" si="47"/>
        <v>6/2010</v>
      </c>
      <c r="F332" s="23">
        <f>('Monthly Load'!D364+'Monthly Load'!E364+'Monthly Load'!F364)+('WWTP loads'!C340)+('Monthly Load'!R364*'Monthly Load'!$F$26)</f>
        <v>1621.9354187868489</v>
      </c>
      <c r="G332" s="23">
        <f>('Monthly Load'!G364)+'WWTP loads'!D340+('Monthly Load'!R364*'Monthly Load'!$G$26)</f>
        <v>117.70322406563839</v>
      </c>
      <c r="H332" s="23">
        <f>'WWTP loads'!E340+('Monthly Load'!R364*'Monthly Load'!$H$26)</f>
        <v>101.84930156332368</v>
      </c>
      <c r="I332" s="23">
        <f>('Monthly Load'!C364)+'WWTP loads'!F340+('Monthly Load'!R364*'Monthly Load'!$I$26)</f>
        <v>6034.299001808</v>
      </c>
      <c r="J332" s="24"/>
      <c r="K332" s="25">
        <v>2.720887934001444</v>
      </c>
      <c r="L332" s="25">
        <v>0.38088955432129651</v>
      </c>
      <c r="M332" s="25">
        <v>0.39307802005957798</v>
      </c>
      <c r="N332" s="25">
        <v>15.927604280586586</v>
      </c>
      <c r="P332" s="23">
        <f t="shared" si="48"/>
        <v>229.97885415535313</v>
      </c>
      <c r="Q332" s="23">
        <f t="shared" si="49"/>
        <v>119.22142246899864</v>
      </c>
      <c r="R332" s="23">
        <f t="shared" si="50"/>
        <v>99.964154741930258</v>
      </c>
      <c r="S332" s="23">
        <f t="shared" si="51"/>
        <v>146.16432034532545</v>
      </c>
      <c r="AA332" t="s">
        <v>399</v>
      </c>
      <c r="AB332">
        <f>'Monthly Load'!D364+'Monthly Load'!E364+'Monthly Load'!F364</f>
        <v>1439.1397604802683</v>
      </c>
      <c r="AD332" s="23">
        <v>1621.9354187868489</v>
      </c>
      <c r="AE332" s="23">
        <v>117.70322406563839</v>
      </c>
      <c r="AF332" s="23">
        <v>101.84930156332368</v>
      </c>
      <c r="AG332" s="23">
        <v>6034.299001808</v>
      </c>
      <c r="AH332" s="40">
        <f t="shared" si="52"/>
        <v>0</v>
      </c>
      <c r="AI332" s="40">
        <f t="shared" si="53"/>
        <v>0</v>
      </c>
      <c r="AJ332" s="40">
        <f t="shared" si="54"/>
        <v>0</v>
      </c>
      <c r="AK332" s="40">
        <f t="shared" si="55"/>
        <v>0</v>
      </c>
    </row>
    <row r="333" spans="1:37" x14ac:dyDescent="0.25">
      <c r="A333">
        <v>331</v>
      </c>
      <c r="B333">
        <v>7</v>
      </c>
      <c r="C333">
        <v>2010</v>
      </c>
      <c r="D333">
        <v>31</v>
      </c>
      <c r="E333" t="str">
        <f t="shared" si="47"/>
        <v>7/2010</v>
      </c>
      <c r="F333" s="23">
        <f>('Monthly Load'!D365+'Monthly Load'!E365+'Monthly Load'!F365)+('WWTP loads'!C341)+('Monthly Load'!R365*'Monthly Load'!$F$26)</f>
        <v>1386.3969601956103</v>
      </c>
      <c r="G333" s="23">
        <f>('Monthly Load'!G365)+'WWTP loads'!D341+('Monthly Load'!R365*'Monthly Load'!$G$26)</f>
        <v>145.10773041175798</v>
      </c>
      <c r="H333" s="23">
        <f>'WWTP loads'!E341+('Monthly Load'!R365*'Monthly Load'!$H$26)</f>
        <v>127.03182090840653</v>
      </c>
      <c r="I333" s="23">
        <f>('Monthly Load'!C365)+'WWTP loads'!F341+('Monthly Load'!R365*'Monthly Load'!$I$26)</f>
        <v>5894.2415955195702</v>
      </c>
      <c r="J333" s="24"/>
      <c r="K333" s="25">
        <v>1.9545119563133653</v>
      </c>
      <c r="L333" s="25">
        <v>0.36528835235187751</v>
      </c>
      <c r="M333" s="25">
        <v>0.37697757962713757</v>
      </c>
      <c r="N333" s="25">
        <v>12.606404971934232</v>
      </c>
      <c r="P333" s="23">
        <f t="shared" si="48"/>
        <v>264.83405464259909</v>
      </c>
      <c r="Q333" s="23">
        <f t="shared" si="49"/>
        <v>148.31302358129759</v>
      </c>
      <c r="R333" s="23">
        <f t="shared" si="50"/>
        <v>125.81185489586929</v>
      </c>
      <c r="S333" s="23">
        <f t="shared" si="51"/>
        <v>174.56663571571247</v>
      </c>
      <c r="AA333" t="s">
        <v>400</v>
      </c>
      <c r="AB333">
        <f>'Monthly Load'!D365+'Monthly Load'!E365+'Monthly Load'!F365</f>
        <v>1162.1242112030109</v>
      </c>
      <c r="AD333" s="23">
        <v>1386.3969601956103</v>
      </c>
      <c r="AE333" s="23">
        <v>145.10773041175798</v>
      </c>
      <c r="AF333" s="23">
        <v>127.03182090840653</v>
      </c>
      <c r="AG333" s="23">
        <v>5894.2415955195702</v>
      </c>
      <c r="AH333" s="40">
        <f t="shared" si="52"/>
        <v>0</v>
      </c>
      <c r="AI333" s="40">
        <f t="shared" si="53"/>
        <v>0</v>
      </c>
      <c r="AJ333" s="40">
        <f t="shared" si="54"/>
        <v>0</v>
      </c>
      <c r="AK333" s="40">
        <f t="shared" si="55"/>
        <v>0</v>
      </c>
    </row>
    <row r="334" spans="1:37" x14ac:dyDescent="0.25">
      <c r="A334">
        <v>332</v>
      </c>
      <c r="B334">
        <v>8</v>
      </c>
      <c r="C334">
        <v>2010</v>
      </c>
      <c r="D334">
        <v>30</v>
      </c>
      <c r="E334" t="str">
        <f t="shared" si="47"/>
        <v>8/2010</v>
      </c>
      <c r="F334" s="23">
        <f>('Monthly Load'!D366+'Monthly Load'!E366+'Monthly Load'!F366)+('WWTP loads'!C342)+('Monthly Load'!R366*'Monthly Load'!$F$26)</f>
        <v>2620.1519574151062</v>
      </c>
      <c r="G334" s="23">
        <f>('Monthly Load'!G366)+'WWTP loads'!D342+('Monthly Load'!R366*'Monthly Load'!$G$26)</f>
        <v>817.92543656700241</v>
      </c>
      <c r="H334" s="23">
        <f>'WWTP loads'!E342+('Monthly Load'!R366*'Monthly Load'!$H$26)</f>
        <v>745.29674007809058</v>
      </c>
      <c r="I334" s="23">
        <f>('Monthly Load'!C366)+'WWTP loads'!F342+('Monthly Load'!R366*'Monthly Load'!$I$26)</f>
        <v>5014.0196622223966</v>
      </c>
      <c r="J334" s="24"/>
      <c r="K334" s="25">
        <v>2.5816796722596513</v>
      </c>
      <c r="L334" s="25">
        <v>1.7366940336939043</v>
      </c>
      <c r="M334" s="25">
        <v>1.7922682427721093</v>
      </c>
      <c r="N334" s="25">
        <v>9.5951740100597664</v>
      </c>
      <c r="P334" s="23">
        <f t="shared" si="48"/>
        <v>391.55171167962277</v>
      </c>
      <c r="Q334" s="23">
        <f t="shared" si="49"/>
        <v>181.70019984772193</v>
      </c>
      <c r="R334" s="23">
        <f t="shared" si="50"/>
        <v>160.43208025393369</v>
      </c>
      <c r="S334" s="23">
        <f t="shared" si="51"/>
        <v>201.60355236421751</v>
      </c>
      <c r="AA334" t="s">
        <v>401</v>
      </c>
      <c r="AB334">
        <f>'Monthly Load'!D366+'Monthly Load'!E366+'Monthly Load'!F366</f>
        <v>1377.5605180253799</v>
      </c>
      <c r="AD334" s="23">
        <v>2620.1519574151062</v>
      </c>
      <c r="AE334" s="23">
        <v>817.92543656700241</v>
      </c>
      <c r="AF334" s="23">
        <v>745.29674007809058</v>
      </c>
      <c r="AG334" s="23">
        <v>5014.0196622223966</v>
      </c>
      <c r="AH334" s="40">
        <f t="shared" si="52"/>
        <v>0</v>
      </c>
      <c r="AI334" s="40">
        <f t="shared" si="53"/>
        <v>0</v>
      </c>
      <c r="AJ334" s="40">
        <f t="shared" si="54"/>
        <v>0</v>
      </c>
      <c r="AK334" s="40">
        <f t="shared" si="55"/>
        <v>0</v>
      </c>
    </row>
    <row r="335" spans="1:37" x14ac:dyDescent="0.25">
      <c r="A335">
        <v>333</v>
      </c>
      <c r="B335">
        <v>9</v>
      </c>
      <c r="C335">
        <v>2010</v>
      </c>
      <c r="D335">
        <v>31</v>
      </c>
      <c r="E335" t="str">
        <f t="shared" si="47"/>
        <v>9/2010</v>
      </c>
      <c r="F335" s="23">
        <f>('Monthly Load'!D367+'Monthly Load'!E367+'Monthly Load'!F367)+('WWTP loads'!C343)+('Monthly Load'!R367*'Monthly Load'!$F$26)</f>
        <v>2391.0719029437978</v>
      </c>
      <c r="G335" s="23">
        <f>('Monthly Load'!G367)+'WWTP loads'!D343+('Monthly Load'!R367*'Monthly Load'!$G$26)</f>
        <v>483.2788259900293</v>
      </c>
      <c r="H335" s="23">
        <f>'WWTP loads'!E343+('Monthly Load'!R367*'Monthly Load'!$H$26)</f>
        <v>437.78363846681799</v>
      </c>
      <c r="I335" s="23">
        <f>('Monthly Load'!C367)+'WWTP loads'!F343+('Monthly Load'!R367*'Monthly Load'!$I$26)</f>
        <v>8094.1937180411169</v>
      </c>
      <c r="J335" s="24"/>
      <c r="K335" s="25">
        <v>3.6498513929987011</v>
      </c>
      <c r="L335" s="25">
        <v>0.94524084721617374</v>
      </c>
      <c r="M335" s="25">
        <v>0.97548855432709125</v>
      </c>
      <c r="N335" s="25">
        <v>10.214947258767664</v>
      </c>
      <c r="P335" s="23">
        <f t="shared" si="48"/>
        <v>244.59187018209661</v>
      </c>
      <c r="Q335" s="23">
        <f t="shared" si="49"/>
        <v>190.88853750747742</v>
      </c>
      <c r="R335" s="23">
        <f t="shared" si="50"/>
        <v>167.55674383104795</v>
      </c>
      <c r="S335" s="23">
        <f t="shared" si="51"/>
        <v>295.8434982084658</v>
      </c>
      <c r="AA335" t="s">
        <v>402</v>
      </c>
      <c r="AB335">
        <f>'Monthly Load'!D367+'Monthly Load'!E367+'Monthly Load'!F367</f>
        <v>1654.972630913815</v>
      </c>
      <c r="AD335" s="23">
        <v>2391.0719029437978</v>
      </c>
      <c r="AE335" s="23">
        <v>483.2788259900293</v>
      </c>
      <c r="AF335" s="23">
        <v>437.78363846681799</v>
      </c>
      <c r="AG335" s="23">
        <v>8094.1937180411169</v>
      </c>
      <c r="AH335" s="40">
        <f t="shared" si="52"/>
        <v>0</v>
      </c>
      <c r="AI335" s="40">
        <f t="shared" si="53"/>
        <v>0</v>
      </c>
      <c r="AJ335" s="40">
        <f t="shared" si="54"/>
        <v>0</v>
      </c>
      <c r="AK335" s="40">
        <f t="shared" si="55"/>
        <v>0</v>
      </c>
    </row>
    <row r="336" spans="1:37" x14ac:dyDescent="0.25">
      <c r="A336">
        <v>334</v>
      </c>
      <c r="B336">
        <v>10</v>
      </c>
      <c r="C336">
        <v>2010</v>
      </c>
      <c r="D336">
        <v>31</v>
      </c>
      <c r="E336" t="str">
        <f t="shared" si="47"/>
        <v>10/2010</v>
      </c>
      <c r="F336" s="23">
        <f>('Monthly Load'!D368+'Monthly Load'!E368+'Monthly Load'!F368)+('WWTP loads'!C344)+('Monthly Load'!R368*'Monthly Load'!$F$26)</f>
        <v>1816.893984062634</v>
      </c>
      <c r="G336" s="23">
        <f>('Monthly Load'!G368)+'WWTP loads'!D344+('Monthly Load'!R368*'Monthly Load'!$G$26)</f>
        <v>88.13771013501308</v>
      </c>
      <c r="H336" s="23">
        <f>'WWTP loads'!E344+('Monthly Load'!R368*'Monthly Load'!$H$26)</f>
        <v>74.680991464911244</v>
      </c>
      <c r="I336" s="23">
        <f>('Monthly Load'!C368)+'WWTP loads'!F344+('Monthly Load'!R368*'Monthly Load'!$I$26)</f>
        <v>15098.723889553123</v>
      </c>
      <c r="J336" s="24"/>
      <c r="K336" s="25">
        <v>3.908873904801633</v>
      </c>
      <c r="L336" s="25">
        <v>0.31012130407855226</v>
      </c>
      <c r="M336" s="25">
        <v>0.32004518580906594</v>
      </c>
      <c r="N336" s="25">
        <v>24.634984334645431</v>
      </c>
      <c r="P336" s="23">
        <f t="shared" si="48"/>
        <v>173.54115746282289</v>
      </c>
      <c r="Q336" s="23">
        <f t="shared" si="49"/>
        <v>106.10961169958951</v>
      </c>
      <c r="R336" s="23">
        <f t="shared" si="50"/>
        <v>87.12109792177327</v>
      </c>
      <c r="S336" s="23">
        <f t="shared" si="51"/>
        <v>228.82976599954392</v>
      </c>
      <c r="AA336" t="s">
        <v>403</v>
      </c>
      <c r="AB336">
        <f>'Monthly Load'!D368+'Monthly Load'!E368+'Monthly Load'!F368</f>
        <v>1678.8461306240267</v>
      </c>
      <c r="AD336" s="23">
        <v>1816.893984062634</v>
      </c>
      <c r="AE336" s="23">
        <v>88.13771013501308</v>
      </c>
      <c r="AF336" s="23">
        <v>74.680991464911244</v>
      </c>
      <c r="AG336" s="23">
        <v>15098.723889553123</v>
      </c>
      <c r="AH336" s="40">
        <f t="shared" si="52"/>
        <v>0</v>
      </c>
      <c r="AI336" s="40">
        <f t="shared" si="53"/>
        <v>0</v>
      </c>
      <c r="AJ336" s="40">
        <f t="shared" si="54"/>
        <v>0</v>
      </c>
      <c r="AK336" s="40">
        <f t="shared" si="55"/>
        <v>0</v>
      </c>
    </row>
    <row r="337" spans="1:37" x14ac:dyDescent="0.25">
      <c r="A337">
        <v>335</v>
      </c>
      <c r="B337">
        <v>11</v>
      </c>
      <c r="C337">
        <v>2010</v>
      </c>
      <c r="D337">
        <v>30</v>
      </c>
      <c r="E337" t="str">
        <f t="shared" si="47"/>
        <v>11/2010</v>
      </c>
      <c r="F337" s="23">
        <f>('Monthly Load'!D369+'Monthly Load'!E369+'Monthly Load'!F369)+('WWTP loads'!C345)+('Monthly Load'!R369*'Monthly Load'!$F$26)</f>
        <v>1037.9084498048098</v>
      </c>
      <c r="G337" s="23">
        <f>('Monthly Load'!G369)+'WWTP loads'!D345+('Monthly Load'!R369*'Monthly Load'!$G$26)</f>
        <v>38.20695204887209</v>
      </c>
      <c r="H337" s="23">
        <f>'WWTP loads'!E345+('Monthly Load'!R369*'Monthly Load'!$H$26)</f>
        <v>28.798673223592484</v>
      </c>
      <c r="I337" s="23">
        <f>('Monthly Load'!C369)+'WWTP loads'!F345+('Monthly Load'!R369*'Monthly Load'!$I$26)</f>
        <v>2087.8339472455168</v>
      </c>
      <c r="J337" s="24"/>
      <c r="K337" s="25">
        <v>2.4538710051730308</v>
      </c>
      <c r="L337" s="25">
        <v>0.16530964371782514</v>
      </c>
      <c r="M337" s="25">
        <v>0.17059955231679555</v>
      </c>
      <c r="N337" s="25">
        <v>7.8743881941073646</v>
      </c>
      <c r="P337" s="23">
        <f t="shared" si="48"/>
        <v>163.18202620572274</v>
      </c>
      <c r="Q337" s="23">
        <f t="shared" si="49"/>
        <v>89.168037067268983</v>
      </c>
      <c r="R337" s="23">
        <f t="shared" si="50"/>
        <v>65.126778391922315</v>
      </c>
      <c r="S337" s="23">
        <f t="shared" si="51"/>
        <v>102.29258097735669</v>
      </c>
      <c r="AA337" t="s">
        <v>404</v>
      </c>
      <c r="AB337">
        <f>'Monthly Load'!D369+'Monthly Load'!E369+'Monthly Load'!F369</f>
        <v>975.43147346955107</v>
      </c>
      <c r="AD337" s="23">
        <v>1037.9084498048098</v>
      </c>
      <c r="AE337" s="23">
        <v>38.20695204887209</v>
      </c>
      <c r="AF337" s="23">
        <v>28.798673223592484</v>
      </c>
      <c r="AG337" s="23">
        <v>2087.8339472455168</v>
      </c>
      <c r="AH337" s="40">
        <f t="shared" si="52"/>
        <v>0</v>
      </c>
      <c r="AI337" s="40">
        <f t="shared" si="53"/>
        <v>0</v>
      </c>
      <c r="AJ337" s="40">
        <f t="shared" si="54"/>
        <v>0</v>
      </c>
      <c r="AK337" s="40">
        <f t="shared" si="55"/>
        <v>0</v>
      </c>
    </row>
    <row r="338" spans="1:37" x14ac:dyDescent="0.25">
      <c r="A338">
        <v>336</v>
      </c>
      <c r="B338">
        <v>12</v>
      </c>
      <c r="C338">
        <v>2010</v>
      </c>
      <c r="D338">
        <v>31</v>
      </c>
      <c r="E338" t="str">
        <f t="shared" si="47"/>
        <v>12/2010</v>
      </c>
      <c r="F338" s="23">
        <f>('Monthly Load'!D370+'Monthly Load'!E370+'Monthly Load'!F370)+('WWTP loads'!C346)+('Monthly Load'!R370*'Monthly Load'!$F$26)</f>
        <v>1080.8981925456437</v>
      </c>
      <c r="G338" s="23">
        <f>('Monthly Load'!G370)+'WWTP loads'!D346+('Monthly Load'!R370*'Monthly Load'!$G$26)</f>
        <v>90.34049375075702</v>
      </c>
      <c r="H338" s="23">
        <f>'WWTP loads'!E346+('Monthly Load'!R370*'Monthly Load'!$H$26)</f>
        <v>76.705171003702958</v>
      </c>
      <c r="I338" s="23">
        <f>('Monthly Load'!C370)+'WWTP loads'!F346+('Monthly Load'!R370*'Monthly Load'!$I$26)</f>
        <v>2850.5053095746707</v>
      </c>
      <c r="J338" s="24"/>
      <c r="K338" s="25">
        <v>2.7469282923860425</v>
      </c>
      <c r="L338" s="25">
        <v>0.48486605979078723</v>
      </c>
      <c r="M338" s="25">
        <v>0.50038177370409243</v>
      </c>
      <c r="N338" s="25">
        <v>11.550743542771347</v>
      </c>
      <c r="P338" s="23">
        <f t="shared" si="48"/>
        <v>146.91361046789416</v>
      </c>
      <c r="Q338" s="23">
        <f t="shared" si="49"/>
        <v>69.564110870512962</v>
      </c>
      <c r="R338" s="23">
        <f t="shared" si="50"/>
        <v>57.233159837619674</v>
      </c>
      <c r="S338" s="23">
        <f t="shared" si="51"/>
        <v>92.13751109612619</v>
      </c>
      <c r="AA338" t="s">
        <v>405</v>
      </c>
      <c r="AB338">
        <f>'Monthly Load'!D370+'Monthly Load'!E370+'Monthly Load'!F370</f>
        <v>939.51639633726177</v>
      </c>
      <c r="AD338" s="23">
        <v>1080.8981925456437</v>
      </c>
      <c r="AE338" s="23">
        <v>90.34049375075702</v>
      </c>
      <c r="AF338" s="23">
        <v>76.705171003702958</v>
      </c>
      <c r="AG338" s="23">
        <v>2850.5053095746707</v>
      </c>
      <c r="AH338" s="40">
        <f t="shared" si="52"/>
        <v>0</v>
      </c>
      <c r="AI338" s="40">
        <f t="shared" si="53"/>
        <v>0</v>
      </c>
      <c r="AJ338" s="40">
        <f t="shared" si="54"/>
        <v>0</v>
      </c>
      <c r="AK338" s="40">
        <f t="shared" si="55"/>
        <v>0</v>
      </c>
    </row>
    <row r="339" spans="1:37" x14ac:dyDescent="0.25">
      <c r="A339">
        <v>337</v>
      </c>
      <c r="B339">
        <v>1</v>
      </c>
      <c r="C339">
        <v>2011</v>
      </c>
      <c r="D339">
        <v>31</v>
      </c>
      <c r="E339" t="str">
        <f t="shared" si="47"/>
        <v>1/2011</v>
      </c>
      <c r="F339" s="23">
        <f>('Monthly Load'!D371+'Monthly Load'!E371+'Monthly Load'!F371)+('WWTP loads'!C347)+('Monthly Load'!R371*'Monthly Load'!$F$26)</f>
        <v>933.10954705266897</v>
      </c>
      <c r="G339" s="23">
        <f>('Monthly Load'!G371)+'WWTP loads'!D347+('Monthly Load'!R371*'Monthly Load'!$G$26)</f>
        <v>70.784970039616667</v>
      </c>
      <c r="H339" s="23">
        <f>'WWTP loads'!E347+('Monthly Load'!R371*'Monthly Load'!$H$26)</f>
        <v>57.235095929718696</v>
      </c>
      <c r="I339" s="23">
        <f>('Monthly Load'!C371)+'WWTP loads'!F347+('Monthly Load'!R371*'Monthly Load'!$I$26)</f>
        <v>2490.595991643484</v>
      </c>
      <c r="J339" s="24"/>
      <c r="K339" s="25">
        <v>2.6032507975085393</v>
      </c>
      <c r="L339" s="25">
        <v>0.39202485238287488</v>
      </c>
      <c r="M339" s="25">
        <v>0.40456964765912684</v>
      </c>
      <c r="N339" s="25">
        <v>11.708419748948682</v>
      </c>
      <c r="P339" s="23">
        <f t="shared" si="48"/>
        <v>133.82621237422623</v>
      </c>
      <c r="Q339" s="23">
        <f t="shared" si="49"/>
        <v>67.414297974436948</v>
      </c>
      <c r="R339" s="23">
        <f t="shared" si="50"/>
        <v>52.819426507875605</v>
      </c>
      <c r="S339" s="23">
        <f t="shared" si="51"/>
        <v>79.419941882372314</v>
      </c>
      <c r="AA339" t="s">
        <v>406</v>
      </c>
      <c r="AB339">
        <f>'Monthly Load'!D371+'Monthly Load'!E371+'Monthly Load'!F371</f>
        <v>824.73375525395659</v>
      </c>
      <c r="AD339" s="23">
        <v>933.10954705266897</v>
      </c>
      <c r="AE339" s="23">
        <v>70.784970039616667</v>
      </c>
      <c r="AF339" s="23">
        <v>57.235095929718696</v>
      </c>
      <c r="AG339" s="23">
        <v>2490.595991643484</v>
      </c>
      <c r="AH339" s="40">
        <f t="shared" si="52"/>
        <v>0</v>
      </c>
      <c r="AI339" s="40">
        <f t="shared" si="53"/>
        <v>0</v>
      </c>
      <c r="AJ339" s="40">
        <f t="shared" si="54"/>
        <v>0</v>
      </c>
      <c r="AK339" s="40">
        <f t="shared" si="55"/>
        <v>0</v>
      </c>
    </row>
    <row r="340" spans="1:37" x14ac:dyDescent="0.25">
      <c r="A340">
        <v>338</v>
      </c>
      <c r="B340">
        <v>2</v>
      </c>
      <c r="C340">
        <v>2011</v>
      </c>
      <c r="D340">
        <v>28</v>
      </c>
      <c r="E340" t="str">
        <f t="shared" si="47"/>
        <v>2/2011</v>
      </c>
      <c r="F340" s="23">
        <f>('Monthly Load'!D372+'Monthly Load'!E372+'Monthly Load'!F372)+('WWTP loads'!C348)+('Monthly Load'!R372*'Monthly Load'!$F$26)</f>
        <v>1506.8399819876934</v>
      </c>
      <c r="G340" s="23">
        <f>('Monthly Load'!G372)+'WWTP loads'!D348+('Monthly Load'!R372*'Monthly Load'!$G$26)</f>
        <v>118.43889434953235</v>
      </c>
      <c r="H340" s="23">
        <f>'WWTP loads'!E348+('Monthly Load'!R372*'Monthly Load'!$H$26)</f>
        <v>101.02518853883041</v>
      </c>
      <c r="I340" s="23">
        <f>('Monthly Load'!C372)+'WWTP loads'!F348+('Monthly Load'!R372*'Monthly Load'!$I$26)</f>
        <v>3484.9046182652528</v>
      </c>
      <c r="J340" s="24"/>
      <c r="K340" s="25">
        <v>4.9178972543759114</v>
      </c>
      <c r="L340" s="25">
        <v>0.58896453322414766</v>
      </c>
      <c r="M340" s="25">
        <v>0.60781139828732045</v>
      </c>
      <c r="N340" s="25">
        <v>15.74643459438605</v>
      </c>
      <c r="P340" s="23">
        <f t="shared" si="48"/>
        <v>126.65312507134577</v>
      </c>
      <c r="Q340" s="23">
        <f t="shared" si="49"/>
        <v>83.125338692096889</v>
      </c>
      <c r="R340" s="23">
        <f t="shared" si="50"/>
        <v>68.70511259099203</v>
      </c>
      <c r="S340" s="23">
        <f t="shared" si="51"/>
        <v>91.482260750871859</v>
      </c>
      <c r="AA340" t="s">
        <v>407</v>
      </c>
      <c r="AB340">
        <f>'Monthly Load'!D372+'Monthly Load'!E372+'Monthly Load'!F372</f>
        <v>1326.3393317739735</v>
      </c>
      <c r="AD340" s="23">
        <v>1506.8399819876934</v>
      </c>
      <c r="AE340" s="23">
        <v>118.43889434953235</v>
      </c>
      <c r="AF340" s="23">
        <v>101.02518853883041</v>
      </c>
      <c r="AG340" s="23">
        <v>3484.9046182652528</v>
      </c>
      <c r="AH340" s="40">
        <f t="shared" si="52"/>
        <v>0</v>
      </c>
      <c r="AI340" s="40">
        <f t="shared" si="53"/>
        <v>0</v>
      </c>
      <c r="AJ340" s="40">
        <f t="shared" si="54"/>
        <v>0</v>
      </c>
      <c r="AK340" s="40">
        <f t="shared" si="55"/>
        <v>0</v>
      </c>
    </row>
    <row r="341" spans="1:37" x14ac:dyDescent="0.25">
      <c r="A341">
        <v>339</v>
      </c>
      <c r="B341">
        <v>3</v>
      </c>
      <c r="C341">
        <v>2011</v>
      </c>
      <c r="D341">
        <v>31</v>
      </c>
      <c r="E341" t="str">
        <f t="shared" si="47"/>
        <v>3/2011</v>
      </c>
      <c r="F341" s="23">
        <f>('Monthly Load'!D373+'Monthly Load'!E373+'Monthly Load'!F373)+('WWTP loads'!C349)+('Monthly Load'!R373*'Monthly Load'!$F$26)</f>
        <v>2347.3996207628788</v>
      </c>
      <c r="G341" s="23">
        <f>('Monthly Load'!G373)+'WWTP loads'!D349+('Monthly Load'!R373*'Monthly Load'!$G$26)</f>
        <v>341.53901354305367</v>
      </c>
      <c r="H341" s="23">
        <f>'WWTP loads'!E349+('Monthly Load'!R373*'Monthly Load'!$H$26)</f>
        <v>306.03610887882303</v>
      </c>
      <c r="I341" s="23">
        <f>('Monthly Load'!C373)+'WWTP loads'!F349+('Monthly Load'!R373*'Monthly Load'!$I$26)</f>
        <v>15940.763205756655</v>
      </c>
      <c r="J341" s="24"/>
      <c r="K341" s="25">
        <v>5.7319490047653749</v>
      </c>
      <c r="L341" s="25">
        <v>1.3978843914278221</v>
      </c>
      <c r="M341" s="25">
        <v>1.4426166919535124</v>
      </c>
      <c r="N341" s="25">
        <v>46.398146548243908</v>
      </c>
      <c r="P341" s="23">
        <f t="shared" si="48"/>
        <v>152.90063033491668</v>
      </c>
      <c r="Q341" s="23">
        <f t="shared" si="49"/>
        <v>91.220747723609975</v>
      </c>
      <c r="R341" s="23">
        <f t="shared" si="50"/>
        <v>79.203848101980526</v>
      </c>
      <c r="S341" s="23">
        <f t="shared" si="51"/>
        <v>128.27234725078378</v>
      </c>
      <c r="AA341" t="s">
        <v>408</v>
      </c>
      <c r="AB341">
        <f>'Monthly Load'!D373+'Monthly Load'!E373+'Monthly Load'!F373</f>
        <v>1829.2339252832887</v>
      </c>
      <c r="AD341" s="23">
        <v>2347.3996207628788</v>
      </c>
      <c r="AE341" s="23">
        <v>341.53901354305367</v>
      </c>
      <c r="AF341" s="23">
        <v>306.03610887882303</v>
      </c>
      <c r="AG341" s="23">
        <v>15940.763205756655</v>
      </c>
      <c r="AH341" s="40">
        <f t="shared" si="52"/>
        <v>0</v>
      </c>
      <c r="AI341" s="40">
        <f t="shared" si="53"/>
        <v>0</v>
      </c>
      <c r="AJ341" s="40">
        <f t="shared" si="54"/>
        <v>0</v>
      </c>
      <c r="AK341" s="40">
        <f t="shared" si="55"/>
        <v>0</v>
      </c>
    </row>
    <row r="342" spans="1:37" x14ac:dyDescent="0.25">
      <c r="A342">
        <v>340</v>
      </c>
      <c r="B342">
        <v>4</v>
      </c>
      <c r="C342">
        <v>2011</v>
      </c>
      <c r="D342">
        <v>30</v>
      </c>
      <c r="E342" t="str">
        <f t="shared" si="47"/>
        <v>4/2011</v>
      </c>
      <c r="F342" s="23">
        <f>('Monthly Load'!D374+'Monthly Load'!E374+'Monthly Load'!F374)+('WWTP loads'!C350)+('Monthly Load'!R374*'Monthly Load'!$F$26)</f>
        <v>2870.8962117360634</v>
      </c>
      <c r="G342" s="23">
        <f>('Monthly Load'!G374)+'WWTP loads'!D350+('Monthly Load'!R374*'Monthly Load'!$G$26)</f>
        <v>625.03485699682199</v>
      </c>
      <c r="H342" s="23">
        <f>'WWTP loads'!E350+('Monthly Load'!R374*'Monthly Load'!$H$26)</f>
        <v>566.54580286336682</v>
      </c>
      <c r="I342" s="23">
        <f>('Monthly Load'!C374)+'WWTP loads'!F350+('Monthly Load'!R374*'Monthly Load'!$I$26)</f>
        <v>13972.425187028373</v>
      </c>
      <c r="J342" s="24"/>
      <c r="K342" s="25">
        <v>5.3667984568370324</v>
      </c>
      <c r="L342" s="25">
        <v>1.9187943958425826</v>
      </c>
      <c r="M342" s="25">
        <v>1.9801958165095452</v>
      </c>
      <c r="N342" s="25">
        <v>39.988897199219714</v>
      </c>
      <c r="P342" s="23">
        <f t="shared" si="48"/>
        <v>206.37981024038072</v>
      </c>
      <c r="Q342" s="23">
        <f t="shared" si="49"/>
        <v>125.67265760614625</v>
      </c>
      <c r="R342" s="23">
        <f t="shared" si="50"/>
        <v>110.38038147585335</v>
      </c>
      <c r="S342" s="23">
        <f t="shared" si="51"/>
        <v>134.80232050700332</v>
      </c>
      <c r="AA342" t="s">
        <v>409</v>
      </c>
      <c r="AB342">
        <f>'Monthly Load'!D374+'Monthly Load'!E374+'Monthly Load'!F374</f>
        <v>1923.6557261642834</v>
      </c>
      <c r="AD342" s="23">
        <v>2870.8962117360634</v>
      </c>
      <c r="AE342" s="23">
        <v>625.03485699682199</v>
      </c>
      <c r="AF342" s="23">
        <v>566.54580286336682</v>
      </c>
      <c r="AG342" s="23">
        <v>13972.425187028373</v>
      </c>
      <c r="AH342" s="40">
        <f t="shared" si="52"/>
        <v>0</v>
      </c>
      <c r="AI342" s="40">
        <f t="shared" si="53"/>
        <v>0</v>
      </c>
      <c r="AJ342" s="40">
        <f t="shared" si="54"/>
        <v>0</v>
      </c>
      <c r="AK342" s="40">
        <f t="shared" si="55"/>
        <v>0</v>
      </c>
    </row>
    <row r="343" spans="1:37" x14ac:dyDescent="0.25">
      <c r="A343">
        <v>341</v>
      </c>
      <c r="B343">
        <v>5</v>
      </c>
      <c r="C343">
        <v>2011</v>
      </c>
      <c r="D343">
        <v>31</v>
      </c>
      <c r="E343" t="str">
        <f t="shared" si="47"/>
        <v>5/2011</v>
      </c>
      <c r="F343" s="23">
        <f>('Monthly Load'!D375+'Monthly Load'!E375+'Monthly Load'!F375)+('WWTP loads'!C351)+('Monthly Load'!R375*'Monthly Load'!$F$26)</f>
        <v>3348.2360135498316</v>
      </c>
      <c r="G343" s="23">
        <f>('Monthly Load'!G375)+'WWTP loads'!D351+('Monthly Load'!R375*'Monthly Load'!$G$26)</f>
        <v>292.79728614385078</v>
      </c>
      <c r="H343" s="23">
        <f>'WWTP loads'!E351+('Monthly Load'!R375*'Monthly Load'!$H$26)</f>
        <v>261.24641343090678</v>
      </c>
      <c r="I343" s="23">
        <f>('Monthly Load'!C375)+'WWTP loads'!F351+('Monthly Load'!R375*'Monthly Load'!$I$26)</f>
        <v>4777.3449096529894</v>
      </c>
      <c r="J343" s="24"/>
      <c r="K343" s="25">
        <v>7.2959305892223076</v>
      </c>
      <c r="L343" s="25">
        <v>0.82117145687490312</v>
      </c>
      <c r="M343" s="25">
        <v>0.84744894349489996</v>
      </c>
      <c r="N343" s="25">
        <v>14.861943872495379</v>
      </c>
      <c r="P343" s="23">
        <f t="shared" si="48"/>
        <v>171.34046192975529</v>
      </c>
      <c r="Q343" s="23">
        <f t="shared" si="49"/>
        <v>133.12443127771121</v>
      </c>
      <c r="R343" s="23">
        <f t="shared" si="50"/>
        <v>115.0962987722226</v>
      </c>
      <c r="S343" s="23">
        <f t="shared" si="51"/>
        <v>120.01500402009864</v>
      </c>
      <c r="AA343" t="s">
        <v>410</v>
      </c>
      <c r="AB343">
        <f>'Monthly Load'!D375+'Monthly Load'!E375+'Monthly Load'!F375</f>
        <v>2903.841581160927</v>
      </c>
      <c r="AD343" s="23">
        <v>3348.2360135498316</v>
      </c>
      <c r="AE343" s="23">
        <v>292.79728614385078</v>
      </c>
      <c r="AF343" s="23">
        <v>261.24641343090678</v>
      </c>
      <c r="AG343" s="23">
        <v>4777.3449096529894</v>
      </c>
      <c r="AH343" s="40">
        <f t="shared" si="52"/>
        <v>0</v>
      </c>
      <c r="AI343" s="40">
        <f t="shared" si="53"/>
        <v>0</v>
      </c>
      <c r="AJ343" s="40">
        <f t="shared" si="54"/>
        <v>0</v>
      </c>
      <c r="AK343" s="40">
        <f t="shared" si="55"/>
        <v>0</v>
      </c>
    </row>
    <row r="344" spans="1:37" x14ac:dyDescent="0.25">
      <c r="A344">
        <v>342</v>
      </c>
      <c r="B344">
        <v>6</v>
      </c>
      <c r="C344">
        <v>2011</v>
      </c>
      <c r="D344">
        <v>30</v>
      </c>
      <c r="E344" t="str">
        <f t="shared" si="47"/>
        <v>6/2011</v>
      </c>
      <c r="F344" s="23">
        <f>('Monthly Load'!D376+'Monthly Load'!E376+'Monthly Load'!F376)+('WWTP loads'!C352)+('Monthly Load'!R376*'Monthly Load'!$F$26)</f>
        <v>1279.1482122253376</v>
      </c>
      <c r="G344" s="23">
        <f>('Monthly Load'!G376)+'WWTP loads'!D352+('Monthly Load'!R376*'Monthly Load'!$G$26)</f>
        <v>28.859471272941651</v>
      </c>
      <c r="H344" s="23">
        <f>'WWTP loads'!E352+('Monthly Load'!R376*'Monthly Load'!$H$26)</f>
        <v>18.708961927909218</v>
      </c>
      <c r="I344" s="23">
        <f>('Monthly Load'!C376)+'WWTP loads'!F352+('Monthly Load'!R376*'Monthly Load'!$I$26)</f>
        <v>5228.7528520390815</v>
      </c>
      <c r="J344" s="24"/>
      <c r="K344" s="25">
        <v>2.2890664082089263</v>
      </c>
      <c r="L344" s="25">
        <v>9.060825545399212E-2</v>
      </c>
      <c r="M344" s="25">
        <v>9.3507719628519864E-2</v>
      </c>
      <c r="N344" s="25">
        <v>11.617255981450294</v>
      </c>
      <c r="P344" s="23">
        <f t="shared" si="48"/>
        <v>215.58943720349259</v>
      </c>
      <c r="Q344" s="23">
        <f t="shared" si="49"/>
        <v>122.88124541486349</v>
      </c>
      <c r="R344" s="23">
        <f t="shared" si="50"/>
        <v>77.191099680647326</v>
      </c>
      <c r="S344" s="23">
        <f t="shared" si="51"/>
        <v>173.64391075126437</v>
      </c>
      <c r="AA344" t="s">
        <v>411</v>
      </c>
      <c r="AB344">
        <f>'Monthly Load'!D376+'Monthly Load'!E376+'Monthly Load'!F376</f>
        <v>1234.227229370782</v>
      </c>
      <c r="AD344" s="23">
        <v>1279.1482122253376</v>
      </c>
      <c r="AE344" s="23">
        <v>28.859471272941651</v>
      </c>
      <c r="AF344" s="23">
        <v>18.708961927909218</v>
      </c>
      <c r="AG344" s="23">
        <v>5228.7528520390815</v>
      </c>
      <c r="AH344" s="40">
        <f t="shared" si="52"/>
        <v>0</v>
      </c>
      <c r="AI344" s="40">
        <f t="shared" si="53"/>
        <v>0</v>
      </c>
      <c r="AJ344" s="40">
        <f t="shared" si="54"/>
        <v>0</v>
      </c>
      <c r="AK344" s="40">
        <f t="shared" si="55"/>
        <v>0</v>
      </c>
    </row>
    <row r="345" spans="1:37" x14ac:dyDescent="0.25">
      <c r="A345">
        <v>343</v>
      </c>
      <c r="B345">
        <v>7</v>
      </c>
      <c r="C345">
        <v>2011</v>
      </c>
      <c r="D345">
        <v>31</v>
      </c>
      <c r="E345" t="str">
        <f t="shared" si="47"/>
        <v>7/2011</v>
      </c>
      <c r="F345" s="23">
        <f>('Monthly Load'!D377+'Monthly Load'!E377+'Monthly Load'!F377)+('WWTP loads'!C353)+('Monthly Load'!R377*'Monthly Load'!$F$26)</f>
        <v>2449.4783830683082</v>
      </c>
      <c r="G345" s="23">
        <f>('Monthly Load'!G377)+'WWTP loads'!D353+('Monthly Load'!R377*'Monthly Load'!$G$26)</f>
        <v>32.660226865717362</v>
      </c>
      <c r="H345" s="23">
        <f>'WWTP loads'!E353+('Monthly Load'!R377*'Monthly Load'!$H$26)</f>
        <v>22.201548148297711</v>
      </c>
      <c r="I345" s="23">
        <f>('Monthly Load'!C377)+'WWTP loads'!F353+('Monthly Load'!R377*'Monthly Load'!$I$26)</f>
        <v>3016.3139559171377</v>
      </c>
      <c r="J345" s="24"/>
      <c r="K345" s="25">
        <v>5.3787405797929706</v>
      </c>
      <c r="L345" s="25">
        <v>9.4203811403982526E-2</v>
      </c>
      <c r="M345" s="25">
        <v>9.7218333368909962E-2</v>
      </c>
      <c r="N345" s="25">
        <v>7.9495728241260704</v>
      </c>
      <c r="P345" s="23">
        <f t="shared" si="48"/>
        <v>170.02687637771368</v>
      </c>
      <c r="Q345" s="23">
        <f t="shared" si="49"/>
        <v>129.44202143310767</v>
      </c>
      <c r="R345" s="23">
        <f t="shared" si="50"/>
        <v>85.262811972437234</v>
      </c>
      <c r="S345" s="23">
        <f t="shared" si="51"/>
        <v>141.66328718093737</v>
      </c>
      <c r="AA345" t="s">
        <v>412</v>
      </c>
      <c r="AB345">
        <f>'Monthly Load'!D377+'Monthly Load'!E377+'Monthly Load'!F377</f>
        <v>2398.8049052625247</v>
      </c>
      <c r="AD345" s="23">
        <v>2449.4783830683082</v>
      </c>
      <c r="AE345" s="23">
        <v>32.660226865717362</v>
      </c>
      <c r="AF345" s="23">
        <v>22.201548148297711</v>
      </c>
      <c r="AG345" s="23">
        <v>3016.3139559171377</v>
      </c>
      <c r="AH345" s="40">
        <f t="shared" si="52"/>
        <v>0</v>
      </c>
      <c r="AI345" s="40">
        <f t="shared" si="53"/>
        <v>0</v>
      </c>
      <c r="AJ345" s="40">
        <f t="shared" si="54"/>
        <v>0</v>
      </c>
      <c r="AK345" s="40">
        <f t="shared" si="55"/>
        <v>0</v>
      </c>
    </row>
    <row r="346" spans="1:37" x14ac:dyDescent="0.25">
      <c r="A346">
        <v>344</v>
      </c>
      <c r="B346">
        <v>8</v>
      </c>
      <c r="C346">
        <v>2011</v>
      </c>
      <c r="D346">
        <v>30</v>
      </c>
      <c r="E346" t="str">
        <f t="shared" si="47"/>
        <v>8/2011</v>
      </c>
      <c r="F346" s="23">
        <f>('Monthly Load'!D378+'Monthly Load'!E378+'Monthly Load'!F378)+('WWTP loads'!C354)+('Monthly Load'!R378*'Monthly Load'!$F$26)</f>
        <v>1713.377125868637</v>
      </c>
      <c r="G346" s="23">
        <f>('Monthly Load'!G378)+'WWTP loads'!D354+('Monthly Load'!R378*'Monthly Load'!$G$26)</f>
        <v>273.4597551488327</v>
      </c>
      <c r="H346" s="23">
        <f>'WWTP loads'!E354+('Monthly Load'!R378*'Monthly Load'!$H$26)</f>
        <v>243.4767903544037</v>
      </c>
      <c r="I346" s="23">
        <f>('Monthly Load'!C378)+'WWTP loads'!F354+('Monthly Load'!R378*'Monthly Load'!$I$26)</f>
        <v>1770.1521257399609</v>
      </c>
      <c r="J346" s="24"/>
      <c r="K346" s="25">
        <v>2.4813544388350595</v>
      </c>
      <c r="L346" s="25">
        <v>0.65736436026625811</v>
      </c>
      <c r="M346" s="25">
        <v>0.67840001979477838</v>
      </c>
      <c r="N346" s="25">
        <v>3.8351852831791979</v>
      </c>
      <c r="P346" s="23">
        <f t="shared" si="48"/>
        <v>266.39689815182606</v>
      </c>
      <c r="Q346" s="23">
        <f t="shared" si="49"/>
        <v>160.49158597974406</v>
      </c>
      <c r="R346" s="23">
        <f t="shared" si="50"/>
        <v>138.46395070036243</v>
      </c>
      <c r="S346" s="23">
        <f t="shared" si="51"/>
        <v>178.06937877336361</v>
      </c>
      <c r="AA346" t="s">
        <v>413</v>
      </c>
      <c r="AB346">
        <f>'Monthly Load'!D378+'Monthly Load'!E378+'Monthly Load'!F378</f>
        <v>1298.2503079586786</v>
      </c>
      <c r="AD346" s="23">
        <v>1713.377125868637</v>
      </c>
      <c r="AE346" s="23">
        <v>273.4597551488327</v>
      </c>
      <c r="AF346" s="23">
        <v>243.4767903544037</v>
      </c>
      <c r="AG346" s="23">
        <v>1770.1521257399609</v>
      </c>
      <c r="AH346" s="40">
        <f t="shared" si="52"/>
        <v>0</v>
      </c>
      <c r="AI346" s="40">
        <f t="shared" si="53"/>
        <v>0</v>
      </c>
      <c r="AJ346" s="40">
        <f t="shared" si="54"/>
        <v>0</v>
      </c>
      <c r="AK346" s="40">
        <f t="shared" si="55"/>
        <v>0</v>
      </c>
    </row>
    <row r="347" spans="1:37" x14ac:dyDescent="0.25">
      <c r="A347">
        <v>345</v>
      </c>
      <c r="B347">
        <v>9</v>
      </c>
      <c r="C347">
        <v>2011</v>
      </c>
      <c r="D347">
        <v>31</v>
      </c>
      <c r="E347" t="str">
        <f t="shared" si="47"/>
        <v>9/2011</v>
      </c>
      <c r="F347" s="23">
        <f>('Monthly Load'!D379+'Monthly Load'!E379+'Monthly Load'!F379)+('WWTP loads'!C355)+('Monthly Load'!R379*'Monthly Load'!$F$26)</f>
        <v>2700.7796306008026</v>
      </c>
      <c r="G347" s="23">
        <f>('Monthly Load'!G379)+'WWTP loads'!D355+('Monthly Load'!R379*'Monthly Load'!$G$26)</f>
        <v>306.21312184322653</v>
      </c>
      <c r="H347" s="23">
        <f>'WWTP loads'!E355+('Monthly Load'!R379*'Monthly Load'!$H$26)</f>
        <v>273.57447866817103</v>
      </c>
      <c r="I347" s="23">
        <f>('Monthly Load'!C379)+'WWTP loads'!F355+('Monthly Load'!R379*'Monthly Load'!$I$26)</f>
        <v>4386.164540599787</v>
      </c>
      <c r="J347" s="24"/>
      <c r="K347" s="25">
        <v>5.6573301123015023</v>
      </c>
      <c r="L347" s="25">
        <v>0.82357995150579466</v>
      </c>
      <c r="M347" s="25">
        <v>0.84993450995398001</v>
      </c>
      <c r="N347" s="25">
        <v>9.8557018927584252</v>
      </c>
      <c r="P347" s="23">
        <f t="shared" si="48"/>
        <v>178.23877638968952</v>
      </c>
      <c r="Q347" s="23">
        <f t="shared" si="49"/>
        <v>138.81698091312472</v>
      </c>
      <c r="R347" s="23">
        <f t="shared" si="50"/>
        <v>120.1751521611089</v>
      </c>
      <c r="S347" s="23">
        <f t="shared" si="51"/>
        <v>166.15825570910309</v>
      </c>
      <c r="AA347" t="s">
        <v>414</v>
      </c>
      <c r="AB347">
        <f>'Monthly Load'!D379+'Monthly Load'!E379+'Monthly Load'!F379</f>
        <v>2236.0801495858159</v>
      </c>
      <c r="AD347" s="23">
        <v>2700.7796306008026</v>
      </c>
      <c r="AE347" s="23">
        <v>306.21312184322653</v>
      </c>
      <c r="AF347" s="23">
        <v>273.57447866817103</v>
      </c>
      <c r="AG347" s="23">
        <v>4386.164540599787</v>
      </c>
      <c r="AH347" s="40">
        <f t="shared" si="52"/>
        <v>0</v>
      </c>
      <c r="AI347" s="40">
        <f t="shared" si="53"/>
        <v>0</v>
      </c>
      <c r="AJ347" s="40">
        <f t="shared" si="54"/>
        <v>0</v>
      </c>
      <c r="AK347" s="40">
        <f t="shared" si="55"/>
        <v>0</v>
      </c>
    </row>
    <row r="348" spans="1:37" x14ac:dyDescent="0.25">
      <c r="A348">
        <v>346</v>
      </c>
      <c r="B348">
        <v>10</v>
      </c>
      <c r="C348">
        <v>2011</v>
      </c>
      <c r="D348">
        <v>31</v>
      </c>
      <c r="E348" t="str">
        <f t="shared" si="47"/>
        <v>10/2011</v>
      </c>
      <c r="F348" s="23">
        <f>('Monthly Load'!D380+'Monthly Load'!E380+'Monthly Load'!F380)+('WWTP loads'!C356)+('Monthly Load'!R380*'Monthly Load'!$F$26)</f>
        <v>1590.5161655971287</v>
      </c>
      <c r="G348" s="23">
        <f>('Monthly Load'!G380)+'WWTP loads'!D356+('Monthly Load'!R380*'Monthly Load'!$G$26)</f>
        <v>259.88829181896472</v>
      </c>
      <c r="H348" s="23">
        <f>'WWTP loads'!E356+('Monthly Load'!R380*'Monthly Load'!$H$26)</f>
        <v>231.00571594317364</v>
      </c>
      <c r="I348" s="23">
        <f>('Monthly Load'!C380)+'WWTP loads'!F356+('Monthly Load'!R380*'Monthly Load'!$I$26)</f>
        <v>3004.174667928959</v>
      </c>
      <c r="J348" s="24"/>
      <c r="K348" s="25">
        <v>2.9487338194884707</v>
      </c>
      <c r="L348" s="25">
        <v>0.66053149387874521</v>
      </c>
      <c r="M348" s="25">
        <v>0.68166850168286497</v>
      </c>
      <c r="N348" s="25">
        <v>8.3276111428390465</v>
      </c>
      <c r="P348" s="23">
        <f t="shared" si="48"/>
        <v>201.38498194156759</v>
      </c>
      <c r="Q348" s="23">
        <f t="shared" si="49"/>
        <v>146.89863113766663</v>
      </c>
      <c r="R348" s="23">
        <f t="shared" si="50"/>
        <v>126.52433490624566</v>
      </c>
      <c r="S348" s="23">
        <f t="shared" si="51"/>
        <v>134.68812457686664</v>
      </c>
      <c r="AA348" t="s">
        <v>415</v>
      </c>
      <c r="AB348">
        <f>'Monthly Load'!D380+'Monthly Load'!E380+'Monthly Load'!F380</f>
        <v>1195.9299408350789</v>
      </c>
      <c r="AD348" s="23">
        <v>1590.5161655971287</v>
      </c>
      <c r="AE348" s="23">
        <v>259.88829181896472</v>
      </c>
      <c r="AF348" s="23">
        <v>231.00571594317364</v>
      </c>
      <c r="AG348" s="23">
        <v>3004.174667928959</v>
      </c>
      <c r="AH348" s="40">
        <f t="shared" si="52"/>
        <v>0</v>
      </c>
      <c r="AI348" s="40">
        <f t="shared" si="53"/>
        <v>0</v>
      </c>
      <c r="AJ348" s="40">
        <f t="shared" si="54"/>
        <v>0</v>
      </c>
      <c r="AK348" s="40">
        <f t="shared" si="55"/>
        <v>0</v>
      </c>
    </row>
    <row r="349" spans="1:37" x14ac:dyDescent="0.25">
      <c r="A349">
        <v>347</v>
      </c>
      <c r="B349">
        <v>11</v>
      </c>
      <c r="C349">
        <v>2011</v>
      </c>
      <c r="D349">
        <v>30</v>
      </c>
      <c r="E349" t="str">
        <f t="shared" si="47"/>
        <v>11/2011</v>
      </c>
      <c r="F349" s="23">
        <f>('Monthly Load'!D381+'Monthly Load'!E381+'Monthly Load'!F381)+('WWTP loads'!C357)+('Monthly Load'!R381*'Monthly Load'!$F$26)</f>
        <v>2271.054484129771</v>
      </c>
      <c r="G349" s="23">
        <f>('Monthly Load'!G381)+'WWTP loads'!D357+('Monthly Load'!R381*'Monthly Load'!$G$26)</f>
        <v>354.65374622855774</v>
      </c>
      <c r="H349" s="23">
        <f>'WWTP loads'!E357+('Monthly Load'!R381*'Monthly Load'!$H$26)</f>
        <v>318.08748486009699</v>
      </c>
      <c r="I349" s="23">
        <f>('Monthly Load'!C381)+'WWTP loads'!F357+('Monthly Load'!R381*'Monthly Load'!$I$26)</f>
        <v>23067.171829091931</v>
      </c>
      <c r="J349" s="24"/>
      <c r="K349" s="25">
        <v>5.1765570329713002</v>
      </c>
      <c r="L349" s="25">
        <v>0.98477968695439211</v>
      </c>
      <c r="M349" s="25">
        <v>1.0162926369369327</v>
      </c>
      <c r="N349" s="25">
        <v>40.135933466281031</v>
      </c>
      <c r="P349" s="23">
        <f t="shared" si="48"/>
        <v>169.25891513191399</v>
      </c>
      <c r="Q349" s="23">
        <f t="shared" si="49"/>
        <v>138.94101675309705</v>
      </c>
      <c r="R349" s="23">
        <f t="shared" si="50"/>
        <v>120.75157548134247</v>
      </c>
      <c r="S349" s="23">
        <f t="shared" si="51"/>
        <v>221.73078035222539</v>
      </c>
      <c r="AA349" t="s">
        <v>416</v>
      </c>
      <c r="AB349">
        <f>'Monthly Load'!D381+'Monthly Load'!E381+'Monthly Load'!F381</f>
        <v>1733.0394635045532</v>
      </c>
      <c r="AD349" s="23">
        <v>2271.054484129771</v>
      </c>
      <c r="AE349" s="23">
        <v>354.65374622855774</v>
      </c>
      <c r="AF349" s="23">
        <v>318.08748486009699</v>
      </c>
      <c r="AG349" s="23">
        <v>23067.171829091931</v>
      </c>
      <c r="AH349" s="40">
        <f t="shared" si="52"/>
        <v>0</v>
      </c>
      <c r="AI349" s="40">
        <f t="shared" si="53"/>
        <v>0</v>
      </c>
      <c r="AJ349" s="40">
        <f t="shared" si="54"/>
        <v>0</v>
      </c>
      <c r="AK349" s="40">
        <f t="shared" si="55"/>
        <v>0</v>
      </c>
    </row>
    <row r="350" spans="1:37" x14ac:dyDescent="0.25">
      <c r="A350">
        <v>348</v>
      </c>
      <c r="B350">
        <v>12</v>
      </c>
      <c r="C350">
        <v>2011</v>
      </c>
      <c r="D350">
        <v>31</v>
      </c>
      <c r="E350" t="str">
        <f t="shared" si="47"/>
        <v>12/2011</v>
      </c>
      <c r="F350" s="23">
        <f>('Monthly Load'!D382+'Monthly Load'!E382+'Monthly Load'!F382)+('WWTP loads'!C358)+('Monthly Load'!R382*'Monthly Load'!$F$26)</f>
        <v>1810.7783954094371</v>
      </c>
      <c r="G350" s="23">
        <f>('Monthly Load'!G382)+'WWTP loads'!D358+('Monthly Load'!R382*'Monthly Load'!$G$26)</f>
        <v>114.27352548686669</v>
      </c>
      <c r="H350" s="23">
        <f>'WWTP loads'!E358+('Monthly Load'!R382*'Monthly Load'!$H$26)</f>
        <v>97.197552286651145</v>
      </c>
      <c r="I350" s="23">
        <f>('Monthly Load'!C382)+'WWTP loads'!F358+('Monthly Load'!R382*'Monthly Load'!$I$26)</f>
        <v>12040.463130419954</v>
      </c>
      <c r="J350" s="24"/>
      <c r="K350" s="25">
        <v>5.5052871810444453</v>
      </c>
      <c r="L350" s="25">
        <v>0.57498205920655943</v>
      </c>
      <c r="M350" s="25">
        <v>0.59338148510116928</v>
      </c>
      <c r="N350" s="25">
        <v>34.13016855542201</v>
      </c>
      <c r="P350" s="23">
        <f t="shared" si="48"/>
        <v>122.80325809613697</v>
      </c>
      <c r="Q350" s="23">
        <f t="shared" si="49"/>
        <v>74.202048653186367</v>
      </c>
      <c r="R350" s="23">
        <f t="shared" si="50"/>
        <v>61.15696161801646</v>
      </c>
      <c r="S350" s="23">
        <f t="shared" si="51"/>
        <v>131.71320655124129</v>
      </c>
      <c r="AA350" t="s">
        <v>417</v>
      </c>
      <c r="AB350">
        <f>'Monthly Load'!D382+'Monthly Load'!E382+'Monthly Load'!F382</f>
        <v>1636.5820872581301</v>
      </c>
      <c r="AD350" s="23">
        <v>1810.7783954094371</v>
      </c>
      <c r="AE350" s="23">
        <v>114.27352548686669</v>
      </c>
      <c r="AF350" s="23">
        <v>97.197552286651145</v>
      </c>
      <c r="AG350" s="23">
        <v>12040.463130419954</v>
      </c>
      <c r="AH350" s="40">
        <f t="shared" si="52"/>
        <v>0</v>
      </c>
      <c r="AI350" s="40">
        <f t="shared" si="53"/>
        <v>0</v>
      </c>
      <c r="AJ350" s="40">
        <f t="shared" si="54"/>
        <v>0</v>
      </c>
      <c r="AK350" s="40">
        <f t="shared" si="55"/>
        <v>0</v>
      </c>
    </row>
    <row r="351" spans="1:37" x14ac:dyDescent="0.25">
      <c r="A351">
        <v>349</v>
      </c>
      <c r="B351">
        <v>1</v>
      </c>
      <c r="C351">
        <v>2012</v>
      </c>
      <c r="D351">
        <v>31</v>
      </c>
      <c r="E351" t="str">
        <f t="shared" si="47"/>
        <v>1/2012</v>
      </c>
      <c r="F351" s="23">
        <f>('Monthly Load'!D383+'Monthly Load'!E383+'Monthly Load'!F383)+('WWTP loads'!C359)+('Monthly Load'!R383*'Monthly Load'!$F$26)</f>
        <v>1082.4254794380067</v>
      </c>
      <c r="G351" s="23">
        <f>('Monthly Load'!G383)+'WWTP loads'!D359+('Monthly Load'!R383*'Monthly Load'!$G$26)</f>
        <v>122.71591583600733</v>
      </c>
      <c r="H351" s="23">
        <f>'WWTP loads'!E359+('Monthly Load'!R383*'Monthly Load'!$H$26)</f>
        <v>106.88930650294205</v>
      </c>
      <c r="I351" s="23">
        <f>('Monthly Load'!C383)+'WWTP loads'!F359+('Monthly Load'!R383*'Monthly Load'!$I$26)</f>
        <v>5681.2244577456004</v>
      </c>
      <c r="J351" s="24"/>
      <c r="K351" s="25">
        <v>3.3232733571896085</v>
      </c>
      <c r="L351" s="25">
        <v>0.69897902284893976</v>
      </c>
      <c r="M351" s="25">
        <v>0.72134635158010585</v>
      </c>
      <c r="N351" s="25">
        <v>21.484344531943435</v>
      </c>
      <c r="P351" s="23">
        <f t="shared" si="48"/>
        <v>121.60642032571012</v>
      </c>
      <c r="Q351" s="23">
        <f t="shared" si="49"/>
        <v>65.54828212914687</v>
      </c>
      <c r="R351" s="23">
        <f t="shared" si="50"/>
        <v>55.324179726294339</v>
      </c>
      <c r="S351" s="23">
        <f t="shared" si="51"/>
        <v>98.728923898475315</v>
      </c>
      <c r="AA351" t="s">
        <v>418</v>
      </c>
      <c r="AB351">
        <f>'Monthly Load'!D383+'Monthly Load'!E383+'Monthly Load'!F383</f>
        <v>896.37426080936507</v>
      </c>
      <c r="AD351" s="23">
        <v>1082.4254794380067</v>
      </c>
      <c r="AE351" s="23">
        <v>122.71591583600733</v>
      </c>
      <c r="AF351" s="23">
        <v>106.88930650294205</v>
      </c>
      <c r="AG351" s="23">
        <v>5681.2244577456004</v>
      </c>
      <c r="AH351" s="40">
        <f t="shared" si="52"/>
        <v>0</v>
      </c>
      <c r="AI351" s="40">
        <f t="shared" si="53"/>
        <v>0</v>
      </c>
      <c r="AJ351" s="40">
        <f t="shared" si="54"/>
        <v>0</v>
      </c>
      <c r="AK351" s="40">
        <f t="shared" si="55"/>
        <v>0</v>
      </c>
    </row>
    <row r="352" spans="1:37" x14ac:dyDescent="0.25">
      <c r="A352">
        <v>350</v>
      </c>
      <c r="B352">
        <v>2</v>
      </c>
      <c r="C352">
        <v>2012</v>
      </c>
      <c r="D352">
        <v>28</v>
      </c>
      <c r="E352" t="str">
        <f t="shared" si="47"/>
        <v>2/2012</v>
      </c>
      <c r="F352" s="23">
        <f>('Monthly Load'!D384+'Monthly Load'!E384+'Monthly Load'!F384)+('WWTP loads'!C360)+('Monthly Load'!R384*'Monthly Load'!$F$26)</f>
        <v>1331.7749740921206</v>
      </c>
      <c r="G352" s="23">
        <f>('Monthly Load'!G384)+'WWTP loads'!D360+('Monthly Load'!R384*'Monthly Load'!$G$26)</f>
        <v>92.825019969042657</v>
      </c>
      <c r="H352" s="23">
        <f>'WWTP loads'!E360+('Monthly Load'!R384*'Monthly Load'!$H$26)</f>
        <v>79.421996787352882</v>
      </c>
      <c r="I352" s="23">
        <f>('Monthly Load'!C384)+'WWTP loads'!F360+('Monthly Load'!R384*'Monthly Load'!$I$26)</f>
        <v>3543.4288133850996</v>
      </c>
      <c r="J352" s="24"/>
      <c r="K352" s="25">
        <v>4.8657572685051127</v>
      </c>
      <c r="L352" s="25">
        <v>0.53834286955640587</v>
      </c>
      <c r="M352" s="25">
        <v>0.55556984138221077</v>
      </c>
      <c r="N352" s="25">
        <v>17.937259802103405</v>
      </c>
      <c r="P352" s="23">
        <f t="shared" si="48"/>
        <v>113.13803608676727</v>
      </c>
      <c r="Q352" s="23">
        <f t="shared" si="49"/>
        <v>71.274521831251448</v>
      </c>
      <c r="R352" s="23">
        <f t="shared" si="50"/>
        <v>59.092228083248834</v>
      </c>
      <c r="S352" s="23">
        <f t="shared" si="51"/>
        <v>81.657454958481551</v>
      </c>
      <c r="AA352" t="s">
        <v>419</v>
      </c>
      <c r="AB352">
        <f>'Monthly Load'!D384+'Monthly Load'!E384+'Monthly Load'!F384</f>
        <v>1190.9640302891553</v>
      </c>
      <c r="AD352" s="23">
        <v>1331.7749740921206</v>
      </c>
      <c r="AE352" s="23">
        <v>92.825019969042657</v>
      </c>
      <c r="AF352" s="23">
        <v>79.421996787352882</v>
      </c>
      <c r="AG352" s="23">
        <v>3543.4288133850996</v>
      </c>
      <c r="AH352" s="40">
        <f t="shared" si="52"/>
        <v>0</v>
      </c>
      <c r="AI352" s="40">
        <f t="shared" si="53"/>
        <v>0</v>
      </c>
      <c r="AJ352" s="40">
        <f t="shared" si="54"/>
        <v>0</v>
      </c>
      <c r="AK352" s="40">
        <f t="shared" si="55"/>
        <v>0</v>
      </c>
    </row>
    <row r="353" spans="1:37" x14ac:dyDescent="0.25">
      <c r="A353">
        <v>351</v>
      </c>
      <c r="B353">
        <v>3</v>
      </c>
      <c r="C353">
        <v>2012</v>
      </c>
      <c r="D353">
        <v>31</v>
      </c>
      <c r="E353" t="str">
        <f t="shared" si="47"/>
        <v>3/2012</v>
      </c>
      <c r="F353" s="23">
        <f>('Monthly Load'!D385+'Monthly Load'!E385+'Monthly Load'!F385)+('WWTP loads'!C361)+('Monthly Load'!R385*'Monthly Load'!$F$26)</f>
        <v>5418.8654039960547</v>
      </c>
      <c r="G353" s="23">
        <f>('Monthly Load'!G385)+'WWTP loads'!D361+('Monthly Load'!R385*'Monthly Load'!$G$26)</f>
        <v>1233.2323154468584</v>
      </c>
      <c r="H353" s="23">
        <f>'WWTP loads'!E361+('Monthly Load'!R385*'Monthly Load'!$H$26)</f>
        <v>1127.3638358750754</v>
      </c>
      <c r="I353" s="23">
        <f>('Monthly Load'!C385)+'WWTP loads'!F361+('Monthly Load'!R385*'Monthly Load'!$I$26)</f>
        <v>23810.089293690322</v>
      </c>
      <c r="J353" s="24"/>
      <c r="K353" s="25">
        <v>12.989477590762958</v>
      </c>
      <c r="L353" s="25">
        <v>3.3180880389708447</v>
      </c>
      <c r="M353" s="25">
        <v>3.4242668562179119</v>
      </c>
      <c r="N353" s="25">
        <v>52.034109478802065</v>
      </c>
      <c r="P353" s="23">
        <f t="shared" si="48"/>
        <v>155.75472940047572</v>
      </c>
      <c r="Q353" s="23">
        <f t="shared" si="49"/>
        <v>138.76551604691863</v>
      </c>
      <c r="R353" s="23">
        <f t="shared" si="50"/>
        <v>122.9195780014502</v>
      </c>
      <c r="S353" s="23">
        <f t="shared" si="51"/>
        <v>170.84310716245687</v>
      </c>
      <c r="AA353" t="s">
        <v>420</v>
      </c>
      <c r="AB353">
        <f>'Monthly Load'!D385+'Monthly Load'!E385+'Monthly Load'!F385</f>
        <v>3552.0326075780167</v>
      </c>
      <c r="AD353" s="23">
        <v>5418.8654039960547</v>
      </c>
      <c r="AE353" s="23">
        <v>1233.2323154468584</v>
      </c>
      <c r="AF353" s="23">
        <v>1127.3638358750754</v>
      </c>
      <c r="AG353" s="23">
        <v>23810.089293690322</v>
      </c>
      <c r="AH353" s="40">
        <f t="shared" si="52"/>
        <v>0</v>
      </c>
      <c r="AI353" s="40">
        <f t="shared" si="53"/>
        <v>0</v>
      </c>
      <c r="AJ353" s="40">
        <f t="shared" si="54"/>
        <v>0</v>
      </c>
      <c r="AK353" s="40">
        <f t="shared" si="55"/>
        <v>0</v>
      </c>
    </row>
    <row r="354" spans="1:37" x14ac:dyDescent="0.25">
      <c r="A354">
        <v>352</v>
      </c>
      <c r="B354">
        <v>4</v>
      </c>
      <c r="C354">
        <v>2012</v>
      </c>
      <c r="D354">
        <v>30</v>
      </c>
      <c r="E354" t="str">
        <f t="shared" si="47"/>
        <v>4/2012</v>
      </c>
      <c r="F354" s="23">
        <f>('Monthly Load'!D386+'Monthly Load'!E386+'Monthly Load'!F386)+('WWTP loads'!C362)+('Monthly Load'!R386*'Monthly Load'!$F$26)</f>
        <v>1471.020573177376</v>
      </c>
      <c r="G354" s="23">
        <f>('Monthly Load'!G386)+'WWTP loads'!D362+('Monthly Load'!R386*'Monthly Load'!$G$26)</f>
        <v>99.32178811000307</v>
      </c>
      <c r="H354" s="23">
        <f>'WWTP loads'!E362+('Monthly Load'!R386*'Monthly Load'!$H$26)</f>
        <v>85.391999943911088</v>
      </c>
      <c r="I354" s="23">
        <f>('Monthly Load'!C386)+'WWTP loads'!F362+('Monthly Load'!R386*'Monthly Load'!$I$26)</f>
        <v>3924.3079934156972</v>
      </c>
      <c r="J354" s="24"/>
      <c r="K354" s="25">
        <v>3.4448842009693217</v>
      </c>
      <c r="L354" s="25">
        <v>0.48066899396865775</v>
      </c>
      <c r="M354" s="25">
        <v>0.49605040177565479</v>
      </c>
      <c r="N354" s="25">
        <v>16.410439589990592</v>
      </c>
      <c r="P354" s="23">
        <f t="shared" si="48"/>
        <v>164.74381609741928</v>
      </c>
      <c r="Q354" s="23">
        <f t="shared" si="49"/>
        <v>79.719290348735811</v>
      </c>
      <c r="R354" s="23">
        <f t="shared" si="50"/>
        <v>66.413502145906449</v>
      </c>
      <c r="S354" s="23">
        <f t="shared" si="51"/>
        <v>92.258815201550036</v>
      </c>
      <c r="AA354" t="s">
        <v>421</v>
      </c>
      <c r="AB354">
        <f>'Monthly Load'!D386+'Monthly Load'!E386+'Monthly Load'!F386</f>
        <v>1320.3766829989031</v>
      </c>
      <c r="AD354" s="23">
        <v>1471.020573177376</v>
      </c>
      <c r="AE354" s="23">
        <v>99.32178811000307</v>
      </c>
      <c r="AF354" s="23">
        <v>85.391999943911088</v>
      </c>
      <c r="AG354" s="23">
        <v>3924.3079934156972</v>
      </c>
      <c r="AH354" s="40">
        <f t="shared" si="52"/>
        <v>0</v>
      </c>
      <c r="AI354" s="40">
        <f t="shared" si="53"/>
        <v>0</v>
      </c>
      <c r="AJ354" s="40">
        <f t="shared" si="54"/>
        <v>0</v>
      </c>
      <c r="AK354" s="40">
        <f t="shared" si="55"/>
        <v>0</v>
      </c>
    </row>
    <row r="355" spans="1:37" x14ac:dyDescent="0.25">
      <c r="A355">
        <v>353</v>
      </c>
      <c r="B355">
        <v>5</v>
      </c>
      <c r="C355">
        <v>2012</v>
      </c>
      <c r="D355">
        <v>31</v>
      </c>
      <c r="E355" t="str">
        <f t="shared" si="47"/>
        <v>5/2012</v>
      </c>
      <c r="F355" s="23">
        <f>('Monthly Load'!D387+'Monthly Load'!E387+'Monthly Load'!F387)+('WWTP loads'!C363)+('Monthly Load'!R387*'Monthly Load'!$F$26)</f>
        <v>2918.2874970482039</v>
      </c>
      <c r="G355" s="23">
        <f>('Monthly Load'!G387)+'WWTP loads'!D363+('Monthly Load'!R387*'Monthly Load'!$G$26)</f>
        <v>630.09722416765601</v>
      </c>
      <c r="H355" s="23">
        <f>'WWTP loads'!E363+('Monthly Load'!R387*'Monthly Load'!$H$26)</f>
        <v>573.13158983472727</v>
      </c>
      <c r="I355" s="23">
        <f>('Monthly Load'!C387)+'WWTP loads'!F363+('Monthly Load'!R387*'Monthly Load'!$I$26)</f>
        <v>7756.7211855073265</v>
      </c>
      <c r="J355" s="24"/>
      <c r="K355" s="25">
        <v>4.7412673262625491</v>
      </c>
      <c r="L355" s="25">
        <v>1.4164084403473698</v>
      </c>
      <c r="M355" s="25">
        <v>1.4617335104384854</v>
      </c>
      <c r="N355" s="25">
        <v>21.796812623453409</v>
      </c>
      <c r="P355" s="23">
        <f t="shared" si="48"/>
        <v>229.80432361228219</v>
      </c>
      <c r="Q355" s="23">
        <f t="shared" si="49"/>
        <v>166.09005312866952</v>
      </c>
      <c r="R355" s="23">
        <f t="shared" si="50"/>
        <v>146.38976273317778</v>
      </c>
      <c r="S355" s="23">
        <f t="shared" si="51"/>
        <v>132.86474365493206</v>
      </c>
      <c r="AA355" t="s">
        <v>422</v>
      </c>
      <c r="AB355">
        <f>'Monthly Load'!D387+'Monthly Load'!E387+'Monthly Load'!F387</f>
        <v>1964.3078117554455</v>
      </c>
      <c r="AD355" s="23">
        <v>2918.2874970482039</v>
      </c>
      <c r="AE355" s="23">
        <v>630.09722416765601</v>
      </c>
      <c r="AF355" s="23">
        <v>573.13158983472727</v>
      </c>
      <c r="AG355" s="23">
        <v>7756.7211855073265</v>
      </c>
      <c r="AH355" s="40">
        <f t="shared" si="52"/>
        <v>0</v>
      </c>
      <c r="AI355" s="40">
        <f t="shared" si="53"/>
        <v>0</v>
      </c>
      <c r="AJ355" s="40">
        <f t="shared" si="54"/>
        <v>0</v>
      </c>
      <c r="AK355" s="40">
        <f t="shared" si="55"/>
        <v>0</v>
      </c>
    </row>
    <row r="356" spans="1:37" x14ac:dyDescent="0.25">
      <c r="A356">
        <v>354</v>
      </c>
      <c r="B356">
        <v>6</v>
      </c>
      <c r="C356">
        <v>2012</v>
      </c>
      <c r="D356">
        <v>30</v>
      </c>
      <c r="E356" t="str">
        <f t="shared" si="47"/>
        <v>6/2012</v>
      </c>
      <c r="F356" s="23">
        <f>('Monthly Load'!D388+'Monthly Load'!E388+'Monthly Load'!F388)+('WWTP loads'!C364)+('Monthly Load'!R388*'Monthly Load'!$F$26)</f>
        <v>2032.4571447911085</v>
      </c>
      <c r="G356" s="23">
        <f>('Monthly Load'!G388)+'WWTP loads'!D364+('Monthly Load'!R388*'Monthly Load'!$G$26)</f>
        <v>347.1660631595114</v>
      </c>
      <c r="H356" s="23">
        <f>'WWTP loads'!E364+('Monthly Load'!R388*'Monthly Load'!$H$26)</f>
        <v>313.14079323264849</v>
      </c>
      <c r="I356" s="23">
        <f>('Monthly Load'!C388)+'WWTP loads'!F364+('Monthly Load'!R388*'Monthly Load'!$I$26)</f>
        <v>2834.4675044496466</v>
      </c>
      <c r="J356" s="24"/>
      <c r="K356" s="25">
        <v>3.1506168506338645</v>
      </c>
      <c r="L356" s="25">
        <v>0.95612449318838777</v>
      </c>
      <c r="M356" s="25">
        <v>0.9867204769704162</v>
      </c>
      <c r="N356" s="25">
        <v>8.1048774776088663</v>
      </c>
      <c r="P356" s="23">
        <f t="shared" si="48"/>
        <v>248.88046438123897</v>
      </c>
      <c r="Q356" s="23">
        <f t="shared" si="49"/>
        <v>140.08377080734962</v>
      </c>
      <c r="R356" s="23">
        <f t="shared" si="50"/>
        <v>122.43638805108297</v>
      </c>
      <c r="S356" s="23">
        <f t="shared" si="51"/>
        <v>134.92425578584954</v>
      </c>
      <c r="AA356" t="s">
        <v>423</v>
      </c>
      <c r="AB356">
        <f>'Monthly Load'!D388+'Monthly Load'!E388+'Monthly Load'!F388</f>
        <v>1506.6975950782444</v>
      </c>
      <c r="AD356" s="23">
        <v>2032.4571447911085</v>
      </c>
      <c r="AE356" s="23">
        <v>347.1660631595114</v>
      </c>
      <c r="AF356" s="23">
        <v>313.14079323264849</v>
      </c>
      <c r="AG356" s="23">
        <v>2834.4675044496466</v>
      </c>
      <c r="AH356" s="40">
        <f t="shared" si="52"/>
        <v>0</v>
      </c>
      <c r="AI356" s="40">
        <f t="shared" si="53"/>
        <v>0</v>
      </c>
      <c r="AJ356" s="40">
        <f t="shared" si="54"/>
        <v>0</v>
      </c>
      <c r="AK356" s="40">
        <f t="shared" si="55"/>
        <v>0</v>
      </c>
    </row>
    <row r="357" spans="1:37" x14ac:dyDescent="0.25">
      <c r="A357">
        <v>355</v>
      </c>
      <c r="B357">
        <v>7</v>
      </c>
      <c r="C357">
        <v>2012</v>
      </c>
      <c r="D357">
        <v>31</v>
      </c>
      <c r="E357" t="str">
        <f t="shared" si="47"/>
        <v>7/2012</v>
      </c>
      <c r="F357" s="23">
        <f>('Monthly Load'!D389+'Monthly Load'!E389+'Monthly Load'!F389)+('WWTP loads'!C365)+('Monthly Load'!R389*'Monthly Load'!$F$26)</f>
        <v>2126.5444283540223</v>
      </c>
      <c r="G357" s="23">
        <f>('Monthly Load'!G389)+'WWTP loads'!D365+('Monthly Load'!R389*'Monthly Load'!$G$26)</f>
        <v>276.338846629709</v>
      </c>
      <c r="H357" s="23">
        <f>'WWTP loads'!E365+('Monthly Load'!R389*'Monthly Load'!$H$26)</f>
        <v>248.05632398904623</v>
      </c>
      <c r="I357" s="23">
        <f>('Monthly Load'!C389)+'WWTP loads'!F365+('Monthly Load'!R389*'Monthly Load'!$I$26)</f>
        <v>5714.9266361810505</v>
      </c>
      <c r="J357" s="24"/>
      <c r="K357" s="25">
        <v>3.6725665779269927</v>
      </c>
      <c r="L357" s="25">
        <v>0.70512915439876989</v>
      </c>
      <c r="M357" s="25">
        <v>0.72769328733953054</v>
      </c>
      <c r="N357" s="25">
        <v>12.424500470661355</v>
      </c>
      <c r="P357" s="23">
        <f t="shared" si="48"/>
        <v>216.18688635290309</v>
      </c>
      <c r="Q357" s="23">
        <f t="shared" si="49"/>
        <v>146.31802582110132</v>
      </c>
      <c r="R357" s="23">
        <f t="shared" si="50"/>
        <v>127.27013313482956</v>
      </c>
      <c r="S357" s="23">
        <f t="shared" si="51"/>
        <v>171.73400035406937</v>
      </c>
      <c r="AA357" t="s">
        <v>424</v>
      </c>
      <c r="AB357">
        <f>'Monthly Load'!D389+'Monthly Load'!E389+'Monthly Load'!F389</f>
        <v>1707.9828279835619</v>
      </c>
      <c r="AD357" s="23">
        <v>2126.5444283540223</v>
      </c>
      <c r="AE357" s="23">
        <v>276.338846629709</v>
      </c>
      <c r="AF357" s="23">
        <v>248.05632398904623</v>
      </c>
      <c r="AG357" s="23">
        <v>5714.9266361810505</v>
      </c>
      <c r="AH357" s="40">
        <f t="shared" si="52"/>
        <v>0</v>
      </c>
      <c r="AI357" s="40">
        <f t="shared" si="53"/>
        <v>0</v>
      </c>
      <c r="AJ357" s="40">
        <f t="shared" si="54"/>
        <v>0</v>
      </c>
      <c r="AK357" s="40">
        <f t="shared" si="55"/>
        <v>0</v>
      </c>
    </row>
    <row r="358" spans="1:37" x14ac:dyDescent="0.25">
      <c r="A358">
        <v>356</v>
      </c>
      <c r="B358">
        <v>8</v>
      </c>
      <c r="C358">
        <v>2012</v>
      </c>
      <c r="D358">
        <v>30</v>
      </c>
      <c r="E358" t="str">
        <f t="shared" si="47"/>
        <v>8/2012</v>
      </c>
      <c r="F358" s="23">
        <f>('Monthly Load'!D390+'Monthly Load'!E390+'Monthly Load'!F390)+('WWTP loads'!C366)+('Monthly Load'!R390*'Monthly Load'!$F$26)</f>
        <v>1391.6387112276311</v>
      </c>
      <c r="G358" s="23">
        <f>('Monthly Load'!G390)+'WWTP loads'!D366+('Monthly Load'!R390*'Monthly Load'!$G$26)</f>
        <v>126.99488161531627</v>
      </c>
      <c r="H358" s="23">
        <f>'WWTP loads'!E366+('Monthly Load'!R390*'Monthly Load'!$H$26)</f>
        <v>110.82132911095567</v>
      </c>
      <c r="I358" s="23">
        <f>('Monthly Load'!C390)+'WWTP loads'!F366+('Monthly Load'!R390*'Monthly Load'!$I$26)</f>
        <v>7552.9948598846449</v>
      </c>
      <c r="J358" s="24"/>
      <c r="K358" s="25">
        <v>2.3684435488848652</v>
      </c>
      <c r="L358" s="25">
        <v>0.33354336195694667</v>
      </c>
      <c r="M358" s="25">
        <v>0.34421674953956893</v>
      </c>
      <c r="N358" s="25">
        <v>16.322467804227021</v>
      </c>
      <c r="P358" s="23">
        <f t="shared" si="48"/>
        <v>226.68796610726642</v>
      </c>
      <c r="Q358" s="23">
        <f t="shared" si="49"/>
        <v>146.89226194560618</v>
      </c>
      <c r="R358" s="23">
        <f t="shared" si="50"/>
        <v>124.20994173324858</v>
      </c>
      <c r="S358" s="23">
        <f t="shared" si="51"/>
        <v>178.52472440220666</v>
      </c>
      <c r="AA358" t="s">
        <v>425</v>
      </c>
      <c r="AB358">
        <f>'Monthly Load'!D390+'Monthly Load'!E390+'Monthly Load'!F390</f>
        <v>1199.1112200681437</v>
      </c>
      <c r="AD358" s="23">
        <v>1391.6387112276311</v>
      </c>
      <c r="AE358" s="23">
        <v>126.99488161531627</v>
      </c>
      <c r="AF358" s="23">
        <v>110.82132911095567</v>
      </c>
      <c r="AG358" s="23">
        <v>7552.9948598846449</v>
      </c>
      <c r="AH358" s="40">
        <f t="shared" si="52"/>
        <v>0</v>
      </c>
      <c r="AI358" s="40">
        <f t="shared" si="53"/>
        <v>0</v>
      </c>
      <c r="AJ358" s="40">
        <f t="shared" si="54"/>
        <v>0</v>
      </c>
      <c r="AK358" s="40">
        <f t="shared" si="55"/>
        <v>0</v>
      </c>
    </row>
    <row r="359" spans="1:37" x14ac:dyDescent="0.25">
      <c r="A359">
        <v>357</v>
      </c>
      <c r="B359">
        <v>9</v>
      </c>
      <c r="C359">
        <v>2012</v>
      </c>
      <c r="D359">
        <v>31</v>
      </c>
      <c r="E359" t="str">
        <f t="shared" si="47"/>
        <v>9/2012</v>
      </c>
      <c r="F359" s="23">
        <f>('Monthly Load'!D391+'Monthly Load'!E391+'Monthly Load'!F391)+('WWTP loads'!C367)+('Monthly Load'!R391*'Monthly Load'!$F$26)</f>
        <v>3736.4537481082752</v>
      </c>
      <c r="G359" s="23">
        <f>('Monthly Load'!G391)+'WWTP loads'!D367+('Monthly Load'!R391*'Monthly Load'!$G$26)</f>
        <v>488.07802861714026</v>
      </c>
      <c r="H359" s="23">
        <f>'WWTP loads'!E367+('Monthly Load'!R391*'Monthly Load'!$H$26)</f>
        <v>442.62746419371285</v>
      </c>
      <c r="I359" s="23">
        <f>('Monthly Load'!C391)+'WWTP loads'!F367+('Monthly Load'!R391*'Monthly Load'!$I$26)</f>
        <v>15090.612158707321</v>
      </c>
      <c r="J359" s="24"/>
      <c r="K359" s="25">
        <v>8.2277206956704685</v>
      </c>
      <c r="L359" s="25">
        <v>1.1758143120610869</v>
      </c>
      <c r="M359" s="25">
        <v>1.2134403700470415</v>
      </c>
      <c r="N359" s="25">
        <v>26.752652698829557</v>
      </c>
      <c r="P359" s="23">
        <f t="shared" si="48"/>
        <v>169.55267032947683</v>
      </c>
      <c r="Q359" s="23">
        <f t="shared" si="49"/>
        <v>154.97979403602113</v>
      </c>
      <c r="R359" s="23">
        <f t="shared" si="50"/>
        <v>136.18976855727553</v>
      </c>
      <c r="S359" s="23">
        <f t="shared" si="51"/>
        <v>210.60300788793862</v>
      </c>
      <c r="AA359" t="s">
        <v>426</v>
      </c>
      <c r="AB359">
        <f>'Monthly Load'!D391+'Monthly Load'!E391+'Monthly Load'!F391</f>
        <v>2997.4220344595406</v>
      </c>
      <c r="AD359" s="23">
        <v>3736.4537481082752</v>
      </c>
      <c r="AE359" s="23">
        <v>488.07802861714026</v>
      </c>
      <c r="AF359" s="23">
        <v>442.62746419371285</v>
      </c>
      <c r="AG359" s="23">
        <v>15090.612158707321</v>
      </c>
      <c r="AH359" s="40">
        <f t="shared" si="52"/>
        <v>0</v>
      </c>
      <c r="AI359" s="40">
        <f t="shared" si="53"/>
        <v>0</v>
      </c>
      <c r="AJ359" s="40">
        <f t="shared" si="54"/>
        <v>0</v>
      </c>
      <c r="AK359" s="40">
        <f t="shared" si="55"/>
        <v>0</v>
      </c>
    </row>
    <row r="360" spans="1:37" x14ac:dyDescent="0.25">
      <c r="A360">
        <v>358</v>
      </c>
      <c r="B360">
        <v>10</v>
      </c>
      <c r="C360">
        <v>2012</v>
      </c>
      <c r="D360">
        <v>31</v>
      </c>
      <c r="E360" t="str">
        <f t="shared" si="47"/>
        <v>10/2012</v>
      </c>
      <c r="F360" s="23">
        <f>('Monthly Load'!D392+'Monthly Load'!E392+'Monthly Load'!F392)+('WWTP loads'!C368)+('Monthly Load'!R392*'Monthly Load'!$F$26)</f>
        <v>1128.0796299283049</v>
      </c>
      <c r="G360" s="23">
        <f>('Monthly Load'!G392)+'WWTP loads'!D368+('Monthly Load'!R392*'Monthly Load'!$G$26)</f>
        <v>23.29404827701412</v>
      </c>
      <c r="H360" s="23">
        <f>'WWTP loads'!E368+('Monthly Load'!R392*'Monthly Load'!$H$26)</f>
        <v>15.528671448732066</v>
      </c>
      <c r="I360" s="23">
        <f>('Monthly Load'!C392)+'WWTP loads'!F368+('Monthly Load'!R392*'Monthly Load'!$I$26)</f>
        <v>3002.4998977993041</v>
      </c>
      <c r="J360" s="24"/>
      <c r="K360" s="25">
        <v>2.739067882350982</v>
      </c>
      <c r="L360" s="25">
        <v>9.2767553137854578E-2</v>
      </c>
      <c r="M360" s="25">
        <v>9.5736114838265926E-2</v>
      </c>
      <c r="N360" s="25">
        <v>9.7018938813139393</v>
      </c>
      <c r="P360" s="23">
        <f t="shared" si="48"/>
        <v>153.76642781588501</v>
      </c>
      <c r="Q360" s="23">
        <f t="shared" si="49"/>
        <v>93.750465588376827</v>
      </c>
      <c r="R360" s="23">
        <f t="shared" si="50"/>
        <v>60.559609500119727</v>
      </c>
      <c r="S360" s="23">
        <f t="shared" si="51"/>
        <v>115.54497021040555</v>
      </c>
      <c r="AA360" t="s">
        <v>427</v>
      </c>
      <c r="AB360">
        <f>'Monthly Load'!D392+'Monthly Load'!E392+'Monthly Load'!F392</f>
        <v>1092.5047513889504</v>
      </c>
      <c r="AD360" s="23">
        <v>1128.0796299283049</v>
      </c>
      <c r="AE360" s="23">
        <v>23.29404827701412</v>
      </c>
      <c r="AF360" s="23">
        <v>15.528671448732066</v>
      </c>
      <c r="AG360" s="23">
        <v>3002.4998977993041</v>
      </c>
      <c r="AH360" s="40">
        <f t="shared" si="52"/>
        <v>0</v>
      </c>
      <c r="AI360" s="40">
        <f t="shared" si="53"/>
        <v>0</v>
      </c>
      <c r="AJ360" s="40">
        <f t="shared" si="54"/>
        <v>0</v>
      </c>
      <c r="AK360" s="40">
        <f t="shared" si="55"/>
        <v>0</v>
      </c>
    </row>
    <row r="361" spans="1:37" x14ac:dyDescent="0.25">
      <c r="A361">
        <v>359</v>
      </c>
      <c r="B361">
        <v>11</v>
      </c>
      <c r="C361">
        <v>2012</v>
      </c>
      <c r="D361">
        <v>30</v>
      </c>
      <c r="E361" t="str">
        <f t="shared" si="47"/>
        <v>11/2012</v>
      </c>
      <c r="F361" s="23">
        <f>('Monthly Load'!D393+'Monthly Load'!E393+'Monthly Load'!F393)+('WWTP loads'!C369)+('Monthly Load'!R393*'Monthly Load'!$F$26)</f>
        <v>588.5272884858307</v>
      </c>
      <c r="G361" s="23">
        <f>('Monthly Load'!G393)+'WWTP loads'!D369+('Monthly Load'!R393*'Monthly Load'!$G$26)</f>
        <v>13.42371225604364</v>
      </c>
      <c r="H361" s="23">
        <f>'WWTP loads'!E369+('Monthly Load'!R393*'Monthly Load'!$H$26)</f>
        <v>6.4586329429754068</v>
      </c>
      <c r="I361" s="23">
        <f>('Monthly Load'!C393)+'WWTP loads'!F369+('Monthly Load'!R393*'Monthly Load'!$I$26)</f>
        <v>1030.9579555570463</v>
      </c>
      <c r="J361" s="24"/>
      <c r="K361" s="25">
        <v>1.6644458251327796</v>
      </c>
      <c r="L361" s="25">
        <v>5.186856454590142E-2</v>
      </c>
      <c r="M361" s="25">
        <v>5.3528358611370265E-2</v>
      </c>
      <c r="N361" s="25">
        <v>5.0906340028521493</v>
      </c>
      <c r="P361" s="23">
        <f t="shared" si="48"/>
        <v>136.41494221268456</v>
      </c>
      <c r="Q361" s="23">
        <f t="shared" si="49"/>
        <v>99.846629238545191</v>
      </c>
      <c r="R361" s="23">
        <f t="shared" si="50"/>
        <v>46.550213779812374</v>
      </c>
      <c r="S361" s="23">
        <f t="shared" si="51"/>
        <v>78.1329250160708</v>
      </c>
      <c r="AA361" t="s">
        <v>428</v>
      </c>
      <c r="AB361">
        <f>'Monthly Load'!D393+'Monthly Load'!E393+'Monthly Load'!F393</f>
        <v>567.891296897134</v>
      </c>
      <c r="AD361" s="23">
        <v>588.5272884858307</v>
      </c>
      <c r="AE361" s="23">
        <v>13.42371225604364</v>
      </c>
      <c r="AF361" s="23">
        <v>6.4586329429754068</v>
      </c>
      <c r="AG361" s="23">
        <v>1030.9579555570463</v>
      </c>
      <c r="AH361" s="40">
        <f t="shared" si="52"/>
        <v>0</v>
      </c>
      <c r="AI361" s="40">
        <f t="shared" si="53"/>
        <v>0</v>
      </c>
      <c r="AJ361" s="40">
        <f t="shared" si="54"/>
        <v>0</v>
      </c>
      <c r="AK361" s="40">
        <f t="shared" si="55"/>
        <v>0</v>
      </c>
    </row>
    <row r="362" spans="1:37" x14ac:dyDescent="0.25">
      <c r="A362">
        <v>360</v>
      </c>
      <c r="B362">
        <v>12</v>
      </c>
      <c r="C362">
        <v>2012</v>
      </c>
      <c r="D362">
        <v>31</v>
      </c>
      <c r="E362" t="str">
        <f t="shared" si="47"/>
        <v>12/2012</v>
      </c>
      <c r="F362" s="23">
        <f>('Monthly Load'!D394+'Monthly Load'!E394+'Monthly Load'!F394)+('WWTP loads'!C370)+('Monthly Load'!R394*'Monthly Load'!$F$26)</f>
        <v>1376.1118733781475</v>
      </c>
      <c r="G362" s="23">
        <f>('Monthly Load'!G394)+'WWTP loads'!D370+('Monthly Load'!R394*'Monthly Load'!$G$26)</f>
        <v>158.03900749846471</v>
      </c>
      <c r="H362" s="23">
        <f>'WWTP loads'!E370+('Monthly Load'!R394*'Monthly Load'!$H$26)</f>
        <v>139.34836370628125</v>
      </c>
      <c r="I362" s="23">
        <f>('Monthly Load'!C394)+'WWTP loads'!F370+('Monthly Load'!R394*'Monthly Load'!$I$26)</f>
        <v>2992.0416431015988</v>
      </c>
      <c r="J362" s="24"/>
      <c r="K362" s="25">
        <v>4.2326207929250685</v>
      </c>
      <c r="L362" s="25">
        <v>0.6051803099302755</v>
      </c>
      <c r="M362" s="25">
        <v>0.62454607984804433</v>
      </c>
      <c r="N362" s="25">
        <v>11.149822945357023</v>
      </c>
      <c r="P362" s="23">
        <f t="shared" si="48"/>
        <v>121.38609619618722</v>
      </c>
      <c r="Q362" s="23">
        <f t="shared" si="49"/>
        <v>97.499877008989202</v>
      </c>
      <c r="R362" s="23">
        <f t="shared" si="50"/>
        <v>83.303250962162778</v>
      </c>
      <c r="S362" s="23">
        <f t="shared" si="51"/>
        <v>100.18996534652706</v>
      </c>
      <c r="AA362" t="s">
        <v>429</v>
      </c>
      <c r="AB362">
        <f>'Monthly Load'!D394+'Monthly Load'!E394+'Monthly Load'!F394</f>
        <v>1136.5986781793001</v>
      </c>
      <c r="AD362" s="23">
        <v>1376.1118733781475</v>
      </c>
      <c r="AE362" s="23">
        <v>158.03900749846471</v>
      </c>
      <c r="AF362" s="23">
        <v>139.34836370628125</v>
      </c>
      <c r="AG362" s="23">
        <v>2992.0416431015988</v>
      </c>
      <c r="AH362" s="40">
        <f t="shared" si="52"/>
        <v>0</v>
      </c>
      <c r="AI362" s="40">
        <f t="shared" si="53"/>
        <v>0</v>
      </c>
      <c r="AJ362" s="40">
        <f t="shared" si="54"/>
        <v>0</v>
      </c>
      <c r="AK362" s="40">
        <f t="shared" si="55"/>
        <v>0</v>
      </c>
    </row>
    <row r="363" spans="1:37" x14ac:dyDescent="0.25">
      <c r="A363">
        <v>361</v>
      </c>
      <c r="B363">
        <v>1</v>
      </c>
      <c r="C363">
        <v>2013</v>
      </c>
      <c r="D363">
        <v>31</v>
      </c>
      <c r="E363" t="str">
        <f t="shared" si="47"/>
        <v>1/2013</v>
      </c>
      <c r="F363" s="23">
        <f>('Monthly Load'!D395+'Monthly Load'!E395+'Monthly Load'!F395)+('WWTP loads'!C371)+('Monthly Load'!R395*'Monthly Load'!$F$26)</f>
        <v>2312.8141877657617</v>
      </c>
      <c r="G363" s="23">
        <f>('Monthly Load'!G395)+'WWTP loads'!D371+('Monthly Load'!R395*'Monthly Load'!$G$26)</f>
        <v>314.65462988187858</v>
      </c>
      <c r="H363" s="23">
        <f>'WWTP loads'!E371+('Monthly Load'!R395*'Monthly Load'!$H$26)</f>
        <v>280.69854587160768</v>
      </c>
      <c r="I363" s="23">
        <f>('Monthly Load'!C395)+'WWTP loads'!F371+('Monthly Load'!R395*'Monthly Load'!$I$26)</f>
        <v>27320.745699231804</v>
      </c>
      <c r="J363" s="24"/>
      <c r="K363" s="25">
        <v>7.6559493694540972</v>
      </c>
      <c r="L363" s="25">
        <v>1.3960062075413471</v>
      </c>
      <c r="M363" s="25">
        <v>1.4406784061826701</v>
      </c>
      <c r="N363" s="25">
        <v>51.174581867079269</v>
      </c>
      <c r="P363" s="23">
        <f t="shared" si="48"/>
        <v>112.78887213148276</v>
      </c>
      <c r="Q363" s="23">
        <f t="shared" si="49"/>
        <v>84.153336723782019</v>
      </c>
      <c r="R363" s="23">
        <f t="shared" si="50"/>
        <v>72.744084033953101</v>
      </c>
      <c r="S363" s="23">
        <f t="shared" si="51"/>
        <v>199.32547593658441</v>
      </c>
      <c r="AA363" t="s">
        <v>430</v>
      </c>
      <c r="AB363">
        <f>'Monthly Load'!D395+'Monthly Load'!E395+'Monthly Load'!F395</f>
        <v>1846.9673622953064</v>
      </c>
      <c r="AD363" s="23">
        <v>2312.8141877657617</v>
      </c>
      <c r="AE363" s="23">
        <v>314.65462988187858</v>
      </c>
      <c r="AF363" s="23">
        <v>280.69854587160768</v>
      </c>
      <c r="AG363" s="23">
        <v>27320.745699231804</v>
      </c>
      <c r="AH363" s="40">
        <f t="shared" si="52"/>
        <v>0</v>
      </c>
      <c r="AI363" s="40">
        <f t="shared" si="53"/>
        <v>0</v>
      </c>
      <c r="AJ363" s="40">
        <f t="shared" si="54"/>
        <v>0</v>
      </c>
      <c r="AK363" s="40">
        <f t="shared" si="55"/>
        <v>0</v>
      </c>
    </row>
    <row r="364" spans="1:37" x14ac:dyDescent="0.25">
      <c r="A364">
        <v>362</v>
      </c>
      <c r="B364">
        <v>2</v>
      </c>
      <c r="C364">
        <v>2013</v>
      </c>
      <c r="D364">
        <v>28</v>
      </c>
      <c r="E364" t="str">
        <f t="shared" si="47"/>
        <v>2/2013</v>
      </c>
      <c r="F364" s="23">
        <f>('Monthly Load'!D396+'Monthly Load'!E396+'Monthly Load'!F396)+('WWTP loads'!C372)+('Monthly Load'!R396*'Monthly Load'!$F$26)</f>
        <v>2892.4921213028533</v>
      </c>
      <c r="G364" s="23">
        <f>('Monthly Load'!G396)+'WWTP loads'!D372+('Monthly Load'!R396*'Monthly Load'!$G$26)</f>
        <v>473.43206315015965</v>
      </c>
      <c r="H364" s="23">
        <f>'WWTP loads'!E372+('Monthly Load'!R396*'Monthly Load'!$H$26)</f>
        <v>426.60213319921729</v>
      </c>
      <c r="I364" s="23">
        <f>('Monthly Load'!C396)+'WWTP loads'!F372+('Monthly Load'!R396*'Monthly Load'!$I$26)</f>
        <v>15283.482640849033</v>
      </c>
      <c r="J364" s="24"/>
      <c r="K364" s="25">
        <v>10.241328877571307</v>
      </c>
      <c r="L364" s="25">
        <v>1.7786361947273792</v>
      </c>
      <c r="M364" s="25">
        <v>1.8355525529586554</v>
      </c>
      <c r="N364" s="25">
        <v>48.538999358075024</v>
      </c>
      <c r="P364" s="23">
        <f t="shared" si="48"/>
        <v>116.74656144600291</v>
      </c>
      <c r="Q364" s="23">
        <f t="shared" si="49"/>
        <v>110.02687227810719</v>
      </c>
      <c r="R364" s="23">
        <f t="shared" si="50"/>
        <v>96.069255663002892</v>
      </c>
      <c r="S364" s="23">
        <f t="shared" si="51"/>
        <v>130.1546639479879</v>
      </c>
      <c r="AA364" t="s">
        <v>431</v>
      </c>
      <c r="AB364">
        <f>'Monthly Load'!D396+'Monthly Load'!E396+'Monthly Load'!F396</f>
        <v>2186.3335049398643</v>
      </c>
      <c r="AD364" s="23">
        <v>2892.4921213028533</v>
      </c>
      <c r="AE364" s="23">
        <v>473.43206315015965</v>
      </c>
      <c r="AF364" s="23">
        <v>426.60213319921729</v>
      </c>
      <c r="AG364" s="23">
        <v>15283.482640849033</v>
      </c>
      <c r="AH364" s="40">
        <f t="shared" si="52"/>
        <v>0</v>
      </c>
      <c r="AI364" s="40">
        <f t="shared" si="53"/>
        <v>0</v>
      </c>
      <c r="AJ364" s="40">
        <f t="shared" si="54"/>
        <v>0</v>
      </c>
      <c r="AK364" s="40">
        <f t="shared" si="55"/>
        <v>0</v>
      </c>
    </row>
    <row r="365" spans="1:37" x14ac:dyDescent="0.25">
      <c r="A365">
        <v>363</v>
      </c>
      <c r="B365">
        <v>3</v>
      </c>
      <c r="C365">
        <v>2013</v>
      </c>
      <c r="D365">
        <v>31</v>
      </c>
      <c r="E365" t="str">
        <f t="shared" si="47"/>
        <v>3/2013</v>
      </c>
      <c r="F365" s="23">
        <f>('Monthly Load'!D397+'Monthly Load'!E397+'Monthly Load'!F397)+('WWTP loads'!C373)+('Monthly Load'!R397*'Monthly Load'!$F$26)</f>
        <v>2106.8977557241892</v>
      </c>
      <c r="G365" s="23">
        <f>('Monthly Load'!G397)+'WWTP loads'!D373+('Monthly Load'!R397*'Monthly Load'!$G$26)</f>
        <v>171.88875863244877</v>
      </c>
      <c r="H365" s="23">
        <f>'WWTP loads'!E373+('Monthly Load'!R397*'Monthly Load'!$H$26)</f>
        <v>149.50828580456408</v>
      </c>
      <c r="I365" s="23">
        <f>('Monthly Load'!C397)+'WWTP loads'!F373+('Monthly Load'!R397*'Monthly Load'!$I$26)</f>
        <v>9819.8912113590486</v>
      </c>
      <c r="J365" s="24"/>
      <c r="K365" s="25">
        <v>6.7089499696193942</v>
      </c>
      <c r="L365" s="25">
        <v>0.77506388381869296</v>
      </c>
      <c r="M365" s="25">
        <v>0.79986592810089108</v>
      </c>
      <c r="N365" s="25">
        <v>34.920472466871814</v>
      </c>
      <c r="P365" s="23">
        <f t="shared" si="48"/>
        <v>117.25016727379943</v>
      </c>
      <c r="Q365" s="23">
        <f t="shared" si="49"/>
        <v>82.800801096370051</v>
      </c>
      <c r="R365" s="23">
        <f t="shared" si="50"/>
        <v>69.786694518730997</v>
      </c>
      <c r="S365" s="23">
        <f t="shared" si="51"/>
        <v>104.99077202740652</v>
      </c>
      <c r="AA365" t="s">
        <v>432</v>
      </c>
      <c r="AB365">
        <f>'Monthly Load'!D397+'Monthly Load'!E397+'Monthly Load'!F397</f>
        <v>1857.1290056582761</v>
      </c>
      <c r="AD365" s="23">
        <v>2106.8977557241892</v>
      </c>
      <c r="AE365" s="23">
        <v>171.88875863244877</v>
      </c>
      <c r="AF365" s="23">
        <v>149.50828580456408</v>
      </c>
      <c r="AG365" s="23">
        <v>9819.8912113590486</v>
      </c>
      <c r="AH365" s="40">
        <f t="shared" si="52"/>
        <v>0</v>
      </c>
      <c r="AI365" s="40">
        <f t="shared" si="53"/>
        <v>0</v>
      </c>
      <c r="AJ365" s="40">
        <f t="shared" si="54"/>
        <v>0</v>
      </c>
      <c r="AK365" s="40">
        <f t="shared" si="55"/>
        <v>0</v>
      </c>
    </row>
    <row r="366" spans="1:37" x14ac:dyDescent="0.25">
      <c r="A366">
        <v>364</v>
      </c>
      <c r="B366">
        <v>4</v>
      </c>
      <c r="C366">
        <v>2013</v>
      </c>
      <c r="D366">
        <v>30</v>
      </c>
      <c r="E366" t="str">
        <f t="shared" si="47"/>
        <v>4/2013</v>
      </c>
      <c r="F366" s="23">
        <f>('Monthly Load'!D398+'Monthly Load'!E398+'Monthly Load'!F398)+('WWTP loads'!C374)+('Monthly Load'!R398*'Monthly Load'!$F$26)</f>
        <v>3135.8693393310723</v>
      </c>
      <c r="G366" s="23">
        <f>('Monthly Load'!G398)+'WWTP loads'!D374+('Monthly Load'!R398*'Monthly Load'!$G$26)</f>
        <v>525.16320278413559</v>
      </c>
      <c r="H366" s="23">
        <f>'WWTP loads'!E374+('Monthly Load'!R398*'Monthly Load'!$H$26)</f>
        <v>474.13885610611408</v>
      </c>
      <c r="I366" s="23">
        <f>('Monthly Load'!C398)+'WWTP loads'!F374+('Monthly Load'!R398*'Monthly Load'!$I$26)</f>
        <v>10532.280992601489</v>
      </c>
      <c r="J366" s="24"/>
      <c r="K366" s="25">
        <v>7.6738303022056096</v>
      </c>
      <c r="L366" s="25">
        <v>1.4710427227339433</v>
      </c>
      <c r="M366" s="25">
        <v>1.5181160898614294</v>
      </c>
      <c r="N366" s="25">
        <v>34.506828809731402</v>
      </c>
      <c r="P366" s="23">
        <f t="shared" si="48"/>
        <v>157.65609693681361</v>
      </c>
      <c r="Q366" s="23">
        <f t="shared" si="49"/>
        <v>137.73173083432607</v>
      </c>
      <c r="R366" s="23">
        <f t="shared" si="50"/>
        <v>120.4940403573884</v>
      </c>
      <c r="S366" s="23">
        <f t="shared" si="51"/>
        <v>117.755822622327</v>
      </c>
      <c r="AA366" t="s">
        <v>433</v>
      </c>
      <c r="AB366">
        <f>'Monthly Load'!D398+'Monthly Load'!E398+'Monthly Load'!F398</f>
        <v>2351.4149440626061</v>
      </c>
      <c r="AD366" s="23">
        <v>3135.8693393310723</v>
      </c>
      <c r="AE366" s="23">
        <v>525.16320278413559</v>
      </c>
      <c r="AF366" s="23">
        <v>474.13885610611408</v>
      </c>
      <c r="AG366" s="23">
        <v>10532.280992601489</v>
      </c>
      <c r="AH366" s="40">
        <f t="shared" si="52"/>
        <v>0</v>
      </c>
      <c r="AI366" s="40">
        <f t="shared" si="53"/>
        <v>0</v>
      </c>
      <c r="AJ366" s="40">
        <f t="shared" si="54"/>
        <v>0</v>
      </c>
      <c r="AK366" s="40">
        <f t="shared" si="55"/>
        <v>0</v>
      </c>
    </row>
    <row r="367" spans="1:37" x14ac:dyDescent="0.25">
      <c r="A367">
        <v>365</v>
      </c>
      <c r="B367">
        <v>5</v>
      </c>
      <c r="C367">
        <v>2013</v>
      </c>
      <c r="D367">
        <v>31</v>
      </c>
      <c r="E367" t="str">
        <f t="shared" si="47"/>
        <v>5/2013</v>
      </c>
      <c r="F367" s="23">
        <f>('Monthly Load'!D399+'Monthly Load'!E399+'Monthly Load'!F399)+('WWTP loads'!C375)+('Monthly Load'!R399*'Monthly Load'!$F$26)</f>
        <v>4547.4493895549504</v>
      </c>
      <c r="G367" s="23">
        <f>('Monthly Load'!G399)+'WWTP loads'!D375+('Monthly Load'!R399*'Monthly Load'!$G$26)</f>
        <v>612.67981573202383</v>
      </c>
      <c r="H367" s="23">
        <f>'WWTP loads'!E375+('Monthly Load'!R399*'Monthly Load'!$H$26)</f>
        <v>554.559527463633</v>
      </c>
      <c r="I367" s="23">
        <f>('Monthly Load'!C399)+'WWTP loads'!F375+('Monthly Load'!R399*'Monthly Load'!$I$26)</f>
        <v>15726.243289624379</v>
      </c>
      <c r="J367" s="24"/>
      <c r="K367" s="25">
        <v>10.724854457627437</v>
      </c>
      <c r="L367" s="25">
        <v>1.5045357744715799</v>
      </c>
      <c r="M367" s="25">
        <v>1.5526809192546704</v>
      </c>
      <c r="N367" s="25">
        <v>40.515093465322508</v>
      </c>
      <c r="P367" s="23">
        <f t="shared" si="48"/>
        <v>158.3073323888388</v>
      </c>
      <c r="Q367" s="23">
        <f t="shared" si="49"/>
        <v>152.03921478945688</v>
      </c>
      <c r="R367" s="23">
        <f t="shared" si="50"/>
        <v>133.34923194835179</v>
      </c>
      <c r="S367" s="23">
        <f t="shared" si="51"/>
        <v>144.9214626537796</v>
      </c>
      <c r="AA367" t="s">
        <v>434</v>
      </c>
      <c r="AB367">
        <f>'Monthly Load'!D399+'Monthly Load'!E399+'Monthly Load'!F399</f>
        <v>3630.5374179329233</v>
      </c>
      <c r="AD367" s="23">
        <v>4547.4493895549504</v>
      </c>
      <c r="AE367" s="23">
        <v>612.67981573202383</v>
      </c>
      <c r="AF367" s="23">
        <v>554.559527463633</v>
      </c>
      <c r="AG367" s="23">
        <v>15726.243289624379</v>
      </c>
      <c r="AH367" s="40">
        <f t="shared" si="52"/>
        <v>0</v>
      </c>
      <c r="AI367" s="40">
        <f t="shared" si="53"/>
        <v>0</v>
      </c>
      <c r="AJ367" s="40">
        <f t="shared" si="54"/>
        <v>0</v>
      </c>
      <c r="AK367" s="40">
        <f t="shared" si="55"/>
        <v>0</v>
      </c>
    </row>
    <row r="368" spans="1:37" x14ac:dyDescent="0.25">
      <c r="A368">
        <v>366</v>
      </c>
      <c r="B368">
        <v>6</v>
      </c>
      <c r="C368">
        <v>2013</v>
      </c>
      <c r="D368">
        <v>30</v>
      </c>
      <c r="E368" t="str">
        <f t="shared" si="47"/>
        <v>6/2013</v>
      </c>
      <c r="F368" s="23">
        <f>('Monthly Load'!D400+'Monthly Load'!E400+'Monthly Load'!F400)+('WWTP loads'!C376)+('Monthly Load'!R400*'Monthly Load'!$F$26)</f>
        <v>9042.0203190036409</v>
      </c>
      <c r="G368" s="23">
        <f>('Monthly Load'!G400)+'WWTP loads'!D376+('Monthly Load'!R400*'Monthly Load'!$G$26)</f>
        <v>1600.2568348444929</v>
      </c>
      <c r="H368" s="23">
        <f>'WWTP loads'!E376+('Monthly Load'!R400*'Monthly Load'!$H$26)</f>
        <v>1462.0627342156317</v>
      </c>
      <c r="I368" s="23">
        <f>('Monthly Load'!C400)+'WWTP loads'!F376+('Monthly Load'!R400*'Monthly Load'!$I$26)</f>
        <v>23416.351659631313</v>
      </c>
      <c r="J368" s="24"/>
      <c r="K368" s="25">
        <v>20.192670842380139</v>
      </c>
      <c r="L368" s="25">
        <v>2.9112611334486798</v>
      </c>
      <c r="M368" s="25">
        <v>3.0044214897190371</v>
      </c>
      <c r="N368" s="25">
        <v>44.97819539639449</v>
      </c>
      <c r="P368" s="23">
        <f t="shared" si="48"/>
        <v>172.75742234782621</v>
      </c>
      <c r="Q368" s="23">
        <f t="shared" si="49"/>
        <v>212.06721411593111</v>
      </c>
      <c r="R368" s="23">
        <f t="shared" si="50"/>
        <v>187.74576563975478</v>
      </c>
      <c r="S368" s="23">
        <f t="shared" si="51"/>
        <v>200.85479661467676</v>
      </c>
      <c r="AA368" t="s">
        <v>435</v>
      </c>
      <c r="AB368">
        <f>'Monthly Load'!D400+'Monthly Load'!E400+'Monthly Load'!F400</f>
        <v>6630.3971833194973</v>
      </c>
      <c r="AD368" s="23">
        <v>9042.0203190036409</v>
      </c>
      <c r="AE368" s="23">
        <v>1600.2568348444929</v>
      </c>
      <c r="AF368" s="23">
        <v>1462.0627342156317</v>
      </c>
      <c r="AG368" s="23">
        <v>23416.351659631313</v>
      </c>
      <c r="AH368" s="40">
        <f t="shared" si="52"/>
        <v>0</v>
      </c>
      <c r="AI368" s="40">
        <f t="shared" si="53"/>
        <v>0</v>
      </c>
      <c r="AJ368" s="40">
        <f t="shared" si="54"/>
        <v>0</v>
      </c>
      <c r="AK368" s="40">
        <f t="shared" si="55"/>
        <v>0</v>
      </c>
    </row>
    <row r="369" spans="1:37" x14ac:dyDescent="0.25">
      <c r="A369">
        <v>367</v>
      </c>
      <c r="B369">
        <v>7</v>
      </c>
      <c r="C369">
        <v>2013</v>
      </c>
      <c r="D369">
        <v>31</v>
      </c>
      <c r="E369" t="str">
        <f t="shared" si="47"/>
        <v>7/2013</v>
      </c>
      <c r="F369" s="23">
        <f>('Monthly Load'!D401+'Monthly Load'!E401+'Monthly Load'!F401)+('WWTP loads'!C377)+('Monthly Load'!R401*'Monthly Load'!$F$26)</f>
        <v>7271.1423059085901</v>
      </c>
      <c r="G369" s="23">
        <f>('Monthly Load'!G401)+'WWTP loads'!D377+('Monthly Load'!R401*'Monthly Load'!$G$26)</f>
        <v>390.30587526091551</v>
      </c>
      <c r="H369" s="23">
        <f>'WWTP loads'!E377+('Monthly Load'!R401*'Monthly Load'!$H$26)</f>
        <v>350.21590649018219</v>
      </c>
      <c r="I369" s="23">
        <f>('Monthly Load'!C401)+'WWTP loads'!F377+('Monthly Load'!R401*'Monthly Load'!$I$26)</f>
        <v>44797.345685086482</v>
      </c>
      <c r="J369" s="24"/>
      <c r="K369" s="25">
        <v>19.086965663723685</v>
      </c>
      <c r="L369" s="25">
        <v>0.8625651566474114</v>
      </c>
      <c r="M369" s="25">
        <v>0.89016724166012851</v>
      </c>
      <c r="N369" s="25">
        <v>71.299449840883952</v>
      </c>
      <c r="P369" s="23">
        <f t="shared" si="48"/>
        <v>142.22970717193783</v>
      </c>
      <c r="Q369" s="23">
        <f t="shared" si="49"/>
        <v>168.94204294362882</v>
      </c>
      <c r="R369" s="23">
        <f t="shared" si="50"/>
        <v>146.88884739619024</v>
      </c>
      <c r="S369" s="23">
        <f t="shared" si="51"/>
        <v>234.57982989833107</v>
      </c>
      <c r="AA369" t="s">
        <v>436</v>
      </c>
      <c r="AB369">
        <f>'Monthly Load'!D401+'Monthly Load'!E401+'Monthly Load'!F401</f>
        <v>6690.7962982428353</v>
      </c>
      <c r="AD369" s="23">
        <v>7271.1423059085901</v>
      </c>
      <c r="AE369" s="23">
        <v>390.30587526091551</v>
      </c>
      <c r="AF369" s="23">
        <v>350.21590649018219</v>
      </c>
      <c r="AG369" s="23">
        <v>44797.345685086482</v>
      </c>
      <c r="AH369" s="40">
        <f t="shared" si="52"/>
        <v>0</v>
      </c>
      <c r="AI369" s="40">
        <f t="shared" si="53"/>
        <v>0</v>
      </c>
      <c r="AJ369" s="40">
        <f t="shared" si="54"/>
        <v>0</v>
      </c>
      <c r="AK369" s="40">
        <f t="shared" si="55"/>
        <v>0</v>
      </c>
    </row>
    <row r="370" spans="1:37" x14ac:dyDescent="0.25">
      <c r="A370">
        <v>368</v>
      </c>
      <c r="B370">
        <v>8</v>
      </c>
      <c r="C370">
        <v>2013</v>
      </c>
      <c r="D370">
        <v>30</v>
      </c>
      <c r="E370" t="str">
        <f t="shared" si="47"/>
        <v>8/2013</v>
      </c>
      <c r="F370" s="23">
        <f>('Monthly Load'!D402+'Monthly Load'!E402+'Monthly Load'!F402)+('WWTP loads'!C378)+('Monthly Load'!R402*'Monthly Load'!$F$26)</f>
        <v>1757.3963247773706</v>
      </c>
      <c r="G370" s="23">
        <f>('Monthly Load'!G402)+'WWTP loads'!D378+('Monthly Load'!R402*'Monthly Load'!$G$26)</f>
        <v>18.631466793288567</v>
      </c>
      <c r="H370" s="23">
        <f>'WWTP loads'!E378+('Monthly Load'!R402*'Monthly Load'!$H$26)</f>
        <v>8.6772608712817245</v>
      </c>
      <c r="I370" s="23">
        <f>('Monthly Load'!C402)+'WWTP loads'!F378+('Monthly Load'!R402*'Monthly Load'!$I$26)</f>
        <v>21576.480667356671</v>
      </c>
      <c r="J370" s="24"/>
      <c r="K370" s="25">
        <v>4.0960986713046728</v>
      </c>
      <c r="L370" s="25">
        <v>3.8889454590541654E-2</v>
      </c>
      <c r="M370" s="25">
        <v>4.0133917137438982E-2</v>
      </c>
      <c r="N370" s="25">
        <v>39.184460115630827</v>
      </c>
      <c r="P370" s="23">
        <f t="shared" si="48"/>
        <v>165.52527069210907</v>
      </c>
      <c r="Q370" s="23">
        <f t="shared" si="49"/>
        <v>184.83329139361749</v>
      </c>
      <c r="R370" s="23">
        <f t="shared" si="50"/>
        <v>83.413454460767284</v>
      </c>
      <c r="S370" s="23">
        <f t="shared" si="51"/>
        <v>212.43777487715167</v>
      </c>
      <c r="AA370" t="s">
        <v>437</v>
      </c>
      <c r="AB370">
        <f>'Monthly Load'!D402+'Monthly Load'!E402+'Monthly Load'!F402</f>
        <v>1739.5845569545108</v>
      </c>
      <c r="AD370" s="23">
        <v>1757.3963247773706</v>
      </c>
      <c r="AE370" s="23">
        <v>18.631466793288567</v>
      </c>
      <c r="AF370" s="23">
        <v>8.6772608712817245</v>
      </c>
      <c r="AG370" s="23">
        <v>21576.480667356671</v>
      </c>
      <c r="AH370" s="40">
        <f t="shared" si="52"/>
        <v>0</v>
      </c>
      <c r="AI370" s="40">
        <f t="shared" si="53"/>
        <v>0</v>
      </c>
      <c r="AJ370" s="40">
        <f t="shared" si="54"/>
        <v>0</v>
      </c>
      <c r="AK370" s="40">
        <f t="shared" si="55"/>
        <v>0</v>
      </c>
    </row>
    <row r="371" spans="1:37" x14ac:dyDescent="0.25">
      <c r="A371">
        <v>369</v>
      </c>
      <c r="B371">
        <v>9</v>
      </c>
      <c r="C371">
        <v>2013</v>
      </c>
      <c r="D371">
        <v>31</v>
      </c>
      <c r="E371" t="str">
        <f t="shared" si="47"/>
        <v>9/2013</v>
      </c>
      <c r="F371" s="23">
        <f>('Monthly Load'!D403+'Monthly Load'!E403+'Monthly Load'!F403)+('WWTP loads'!C379)+('Monthly Load'!R403*'Monthly Load'!$F$26)</f>
        <v>1513.5794627661089</v>
      </c>
      <c r="G371" s="23">
        <f>('Monthly Load'!G403)+'WWTP loads'!D379+('Monthly Load'!R403*'Monthly Load'!$G$26)</f>
        <v>157.0832878614107</v>
      </c>
      <c r="H371" s="23">
        <f>'WWTP loads'!E379+('Monthly Load'!R403*'Monthly Load'!$H$26)</f>
        <v>135.90325860955613</v>
      </c>
      <c r="I371" s="23">
        <f>('Monthly Load'!C403)+'WWTP loads'!F379+('Monthly Load'!R403*'Monthly Load'!$I$26)</f>
        <v>3898.0833330303908</v>
      </c>
      <c r="J371" s="24"/>
      <c r="K371" s="25">
        <v>3.3021682562506873</v>
      </c>
      <c r="L371" s="25">
        <v>0.43447058064604277</v>
      </c>
      <c r="M371" s="25">
        <v>0.44837363922671614</v>
      </c>
      <c r="N371" s="25">
        <v>10.086886618063598</v>
      </c>
      <c r="P371" s="23">
        <f t="shared" si="48"/>
        <v>171.13175011689975</v>
      </c>
      <c r="Q371" s="23">
        <f t="shared" si="49"/>
        <v>134.9876920656701</v>
      </c>
      <c r="R371" s="23">
        <f t="shared" si="50"/>
        <v>113.16558222461234</v>
      </c>
      <c r="S371" s="23">
        <f t="shared" si="51"/>
        <v>144.28412290178014</v>
      </c>
      <c r="AA371" t="s">
        <v>438</v>
      </c>
      <c r="AB371">
        <f>'Monthly Load'!D403+'Monthly Load'!E403+'Monthly Load'!F403</f>
        <v>1286.2189927860913</v>
      </c>
      <c r="AD371" s="23">
        <v>1513.5794627661089</v>
      </c>
      <c r="AE371" s="23">
        <v>157.0832878614107</v>
      </c>
      <c r="AF371" s="23">
        <v>135.90325860955613</v>
      </c>
      <c r="AG371" s="23">
        <v>3898.0833330303908</v>
      </c>
      <c r="AH371" s="40">
        <f t="shared" si="52"/>
        <v>0</v>
      </c>
      <c r="AI371" s="40">
        <f t="shared" si="53"/>
        <v>0</v>
      </c>
      <c r="AJ371" s="40">
        <f t="shared" si="54"/>
        <v>0</v>
      </c>
      <c r="AK371" s="40">
        <f t="shared" si="55"/>
        <v>0</v>
      </c>
    </row>
    <row r="372" spans="1:37" x14ac:dyDescent="0.25">
      <c r="A372">
        <v>370</v>
      </c>
      <c r="B372">
        <v>10</v>
      </c>
      <c r="C372">
        <v>2013</v>
      </c>
      <c r="D372">
        <v>31</v>
      </c>
      <c r="E372" t="str">
        <f t="shared" si="47"/>
        <v>10/2013</v>
      </c>
      <c r="F372" s="23">
        <f>('Monthly Load'!D404+'Monthly Load'!E404+'Monthly Load'!F404)+('WWTP loads'!C380)+('Monthly Load'!R404*'Monthly Load'!$F$26)</f>
        <v>1026.3951968941897</v>
      </c>
      <c r="G372" s="23">
        <f>('Monthly Load'!G404)+'WWTP loads'!D380+('Monthly Load'!R404*'Monthly Load'!$G$26)</f>
        <v>38.807151473994168</v>
      </c>
      <c r="H372" s="23">
        <f>'WWTP loads'!E380+('Monthly Load'!R404*'Monthly Load'!$H$26)</f>
        <v>27.217079226524714</v>
      </c>
      <c r="I372" s="23">
        <f>('Monthly Load'!C404)+'WWTP loads'!F380+('Monthly Load'!R404*'Monthly Load'!$I$26)</f>
        <v>1620.5958638696916</v>
      </c>
      <c r="J372" s="24"/>
      <c r="K372" s="25">
        <v>2.6335523781780492</v>
      </c>
      <c r="L372" s="25">
        <v>0.13670232522735851</v>
      </c>
      <c r="M372" s="25">
        <v>0.14107679963463399</v>
      </c>
      <c r="N372" s="25">
        <v>6.0224619237489359</v>
      </c>
      <c r="P372" s="23">
        <f t="shared" si="48"/>
        <v>145.51146539608729</v>
      </c>
      <c r="Q372" s="23">
        <f t="shared" si="49"/>
        <v>105.98891046229744</v>
      </c>
      <c r="R372" s="23">
        <f t="shared" si="50"/>
        <v>72.029513611888305</v>
      </c>
      <c r="S372" s="23">
        <f t="shared" si="51"/>
        <v>100.46741472522977</v>
      </c>
      <c r="AA372" t="s">
        <v>439</v>
      </c>
      <c r="AB372">
        <f>'Monthly Load'!D404+'Monthly Load'!E404+'Monthly Load'!F404</f>
        <v>978.04725766269439</v>
      </c>
      <c r="AD372" s="23">
        <v>1026.3951968941897</v>
      </c>
      <c r="AE372" s="23">
        <v>38.807151473994168</v>
      </c>
      <c r="AF372" s="23">
        <v>27.217079226524714</v>
      </c>
      <c r="AG372" s="23">
        <v>1620.5958638696916</v>
      </c>
      <c r="AH372" s="40">
        <f t="shared" si="52"/>
        <v>0</v>
      </c>
      <c r="AI372" s="40">
        <f t="shared" si="53"/>
        <v>0</v>
      </c>
      <c r="AJ372" s="40">
        <f t="shared" si="54"/>
        <v>0</v>
      </c>
      <c r="AK372" s="40">
        <f t="shared" si="55"/>
        <v>0</v>
      </c>
    </row>
    <row r="373" spans="1:37" x14ac:dyDescent="0.25">
      <c r="A373">
        <v>371</v>
      </c>
      <c r="B373">
        <v>11</v>
      </c>
      <c r="C373">
        <v>2013</v>
      </c>
      <c r="D373">
        <v>30</v>
      </c>
      <c r="E373" t="str">
        <f t="shared" si="47"/>
        <v>11/2013</v>
      </c>
      <c r="F373" s="23">
        <f>('Monthly Load'!D405+'Monthly Load'!E405+'Monthly Load'!F405)+('WWTP loads'!C381)+('Monthly Load'!R405*'Monthly Load'!$F$26)</f>
        <v>1355.4654799971106</v>
      </c>
      <c r="G373" s="23">
        <f>('Monthly Load'!G405)+'WWTP loads'!D381+('Monthly Load'!R405*'Monthly Load'!$G$26)</f>
        <v>203.02180369848423</v>
      </c>
      <c r="H373" s="23">
        <f>'WWTP loads'!E381+('Monthly Load'!R405*'Monthly Load'!$H$26)</f>
        <v>178.11702991929937</v>
      </c>
      <c r="I373" s="23">
        <f>('Monthly Load'!C405)+'WWTP loads'!F381+('Monthly Load'!R405*'Monthly Load'!$I$26)</f>
        <v>3218.8709709403765</v>
      </c>
      <c r="J373" s="24"/>
      <c r="K373" s="25">
        <v>3.7445148310780643</v>
      </c>
      <c r="L373" s="25">
        <v>0.80885278020772888</v>
      </c>
      <c r="M373" s="25">
        <v>0.83473606917437615</v>
      </c>
      <c r="N373" s="25">
        <v>10.577669833795243</v>
      </c>
      <c r="P373" s="23">
        <f t="shared" si="48"/>
        <v>139.65545674195485</v>
      </c>
      <c r="Q373" s="23">
        <f t="shared" si="49"/>
        <v>96.836303307461861</v>
      </c>
      <c r="R373" s="23">
        <f t="shared" si="50"/>
        <v>82.323014993193169</v>
      </c>
      <c r="S373" s="23">
        <f t="shared" si="51"/>
        <v>117.40282953913896</v>
      </c>
      <c r="AA373" t="s">
        <v>440</v>
      </c>
      <c r="AB373">
        <f>'Monthly Load'!D405+'Monthly Load'!E405+'Monthly Load'!F405</f>
        <v>1058.5764455069277</v>
      </c>
      <c r="AD373" s="23">
        <v>1355.4654799971106</v>
      </c>
      <c r="AE373" s="23">
        <v>203.02180369848423</v>
      </c>
      <c r="AF373" s="23">
        <v>178.11702991929937</v>
      </c>
      <c r="AG373" s="23">
        <v>3218.8709709403765</v>
      </c>
      <c r="AH373" s="40">
        <f t="shared" si="52"/>
        <v>0</v>
      </c>
      <c r="AI373" s="40">
        <f t="shared" si="53"/>
        <v>0</v>
      </c>
      <c r="AJ373" s="40">
        <f t="shared" si="54"/>
        <v>0</v>
      </c>
      <c r="AK373" s="40">
        <f t="shared" si="55"/>
        <v>0</v>
      </c>
    </row>
    <row r="374" spans="1:37" x14ac:dyDescent="0.25">
      <c r="A374">
        <v>372</v>
      </c>
      <c r="B374">
        <v>12</v>
      </c>
      <c r="C374">
        <v>2013</v>
      </c>
      <c r="D374">
        <v>31</v>
      </c>
      <c r="E374" t="str">
        <f t="shared" si="47"/>
        <v>12/2013</v>
      </c>
      <c r="F374" s="23">
        <f>('Monthly Load'!D406+'Monthly Load'!E406+'Monthly Load'!F406)+('WWTP loads'!C382)+('Monthly Load'!R406*'Monthly Load'!$F$26)</f>
        <v>4688.4637624785355</v>
      </c>
      <c r="G374" s="23">
        <f>('Monthly Load'!G406)+'WWTP loads'!D382+('Monthly Load'!R406*'Monthly Load'!$G$26)</f>
        <v>996.46855143059406</v>
      </c>
      <c r="H374" s="23">
        <f>'WWTP loads'!E382+('Monthly Load'!R406*'Monthly Load'!$H$26)</f>
        <v>907.23025756502193</v>
      </c>
      <c r="I374" s="23">
        <f>('Monthly Load'!C406)+'WWTP loads'!F382+('Monthly Load'!R406*'Monthly Load'!$I$26)</f>
        <v>27648.143353076968</v>
      </c>
      <c r="J374" s="24"/>
      <c r="K374" s="25">
        <v>12.44464917001218</v>
      </c>
      <c r="L374" s="25">
        <v>2.993788287906157</v>
      </c>
      <c r="M374" s="25">
        <v>3.089589513119154</v>
      </c>
      <c r="N374" s="25">
        <v>53.192645018092847</v>
      </c>
      <c r="P374" s="23">
        <f t="shared" si="48"/>
        <v>140.66060127063997</v>
      </c>
      <c r="Q374" s="23">
        <f t="shared" si="49"/>
        <v>124.27022239663791</v>
      </c>
      <c r="R374" s="23">
        <f t="shared" si="50"/>
        <v>109.63300233305141</v>
      </c>
      <c r="S374" s="23">
        <f t="shared" si="51"/>
        <v>194.06130609894731</v>
      </c>
      <c r="AA374" t="s">
        <v>441</v>
      </c>
      <c r="AB374">
        <f>'Monthly Load'!D406+'Monthly Load'!E406+'Monthly Load'!F406</f>
        <v>3190.6823530424563</v>
      </c>
      <c r="AD374" s="23">
        <v>4688.4637624785355</v>
      </c>
      <c r="AE374" s="23">
        <v>996.46855143059406</v>
      </c>
      <c r="AF374" s="23">
        <v>907.23025756502193</v>
      </c>
      <c r="AG374" s="23">
        <v>27648.143353076968</v>
      </c>
      <c r="AH374" s="40">
        <f t="shared" si="52"/>
        <v>0</v>
      </c>
      <c r="AI374" s="40">
        <f t="shared" si="53"/>
        <v>0</v>
      </c>
      <c r="AJ374" s="40">
        <f t="shared" si="54"/>
        <v>0</v>
      </c>
      <c r="AK374" s="40">
        <f t="shared" si="55"/>
        <v>0</v>
      </c>
    </row>
    <row r="375" spans="1:37" x14ac:dyDescent="0.25">
      <c r="A375">
        <v>373</v>
      </c>
      <c r="B375">
        <v>1</v>
      </c>
      <c r="C375">
        <v>2014</v>
      </c>
      <c r="D375">
        <v>31</v>
      </c>
      <c r="E375" t="str">
        <f t="shared" si="47"/>
        <v>1/2014</v>
      </c>
      <c r="F375" s="23">
        <f>('Monthly Load'!D407+'Monthly Load'!E407+'Monthly Load'!F407)+('WWTP loads'!C383)+('Monthly Load'!R407*'Monthly Load'!$F$26)</f>
        <v>3197.1631874274171</v>
      </c>
      <c r="G375" s="23">
        <f>('Monthly Load'!G407)+'WWTP loads'!D383+('Monthly Load'!R407*'Monthly Load'!$G$26)</f>
        <v>333.49313157675829</v>
      </c>
      <c r="H375" s="23">
        <f>'WWTP loads'!E383+('Monthly Load'!R407*'Monthly Load'!$H$26)</f>
        <v>296.53754968416445</v>
      </c>
      <c r="I375" s="23">
        <f>('Monthly Load'!C407)+'WWTP loads'!F383+('Monthly Load'!R407*'Monthly Load'!$I$26)</f>
        <v>42715.474858267437</v>
      </c>
      <c r="J375" s="24"/>
      <c r="K375" s="25">
        <v>11.73016189907718</v>
      </c>
      <c r="L375" s="25">
        <v>1.4207172151457541</v>
      </c>
      <c r="M375" s="25">
        <v>1.4661801660304181</v>
      </c>
      <c r="N375" s="25">
        <v>75.965319527338892</v>
      </c>
      <c r="P375" s="23">
        <f t="shared" si="48"/>
        <v>101.76193611120561</v>
      </c>
      <c r="Q375" s="23">
        <f t="shared" si="49"/>
        <v>87.640291748775454</v>
      </c>
      <c r="R375" s="23">
        <f t="shared" si="50"/>
        <v>75.512164310506648</v>
      </c>
      <c r="S375" s="23">
        <f t="shared" si="51"/>
        <v>209.93963289282925</v>
      </c>
      <c r="AA375" t="s">
        <v>442</v>
      </c>
      <c r="AB375">
        <f>'Monthly Load'!D407+'Monthly Load'!E407+'Monthly Load'!F407</f>
        <v>2704.5683353497966</v>
      </c>
      <c r="AD375" s="23">
        <v>3197.1631874274171</v>
      </c>
      <c r="AE375" s="23">
        <v>333.49313157675829</v>
      </c>
      <c r="AF375" s="23">
        <v>296.53754968416445</v>
      </c>
      <c r="AG375" s="23">
        <v>42715.474858267437</v>
      </c>
      <c r="AH375" s="40">
        <f t="shared" si="52"/>
        <v>0</v>
      </c>
      <c r="AI375" s="40">
        <f t="shared" si="53"/>
        <v>0</v>
      </c>
      <c r="AJ375" s="40">
        <f t="shared" si="54"/>
        <v>0</v>
      </c>
      <c r="AK375" s="40">
        <f t="shared" si="55"/>
        <v>0</v>
      </c>
    </row>
    <row r="376" spans="1:37" x14ac:dyDescent="0.25">
      <c r="A376">
        <v>374</v>
      </c>
      <c r="B376">
        <v>2</v>
      </c>
      <c r="C376">
        <v>2014</v>
      </c>
      <c r="D376">
        <v>28</v>
      </c>
      <c r="E376" t="str">
        <f t="shared" si="47"/>
        <v>2/2014</v>
      </c>
      <c r="F376" s="23">
        <f>('Monthly Load'!D408+'Monthly Load'!E408+'Monthly Load'!F408)+('WWTP loads'!C384)+('Monthly Load'!R408*'Monthly Load'!$F$26)</f>
        <v>3857.6817966158715</v>
      </c>
      <c r="G376" s="23">
        <f>('Monthly Load'!G408)+'WWTP loads'!D384+('Monthly Load'!R408*'Monthly Load'!$G$26)</f>
        <v>708.35166002778908</v>
      </c>
      <c r="H376" s="23">
        <f>'WWTP loads'!E384+('Monthly Load'!R408*'Monthly Load'!$H$26)</f>
        <v>641.00214339592253</v>
      </c>
      <c r="I376" s="23">
        <f>('Monthly Load'!C408)+'WWTP loads'!F384+('Monthly Load'!R408*'Monthly Load'!$I$26)</f>
        <v>16486.676621405666</v>
      </c>
      <c r="J376" s="24"/>
      <c r="K376" s="25">
        <v>14.080436285889453</v>
      </c>
      <c r="L376" s="25">
        <v>2.7764713641004892</v>
      </c>
      <c r="M376" s="25">
        <v>2.8653184477517049</v>
      </c>
      <c r="N376" s="25">
        <v>50.450754683669373</v>
      </c>
      <c r="P376" s="23">
        <f t="shared" si="48"/>
        <v>113.25007965886437</v>
      </c>
      <c r="Q376" s="23">
        <f t="shared" si="49"/>
        <v>105.45907156087426</v>
      </c>
      <c r="R376" s="23">
        <f t="shared" si="50"/>
        <v>92.472971212053508</v>
      </c>
      <c r="S376" s="23">
        <f t="shared" si="51"/>
        <v>135.08081696122716</v>
      </c>
      <c r="AA376" t="s">
        <v>443</v>
      </c>
      <c r="AB376">
        <f>'Monthly Load'!D408+'Monthly Load'!E408+'Monthly Load'!F408</f>
        <v>2797.7334960718258</v>
      </c>
      <c r="AD376" s="23">
        <v>3857.6817966158715</v>
      </c>
      <c r="AE376" s="23">
        <v>708.35166002778908</v>
      </c>
      <c r="AF376" s="23">
        <v>641.00214339592253</v>
      </c>
      <c r="AG376" s="23">
        <v>16486.676621405666</v>
      </c>
      <c r="AH376" s="40">
        <f t="shared" si="52"/>
        <v>0</v>
      </c>
      <c r="AI376" s="40">
        <f t="shared" si="53"/>
        <v>0</v>
      </c>
      <c r="AJ376" s="40">
        <f t="shared" si="54"/>
        <v>0</v>
      </c>
      <c r="AK376" s="40">
        <f t="shared" si="55"/>
        <v>0</v>
      </c>
    </row>
    <row r="377" spans="1:37" x14ac:dyDescent="0.25">
      <c r="A377">
        <v>375</v>
      </c>
      <c r="B377">
        <v>3</v>
      </c>
      <c r="C377">
        <v>2014</v>
      </c>
      <c r="D377">
        <v>31</v>
      </c>
      <c r="E377" t="str">
        <f t="shared" si="47"/>
        <v>3/2014</v>
      </c>
      <c r="F377" s="23">
        <f>('Monthly Load'!D409+'Monthly Load'!E409+'Monthly Load'!F409)+('WWTP loads'!C385)+('Monthly Load'!R409*'Monthly Load'!$F$26)</f>
        <v>6908.1084382624813</v>
      </c>
      <c r="G377" s="23">
        <f>('Monthly Load'!G409)+'WWTP loads'!D385+('Monthly Load'!R409*'Monthly Load'!$G$26)</f>
        <v>1124.0470884138365</v>
      </c>
      <c r="H377" s="23">
        <f>'WWTP loads'!E385+('Monthly Load'!R409*'Monthly Load'!$H$26)</f>
        <v>1022.9925370479662</v>
      </c>
      <c r="I377" s="23">
        <f>('Monthly Load'!C409)+'WWTP loads'!F385+('Monthly Load'!R409*'Monthly Load'!$I$26)</f>
        <v>51252.659974529466</v>
      </c>
      <c r="J377" s="24"/>
      <c r="K377" s="25">
        <v>23.721637429472597</v>
      </c>
      <c r="L377" s="25">
        <v>2.8410293318061903</v>
      </c>
      <c r="M377" s="25">
        <v>2.9319422704239884</v>
      </c>
      <c r="N377" s="25">
        <v>96.885298614001258</v>
      </c>
      <c r="P377" s="23">
        <f t="shared" si="48"/>
        <v>108.72741083978335</v>
      </c>
      <c r="Q377" s="23">
        <f t="shared" si="49"/>
        <v>147.71797692954388</v>
      </c>
      <c r="R377" s="23">
        <f t="shared" si="50"/>
        <v>130.26916046410636</v>
      </c>
      <c r="S377" s="23">
        <f t="shared" si="51"/>
        <v>197.50727240875594</v>
      </c>
      <c r="AA377" t="s">
        <v>444</v>
      </c>
      <c r="AB377">
        <f>'Monthly Load'!D409+'Monthly Load'!E409+'Monthly Load'!F409</f>
        <v>5218.9994893503645</v>
      </c>
      <c r="AD377" s="23">
        <v>6908.1084382624813</v>
      </c>
      <c r="AE377" s="23">
        <v>1124.0470884138365</v>
      </c>
      <c r="AF377" s="23">
        <v>1022.9925370479662</v>
      </c>
      <c r="AG377" s="23">
        <v>51252.659974529466</v>
      </c>
      <c r="AH377" s="40">
        <f t="shared" si="52"/>
        <v>0</v>
      </c>
      <c r="AI377" s="40">
        <f t="shared" si="53"/>
        <v>0</v>
      </c>
      <c r="AJ377" s="40">
        <f t="shared" si="54"/>
        <v>0</v>
      </c>
      <c r="AK377" s="40">
        <f t="shared" si="55"/>
        <v>0</v>
      </c>
    </row>
    <row r="378" spans="1:37" x14ac:dyDescent="0.25">
      <c r="A378">
        <v>376</v>
      </c>
      <c r="B378">
        <v>4</v>
      </c>
      <c r="C378">
        <v>2014</v>
      </c>
      <c r="D378">
        <v>30</v>
      </c>
      <c r="E378" t="str">
        <f t="shared" si="47"/>
        <v>4/2014</v>
      </c>
      <c r="F378" s="23">
        <f>('Monthly Load'!D410+'Monthly Load'!E410+'Monthly Load'!F410)+('WWTP loads'!C386)+('Monthly Load'!R410*'Monthly Load'!$F$26)</f>
        <v>5120.0632195460421</v>
      </c>
      <c r="G378" s="23">
        <f>('Monthly Load'!G410)+'WWTP loads'!D386+('Monthly Load'!R410*'Monthly Load'!$G$26)</f>
        <v>916.56023151329236</v>
      </c>
      <c r="H378" s="23">
        <f>'WWTP loads'!E386+('Monthly Load'!R410*'Monthly Load'!$H$26)</f>
        <v>832.32893881503367</v>
      </c>
      <c r="I378" s="23">
        <f>('Monthly Load'!C410)+'WWTP loads'!F386+('Monthly Load'!R410*'Monthly Load'!$I$26)</f>
        <v>27215.695943010149</v>
      </c>
      <c r="J378" s="24"/>
      <c r="K378" s="25">
        <v>14.132397210695469</v>
      </c>
      <c r="L378" s="25">
        <v>2.3419246740420525</v>
      </c>
      <c r="M378" s="25">
        <v>2.4168662636113982</v>
      </c>
      <c r="N378" s="25">
        <v>64.291607772554883</v>
      </c>
      <c r="P378" s="23">
        <f t="shared" si="48"/>
        <v>139.77338754230084</v>
      </c>
      <c r="Q378" s="23">
        <f t="shared" si="49"/>
        <v>150.99170539041913</v>
      </c>
      <c r="R378" s="23">
        <f t="shared" si="50"/>
        <v>132.8640167487784</v>
      </c>
      <c r="S378" s="23">
        <f t="shared" si="51"/>
        <v>163.31653629207884</v>
      </c>
      <c r="AA378" t="s">
        <v>445</v>
      </c>
      <c r="AB378">
        <f>'Monthly Load'!D410+'Monthly Load'!E410+'Monthly Load'!F410</f>
        <v>3744.988432429343</v>
      </c>
      <c r="AD378" s="23">
        <v>5120.0632195460421</v>
      </c>
      <c r="AE378" s="23">
        <v>916.56023151329236</v>
      </c>
      <c r="AF378" s="23">
        <v>832.32893881503367</v>
      </c>
      <c r="AG378" s="23">
        <v>27215.695943010149</v>
      </c>
      <c r="AH378" s="40">
        <f t="shared" si="52"/>
        <v>0</v>
      </c>
      <c r="AI378" s="40">
        <f t="shared" si="53"/>
        <v>0</v>
      </c>
      <c r="AJ378" s="40">
        <f t="shared" si="54"/>
        <v>0</v>
      </c>
      <c r="AK378" s="40">
        <f t="shared" si="55"/>
        <v>0</v>
      </c>
    </row>
    <row r="379" spans="1:37" x14ac:dyDescent="0.25">
      <c r="A379">
        <v>377</v>
      </c>
      <c r="B379">
        <v>5</v>
      </c>
      <c r="C379">
        <v>2014</v>
      </c>
      <c r="D379">
        <v>31</v>
      </c>
      <c r="E379" t="str">
        <f t="shared" si="47"/>
        <v>5/2014</v>
      </c>
      <c r="F379" s="23">
        <f>('Monthly Load'!D411+'Monthly Load'!E411+'Monthly Load'!F411)+('WWTP loads'!C387)+('Monthly Load'!R411*'Monthly Load'!$F$26)</f>
        <v>7171.2873499240395</v>
      </c>
      <c r="G379" s="23">
        <f>('Monthly Load'!G411)+'WWTP loads'!D387+('Monthly Load'!R411*'Monthly Load'!$G$26)</f>
        <v>1483.2827641125218</v>
      </c>
      <c r="H379" s="23">
        <f>'WWTP loads'!E387+('Monthly Load'!R411*'Monthly Load'!$H$26)</f>
        <v>1353.1009957981094</v>
      </c>
      <c r="I379" s="23">
        <f>('Monthly Load'!C411)+'WWTP loads'!F387+('Monthly Load'!R411*'Monthly Load'!$I$26)</f>
        <v>21336.249746964499</v>
      </c>
      <c r="J379" s="24"/>
      <c r="K379" s="25">
        <v>15.653466556653104</v>
      </c>
      <c r="L379" s="25">
        <v>2.7201626746412675</v>
      </c>
      <c r="M379" s="25">
        <v>2.8072078802297882</v>
      </c>
      <c r="N379" s="25">
        <v>38.557601052047787</v>
      </c>
      <c r="P379" s="23">
        <f t="shared" si="48"/>
        <v>171.04530538804198</v>
      </c>
      <c r="Q379" s="23">
        <f t="shared" si="49"/>
        <v>203.58868482484939</v>
      </c>
      <c r="R379" s="23">
        <f t="shared" si="50"/>
        <v>179.9617480480257</v>
      </c>
      <c r="S379" s="23">
        <f t="shared" si="51"/>
        <v>206.60110712981901</v>
      </c>
      <c r="AA379" t="s">
        <v>446</v>
      </c>
      <c r="AB379">
        <f>'Monthly Load'!D411+'Monthly Load'!E411+'Monthly Load'!F411</f>
        <v>4938.4703513058048</v>
      </c>
      <c r="AD379" s="23">
        <v>7171.2873499240395</v>
      </c>
      <c r="AE379" s="23">
        <v>1483.2827641125218</v>
      </c>
      <c r="AF379" s="23">
        <v>1353.1009957981094</v>
      </c>
      <c r="AG379" s="23">
        <v>21336.249746964499</v>
      </c>
      <c r="AH379" s="40">
        <f t="shared" si="52"/>
        <v>0</v>
      </c>
      <c r="AI379" s="40">
        <f t="shared" si="53"/>
        <v>0</v>
      </c>
      <c r="AJ379" s="40">
        <f t="shared" si="54"/>
        <v>0</v>
      </c>
      <c r="AK379" s="40">
        <f t="shared" si="55"/>
        <v>0</v>
      </c>
    </row>
    <row r="380" spans="1:37" x14ac:dyDescent="0.25">
      <c r="A380">
        <v>378</v>
      </c>
      <c r="B380">
        <v>6</v>
      </c>
      <c r="C380">
        <v>2014</v>
      </c>
      <c r="D380">
        <v>30</v>
      </c>
      <c r="E380" t="str">
        <f t="shared" si="47"/>
        <v>6/2014</v>
      </c>
      <c r="F380" s="23">
        <f>('Monthly Load'!D412+'Monthly Load'!E412+'Monthly Load'!F412)+('WWTP loads'!C388)+('Monthly Load'!R412*'Monthly Load'!$F$26)</f>
        <v>1439.1812714780629</v>
      </c>
      <c r="G380" s="23">
        <f>('Monthly Load'!G412)+'WWTP loads'!D388+('Monthly Load'!R412*'Monthly Load'!$G$26)</f>
        <v>53.458379949050212</v>
      </c>
      <c r="H380" s="23">
        <f>'WWTP loads'!E388+('Monthly Load'!R412*'Monthly Load'!$H$26)</f>
        <v>39.208318458703012</v>
      </c>
      <c r="I380" s="23">
        <f>('Monthly Load'!C412)+'WWTP loads'!F388+('Monthly Load'!R412*'Monthly Load'!$I$26)</f>
        <v>2431.961042619911</v>
      </c>
      <c r="J380" s="24"/>
      <c r="K380" s="25">
        <v>2.9403483820655714</v>
      </c>
      <c r="L380" s="25">
        <v>0.14259098411848317</v>
      </c>
      <c r="M380" s="25">
        <v>0.14715389561027464</v>
      </c>
      <c r="N380" s="25">
        <v>8.7307751009103605</v>
      </c>
      <c r="P380" s="23">
        <f t="shared" si="48"/>
        <v>188.83466036095655</v>
      </c>
      <c r="Q380" s="23">
        <f t="shared" si="49"/>
        <v>144.64010545860339</v>
      </c>
      <c r="R380" s="23">
        <f t="shared" si="50"/>
        <v>102.79487341668651</v>
      </c>
      <c r="S380" s="23">
        <f t="shared" si="51"/>
        <v>107.4654385481777</v>
      </c>
      <c r="AA380" t="s">
        <v>447</v>
      </c>
      <c r="AB380">
        <f>'Monthly Load'!D412+'Monthly Load'!E412+'Monthly Load'!F412</f>
        <v>1370.4228002423788</v>
      </c>
      <c r="AD380" s="23">
        <v>1439.1812714780629</v>
      </c>
      <c r="AE380" s="23">
        <v>53.458379949050212</v>
      </c>
      <c r="AF380" s="23">
        <v>39.208318458703012</v>
      </c>
      <c r="AG380" s="23">
        <v>2431.961042619911</v>
      </c>
      <c r="AH380" s="40">
        <f t="shared" si="52"/>
        <v>0</v>
      </c>
      <c r="AI380" s="40">
        <f t="shared" si="53"/>
        <v>0</v>
      </c>
      <c r="AJ380" s="40">
        <f t="shared" si="54"/>
        <v>0</v>
      </c>
      <c r="AK380" s="40">
        <f t="shared" si="55"/>
        <v>0</v>
      </c>
    </row>
    <row r="381" spans="1:37" x14ac:dyDescent="0.25">
      <c r="A381">
        <v>379</v>
      </c>
      <c r="B381">
        <v>7</v>
      </c>
      <c r="C381">
        <v>2014</v>
      </c>
      <c r="D381">
        <v>31</v>
      </c>
      <c r="E381" t="str">
        <f t="shared" si="47"/>
        <v>7/2014</v>
      </c>
      <c r="F381" s="23">
        <f>('Monthly Load'!D413+'Monthly Load'!E413+'Monthly Load'!F413)+('WWTP loads'!C389)+('Monthly Load'!R413*'Monthly Load'!$F$26)</f>
        <v>3915.2264049670976</v>
      </c>
      <c r="G381" s="23">
        <f>('Monthly Load'!G413)+'WWTP loads'!D389+('Monthly Load'!R413*'Monthly Load'!$G$26)</f>
        <v>746.09052275348483</v>
      </c>
      <c r="H381" s="23">
        <f>'WWTP loads'!E389+('Monthly Load'!R413*'Monthly Load'!$H$26)</f>
        <v>675.68109833304834</v>
      </c>
      <c r="I381" s="23">
        <f>('Monthly Load'!C413)+'WWTP loads'!F389+('Monthly Load'!R413*'Monthly Load'!$I$26)</f>
        <v>3029.4518628122005</v>
      </c>
      <c r="J381" s="24"/>
      <c r="K381" s="25">
        <v>7.1552232492817165</v>
      </c>
      <c r="L381" s="25">
        <v>1.4206435608756953</v>
      </c>
      <c r="M381" s="25">
        <v>1.4661041548237175</v>
      </c>
      <c r="N381" s="25">
        <v>6.2599376732965046</v>
      </c>
      <c r="P381" s="23">
        <f t="shared" si="48"/>
        <v>204.29524382272825</v>
      </c>
      <c r="Q381" s="23">
        <f t="shared" si="49"/>
        <v>196.07894424044974</v>
      </c>
      <c r="R381" s="23">
        <f t="shared" si="50"/>
        <v>172.0685540573661</v>
      </c>
      <c r="S381" s="23">
        <f t="shared" si="51"/>
        <v>180.6835482208499</v>
      </c>
      <c r="AA381" t="s">
        <v>448</v>
      </c>
      <c r="AB381">
        <f>'Monthly Load'!D413+'Monthly Load'!E413+'Monthly Load'!F413</f>
        <v>2798.1598257030801</v>
      </c>
      <c r="AD381" s="23">
        <v>3915.2264049670976</v>
      </c>
      <c r="AE381" s="23">
        <v>746.09052275348483</v>
      </c>
      <c r="AF381" s="23">
        <v>675.68109833304834</v>
      </c>
      <c r="AG381" s="23">
        <v>3029.4518628122005</v>
      </c>
      <c r="AH381" s="40">
        <f t="shared" si="52"/>
        <v>0</v>
      </c>
      <c r="AI381" s="40">
        <f t="shared" si="53"/>
        <v>0</v>
      </c>
      <c r="AJ381" s="40">
        <f t="shared" si="54"/>
        <v>0</v>
      </c>
      <c r="AK381" s="40">
        <f t="shared" si="55"/>
        <v>0</v>
      </c>
    </row>
    <row r="382" spans="1:37" x14ac:dyDescent="0.25">
      <c r="A382">
        <v>380</v>
      </c>
      <c r="B382">
        <v>8</v>
      </c>
      <c r="C382">
        <v>2014</v>
      </c>
      <c r="D382">
        <v>30</v>
      </c>
      <c r="E382" t="str">
        <f t="shared" si="47"/>
        <v>8/2014</v>
      </c>
      <c r="F382" s="23">
        <f>('Monthly Load'!D414+'Monthly Load'!E414+'Monthly Load'!F414)+('WWTP loads'!C390)+('Monthly Load'!R414*'Monthly Load'!$F$26)</f>
        <v>5661.9881837742778</v>
      </c>
      <c r="G382" s="23">
        <f>('Monthly Load'!G414)+'WWTP loads'!D390+('Monthly Load'!R414*'Monthly Load'!$G$26)</f>
        <v>1790.572865491637</v>
      </c>
      <c r="H382" s="23">
        <f>'WWTP loads'!E390+('Monthly Load'!R414*'Monthly Load'!$H$26)</f>
        <v>1635.4756835518911</v>
      </c>
      <c r="I382" s="23">
        <f>('Monthly Load'!C414)+'WWTP loads'!F390+('Monthly Load'!R414*'Monthly Load'!$I$26)</f>
        <v>5606.9360084025275</v>
      </c>
      <c r="J382" s="24"/>
      <c r="K382" s="25">
        <v>7.9777161542862576</v>
      </c>
      <c r="L382" s="25">
        <v>3.2754790437423815</v>
      </c>
      <c r="M382" s="25">
        <v>3.3802943731421378</v>
      </c>
      <c r="N382" s="25">
        <v>9.0788805788571487</v>
      </c>
      <c r="P382" s="23">
        <f t="shared" si="48"/>
        <v>273.81383083480824</v>
      </c>
      <c r="Q382" s="23">
        <f t="shared" si="49"/>
        <v>210.90271787694425</v>
      </c>
      <c r="R382" s="23">
        <f t="shared" si="50"/>
        <v>186.66142272673372</v>
      </c>
      <c r="S382" s="23">
        <f t="shared" si="51"/>
        <v>238.26392885547088</v>
      </c>
      <c r="AA382" t="s">
        <v>449</v>
      </c>
      <c r="AB382">
        <f>'Monthly Load'!D414+'Monthly Load'!E414+'Monthly Load'!F414</f>
        <v>2964.0834641498132</v>
      </c>
      <c r="AD382" s="23">
        <v>5661.9881837742778</v>
      </c>
      <c r="AE382" s="23">
        <v>1790.572865491637</v>
      </c>
      <c r="AF382" s="23">
        <v>1635.4756835518911</v>
      </c>
      <c r="AG382" s="23">
        <v>5606.9360084025275</v>
      </c>
      <c r="AH382" s="40">
        <f t="shared" si="52"/>
        <v>0</v>
      </c>
      <c r="AI382" s="40">
        <f t="shared" si="53"/>
        <v>0</v>
      </c>
      <c r="AJ382" s="40">
        <f t="shared" si="54"/>
        <v>0</v>
      </c>
      <c r="AK382" s="40">
        <f t="shared" si="55"/>
        <v>0</v>
      </c>
    </row>
    <row r="383" spans="1:37" x14ac:dyDescent="0.25">
      <c r="A383">
        <v>381</v>
      </c>
      <c r="B383">
        <v>9</v>
      </c>
      <c r="C383">
        <v>2014</v>
      </c>
      <c r="D383">
        <v>31</v>
      </c>
      <c r="E383" t="str">
        <f t="shared" si="47"/>
        <v>9/2014</v>
      </c>
      <c r="F383" s="23">
        <f>('Monthly Load'!D415+'Monthly Load'!E415+'Monthly Load'!F415)+('WWTP loads'!C391)+('Monthly Load'!R415*'Monthly Load'!$F$26)</f>
        <v>1689.4269471946952</v>
      </c>
      <c r="G383" s="23">
        <f>('Monthly Load'!G415)+'WWTP loads'!D391+('Monthly Load'!R415*'Monthly Load'!$G$26)</f>
        <v>325.21062344292352</v>
      </c>
      <c r="H383" s="23">
        <f>'WWTP loads'!E391+('Monthly Load'!R415*'Monthly Load'!$H$26)</f>
        <v>288.92659626388388</v>
      </c>
      <c r="I383" s="23">
        <f>('Monthly Load'!C415)+'WWTP loads'!F391+('Monthly Load'!R415*'Monthly Load'!$I$26)</f>
        <v>1845.9230183191021</v>
      </c>
      <c r="J383" s="24"/>
      <c r="K383" s="25">
        <v>3.1522444355361632</v>
      </c>
      <c r="L383" s="25">
        <v>0.80721642784127678</v>
      </c>
      <c r="M383" s="25">
        <v>0.83304735353219761</v>
      </c>
      <c r="N383" s="25">
        <v>4.8253726291672292</v>
      </c>
      <c r="P383" s="23">
        <f t="shared" si="48"/>
        <v>200.09862025082805</v>
      </c>
      <c r="Q383" s="23">
        <f t="shared" si="49"/>
        <v>150.41782198763383</v>
      </c>
      <c r="R383" s="23">
        <f t="shared" si="50"/>
        <v>129.49183821997602</v>
      </c>
      <c r="S383" s="23">
        <f t="shared" si="51"/>
        <v>142.82600631024027</v>
      </c>
      <c r="AA383" t="s">
        <v>450</v>
      </c>
      <c r="AB383">
        <f>'Monthly Load'!D415+'Monthly Load'!E415+'Monthly Load'!F415</f>
        <v>1209.3677831034192</v>
      </c>
      <c r="AD383" s="23">
        <v>1689.4269471946952</v>
      </c>
      <c r="AE383" s="23">
        <v>325.21062344292352</v>
      </c>
      <c r="AF383" s="23">
        <v>288.92659626388388</v>
      </c>
      <c r="AG383" s="23">
        <v>1845.9230183191021</v>
      </c>
      <c r="AH383" s="40">
        <f t="shared" si="52"/>
        <v>0</v>
      </c>
      <c r="AI383" s="40">
        <f t="shared" si="53"/>
        <v>0</v>
      </c>
      <c r="AJ383" s="40">
        <f t="shared" si="54"/>
        <v>0</v>
      </c>
      <c r="AK383" s="40">
        <f t="shared" si="55"/>
        <v>0</v>
      </c>
    </row>
    <row r="384" spans="1:37" x14ac:dyDescent="0.25">
      <c r="A384">
        <v>382</v>
      </c>
      <c r="B384">
        <v>10</v>
      </c>
      <c r="C384">
        <v>2014</v>
      </c>
      <c r="D384">
        <v>31</v>
      </c>
      <c r="E384" t="str">
        <f t="shared" si="47"/>
        <v>10/2014</v>
      </c>
      <c r="F384" s="23">
        <f>('Monthly Load'!D416+'Monthly Load'!E416+'Monthly Load'!F416)+('WWTP loads'!C392)+('Monthly Load'!R416*'Monthly Load'!$F$26)</f>
        <v>1181.6918681396271</v>
      </c>
      <c r="G384" s="23">
        <f>('Monthly Load'!G416)+'WWTP loads'!D392+('Monthly Load'!R416*'Monthly Load'!$G$26)</f>
        <v>143.1828530282786</v>
      </c>
      <c r="H384" s="23">
        <f>'WWTP loads'!E392+('Monthly Load'!R416*'Monthly Load'!$H$26)</f>
        <v>121.6578342612372</v>
      </c>
      <c r="I384" s="23">
        <f>('Monthly Load'!C416)+'WWTP loads'!F392+('Monthly Load'!R416*'Monthly Load'!$I$26)</f>
        <v>1745.1272321473325</v>
      </c>
      <c r="J384" s="24"/>
      <c r="K384" s="25">
        <v>2.7134015434769574</v>
      </c>
      <c r="L384" s="25">
        <v>0.4083024460656583</v>
      </c>
      <c r="M384" s="25">
        <v>0.42136812433975934</v>
      </c>
      <c r="N384" s="25">
        <v>5.8461337761091592</v>
      </c>
      <c r="P384" s="23">
        <f t="shared" si="48"/>
        <v>162.5978291089734</v>
      </c>
      <c r="Q384" s="23">
        <f t="shared" si="49"/>
        <v>130.92831955071833</v>
      </c>
      <c r="R384" s="23">
        <f t="shared" si="50"/>
        <v>107.79607940032884</v>
      </c>
      <c r="S384" s="23">
        <f t="shared" si="51"/>
        <v>111.45072815583329</v>
      </c>
      <c r="AA384" t="s">
        <v>451</v>
      </c>
      <c r="AB384">
        <f>'Monthly Load'!D416+'Monthly Load'!E416+'Monthly Load'!F416</f>
        <v>977.13419440565144</v>
      </c>
      <c r="AD384" s="23">
        <v>1181.6918681396271</v>
      </c>
      <c r="AE384" s="23">
        <v>143.1828530282786</v>
      </c>
      <c r="AF384" s="23">
        <v>121.6578342612372</v>
      </c>
      <c r="AG384" s="23">
        <v>1745.1272321473325</v>
      </c>
      <c r="AH384" s="40">
        <f t="shared" si="52"/>
        <v>0</v>
      </c>
      <c r="AI384" s="40">
        <f t="shared" si="53"/>
        <v>0</v>
      </c>
      <c r="AJ384" s="40">
        <f t="shared" si="54"/>
        <v>0</v>
      </c>
      <c r="AK384" s="40">
        <f t="shared" si="55"/>
        <v>0</v>
      </c>
    </row>
    <row r="385" spans="1:37" x14ac:dyDescent="0.25">
      <c r="A385">
        <v>383</v>
      </c>
      <c r="B385">
        <v>11</v>
      </c>
      <c r="C385">
        <v>2014</v>
      </c>
      <c r="D385">
        <v>30</v>
      </c>
      <c r="E385" t="str">
        <f t="shared" si="47"/>
        <v>11/2014</v>
      </c>
      <c r="F385" s="23">
        <f>('Monthly Load'!D417+'Monthly Load'!E417+'Monthly Load'!F417)+('WWTP loads'!C393)+('Monthly Load'!R417*'Monthly Load'!$F$26)</f>
        <v>2101.1099865007636</v>
      </c>
      <c r="G385" s="23">
        <f>('Monthly Load'!G417)+'WWTP loads'!D393+('Monthly Load'!R417*'Monthly Load'!$G$26)</f>
        <v>429.23091833336349</v>
      </c>
      <c r="H385" s="23">
        <f>'WWTP loads'!E393+('Monthly Load'!R417*'Monthly Load'!$H$26)</f>
        <v>384.51281319023417</v>
      </c>
      <c r="I385" s="23">
        <f>('Monthly Load'!C417)+'WWTP loads'!F393+('Monthly Load'!R417*'Monthly Load'!$I$26)</f>
        <v>3108.2344979916998</v>
      </c>
      <c r="J385" s="24"/>
      <c r="K385" s="25">
        <v>5.3561494013334263</v>
      </c>
      <c r="L385" s="25">
        <v>1.2089599611582844</v>
      </c>
      <c r="M385" s="25">
        <v>1.2476466799153496</v>
      </c>
      <c r="N385" s="25">
        <v>10.460438215462581</v>
      </c>
      <c r="P385" s="23">
        <f t="shared" si="48"/>
        <v>151.34257093651701</v>
      </c>
      <c r="Q385" s="23">
        <f t="shared" si="49"/>
        <v>136.97587467146769</v>
      </c>
      <c r="R385" s="23">
        <f t="shared" si="50"/>
        <v>118.90064321191548</v>
      </c>
      <c r="S385" s="23">
        <f t="shared" si="51"/>
        <v>114.63807913952195</v>
      </c>
      <c r="AA385" t="s">
        <v>452</v>
      </c>
      <c r="AB385">
        <f>'Monthly Load'!D417+'Monthly Load'!E417+'Monthly Load'!F417</f>
        <v>1463.614700413146</v>
      </c>
      <c r="AD385" s="23">
        <v>2101.1099865007636</v>
      </c>
      <c r="AE385" s="23">
        <v>429.23091833336349</v>
      </c>
      <c r="AF385" s="23">
        <v>384.51281319023417</v>
      </c>
      <c r="AG385" s="23">
        <v>3108.2344979916998</v>
      </c>
      <c r="AH385" s="40">
        <f t="shared" si="52"/>
        <v>0</v>
      </c>
      <c r="AI385" s="40">
        <f t="shared" si="53"/>
        <v>0</v>
      </c>
      <c r="AJ385" s="40">
        <f t="shared" si="54"/>
        <v>0</v>
      </c>
      <c r="AK385" s="40">
        <f t="shared" si="55"/>
        <v>0</v>
      </c>
    </row>
    <row r="386" spans="1:37" x14ac:dyDescent="0.25">
      <c r="A386">
        <v>384</v>
      </c>
      <c r="B386">
        <v>12</v>
      </c>
      <c r="C386">
        <v>2014</v>
      </c>
      <c r="D386">
        <v>31</v>
      </c>
      <c r="E386" t="str">
        <f t="shared" si="47"/>
        <v>12/2014</v>
      </c>
      <c r="F386" s="23">
        <f>('Monthly Load'!D418+'Monthly Load'!E418+'Monthly Load'!F418)+('WWTP loads'!C394)+('Monthly Load'!R418*'Monthly Load'!$F$26)</f>
        <v>3890.8566782090456</v>
      </c>
      <c r="G386" s="23">
        <f>('Monthly Load'!G418)+'WWTP loads'!D394+('Monthly Load'!R418*'Monthly Load'!$G$26)</f>
        <v>1010.2434486926859</v>
      </c>
      <c r="H386" s="23">
        <f>'WWTP loads'!E394+('Monthly Load'!R418*'Monthly Load'!$H$26)</f>
        <v>918.41621946636826</v>
      </c>
      <c r="I386" s="23">
        <f>('Monthly Load'!C418)+'WWTP loads'!F394+('Monthly Load'!R418*'Monthly Load'!$I$26)</f>
        <v>7212.4394199223007</v>
      </c>
      <c r="J386" s="24"/>
      <c r="K386" s="25">
        <v>9.7484835256388216</v>
      </c>
      <c r="L386" s="25">
        <v>2.9302983071162951</v>
      </c>
      <c r="M386" s="25">
        <v>3.0240678529440168</v>
      </c>
      <c r="N386" s="25">
        <v>18.706743558490267</v>
      </c>
      <c r="P386" s="23">
        <f t="shared" si="48"/>
        <v>149.01594292724505</v>
      </c>
      <c r="Q386" s="23">
        <f t="shared" si="49"/>
        <v>128.71784858593139</v>
      </c>
      <c r="R386" s="23">
        <f t="shared" si="50"/>
        <v>113.38943129081414</v>
      </c>
      <c r="S386" s="23">
        <f t="shared" si="51"/>
        <v>143.94896588675067</v>
      </c>
      <c r="AA386" t="s">
        <v>453</v>
      </c>
      <c r="AB386">
        <f>'Monthly Load'!D418+'Monthly Load'!E418+'Monthly Load'!F418</f>
        <v>2373.9910759019131</v>
      </c>
      <c r="AD386" s="23">
        <v>3890.8566782090456</v>
      </c>
      <c r="AE386" s="23">
        <v>1010.2434486926859</v>
      </c>
      <c r="AF386" s="23">
        <v>918.41621946636826</v>
      </c>
      <c r="AG386" s="23">
        <v>7212.4394199223007</v>
      </c>
      <c r="AH386" s="40">
        <f t="shared" si="52"/>
        <v>0</v>
      </c>
      <c r="AI386" s="40">
        <f t="shared" si="53"/>
        <v>0</v>
      </c>
      <c r="AJ386" s="40">
        <f t="shared" si="54"/>
        <v>0</v>
      </c>
      <c r="AK386" s="40">
        <f t="shared" si="55"/>
        <v>0</v>
      </c>
    </row>
    <row r="387" spans="1:37" x14ac:dyDescent="0.25">
      <c r="A387">
        <v>385</v>
      </c>
      <c r="B387">
        <v>1</v>
      </c>
      <c r="C387">
        <v>2015</v>
      </c>
      <c r="D387">
        <v>31</v>
      </c>
      <c r="E387" t="str">
        <f t="shared" si="47"/>
        <v>1/2015</v>
      </c>
      <c r="F387" s="23">
        <f>('Monthly Load'!D419+'Monthly Load'!E419+'Monthly Load'!F419)+('WWTP loads'!C395)+('Monthly Load'!R419*'Monthly Load'!$F$26)</f>
        <v>3462.4740296127302</v>
      </c>
      <c r="G387" s="23">
        <f>('Monthly Load'!G419)+'WWTP loads'!D395+('Monthly Load'!R419*'Monthly Load'!$G$26)</f>
        <v>794.19915672836373</v>
      </c>
      <c r="H387" s="23">
        <f>'WWTP loads'!E395+('Monthly Load'!R419*'Monthly Load'!$H$26)</f>
        <v>717.36036519482877</v>
      </c>
      <c r="I387" s="23">
        <f>('Monthly Load'!C419)+'WWTP loads'!F395+('Monthly Load'!R419*'Monthly Load'!$I$26)</f>
        <v>8011.0303290087822</v>
      </c>
      <c r="J387" s="24"/>
      <c r="K387" s="25">
        <v>10.384591707960864</v>
      </c>
      <c r="L387" s="25">
        <v>2.6563044225011159</v>
      </c>
      <c r="M387" s="25">
        <v>2.7413061640211516</v>
      </c>
      <c r="N387" s="25">
        <v>27.014549031528983</v>
      </c>
      <c r="P387" s="23">
        <f t="shared" si="48"/>
        <v>124.48632962676905</v>
      </c>
      <c r="Q387" s="23">
        <f t="shared" si="49"/>
        <v>111.62877013638995</v>
      </c>
      <c r="R387" s="23">
        <f t="shared" si="50"/>
        <v>97.702212573692094</v>
      </c>
      <c r="S387" s="23">
        <f t="shared" si="51"/>
        <v>110.71723148668926</v>
      </c>
      <c r="AA387" t="s">
        <v>454</v>
      </c>
      <c r="AB387">
        <f>'Monthly Load'!D419+'Monthly Load'!E419+'Monthly Load'!F419</f>
        <v>2274.5941602994048</v>
      </c>
      <c r="AD387" s="23">
        <v>3462.4740296127302</v>
      </c>
      <c r="AE387" s="23">
        <v>794.19915672836373</v>
      </c>
      <c r="AF387" s="23">
        <v>717.36036519482877</v>
      </c>
      <c r="AG387" s="23">
        <v>8011.0303290087822</v>
      </c>
      <c r="AH387" s="40">
        <f t="shared" si="52"/>
        <v>0</v>
      </c>
      <c r="AI387" s="40">
        <f t="shared" si="53"/>
        <v>0</v>
      </c>
      <c r="AJ387" s="40">
        <f t="shared" si="54"/>
        <v>0</v>
      </c>
      <c r="AK387" s="40">
        <f t="shared" si="55"/>
        <v>0</v>
      </c>
    </row>
    <row r="388" spans="1:37" x14ac:dyDescent="0.25">
      <c r="A388">
        <v>386</v>
      </c>
      <c r="B388">
        <v>2</v>
      </c>
      <c r="C388">
        <v>2015</v>
      </c>
      <c r="D388">
        <v>28</v>
      </c>
      <c r="E388" t="str">
        <f t="shared" ref="E388:E434" si="56">B388&amp;"/"&amp;C388</f>
        <v>2/2015</v>
      </c>
      <c r="F388" s="23">
        <f>('Monthly Load'!D420+'Monthly Load'!E420+'Monthly Load'!F420)+('WWTP loads'!C396)+('Monthly Load'!R420*'Monthly Load'!$F$26)</f>
        <v>2236.0386655007587</v>
      </c>
      <c r="G388" s="23">
        <f>('Monthly Load'!G420)+'WWTP loads'!D396+('Monthly Load'!R420*'Monthly Load'!$G$26)</f>
        <v>400.26195583819776</v>
      </c>
      <c r="H388" s="23">
        <f>'WWTP loads'!E396+('Monthly Load'!R420*'Monthly Load'!$H$26)</f>
        <v>355.36401843089243</v>
      </c>
      <c r="I388" s="23">
        <f>('Monthly Load'!C420)+'WWTP loads'!F396+('Monthly Load'!R420*'Monthly Load'!$I$26)</f>
        <v>5277.8219259342741</v>
      </c>
      <c r="J388" s="24"/>
      <c r="K388" s="25">
        <v>8.0552166256379412</v>
      </c>
      <c r="L388" s="25">
        <v>1.8337611548463855</v>
      </c>
      <c r="M388" s="25">
        <v>1.8924415118014699</v>
      </c>
      <c r="N388" s="25">
        <v>24.314206652130473</v>
      </c>
      <c r="P388" s="23">
        <f t="shared" ref="P388:P434" si="57">F388*(10^6)/(86400*$D388*K388)</f>
        <v>114.74408603660578</v>
      </c>
      <c r="Q388" s="23">
        <f t="shared" ref="Q388:Q434" si="58">G388*(10^6)/(86400*$D388*L388)</f>
        <v>90.22559831005492</v>
      </c>
      <c r="R388" s="23">
        <f t="shared" ref="R388:R434" si="59">H388*(10^6)/(86400*$D388*M388)</f>
        <v>77.620996228013269</v>
      </c>
      <c r="S388" s="23">
        <f t="shared" ref="S388:S434" si="60">I388*(10^6)/(86400*$D388*N388)</f>
        <v>89.726939707230017</v>
      </c>
      <c r="AA388" t="s">
        <v>455</v>
      </c>
      <c r="AB388">
        <f>'Monthly Load'!D420+'Monthly Load'!E420+'Monthly Load'!F420</f>
        <v>1644.3880732103871</v>
      </c>
      <c r="AD388" s="23">
        <v>2236.0386655007587</v>
      </c>
      <c r="AE388" s="23">
        <v>400.26195583819776</v>
      </c>
      <c r="AF388" s="23">
        <v>355.36401843089243</v>
      </c>
      <c r="AG388" s="23">
        <v>5277.8219259342741</v>
      </c>
      <c r="AH388" s="40">
        <f t="shared" ref="AH388:AH434" si="61">(F388-AD388)/AD388</f>
        <v>0</v>
      </c>
      <c r="AI388" s="40">
        <f t="shared" ref="AI388:AI434" si="62">(G388-AE388)/AE388</f>
        <v>0</v>
      </c>
      <c r="AJ388" s="40">
        <f t="shared" ref="AJ388:AJ434" si="63">(H388-AF388)/AF388</f>
        <v>0</v>
      </c>
      <c r="AK388" s="40">
        <f t="shared" ref="AK388:AK434" si="64">(I388-AG388)/AG388</f>
        <v>0</v>
      </c>
    </row>
    <row r="389" spans="1:37" x14ac:dyDescent="0.25">
      <c r="A389">
        <v>387</v>
      </c>
      <c r="B389">
        <v>3</v>
      </c>
      <c r="C389">
        <v>2015</v>
      </c>
      <c r="D389">
        <v>31</v>
      </c>
      <c r="E389" t="str">
        <f t="shared" si="56"/>
        <v>3/2015</v>
      </c>
      <c r="F389" s="23">
        <f>('Monthly Load'!D421+'Monthly Load'!E421+'Monthly Load'!F421)+('WWTP loads'!C397)+('Monthly Load'!R421*'Monthly Load'!$F$26)</f>
        <v>4781.8183567533379</v>
      </c>
      <c r="G389" s="23">
        <f>('Monthly Load'!G421)+'WWTP loads'!D397+('Monthly Load'!R421*'Monthly Load'!$G$26)</f>
        <v>893.49483039614665</v>
      </c>
      <c r="H389" s="23">
        <f>'WWTP loads'!E397+('Monthly Load'!R421*'Monthly Load'!$H$26)</f>
        <v>808.6050382949536</v>
      </c>
      <c r="I389" s="23">
        <f>('Monthly Load'!C421)+'WWTP loads'!F397+('Monthly Load'!R421*'Monthly Load'!$I$26)</f>
        <v>22171.580525001569</v>
      </c>
      <c r="J389" s="24"/>
      <c r="K389" s="25">
        <v>15.560011681617937</v>
      </c>
      <c r="L389" s="25">
        <v>2.8207375804052535</v>
      </c>
      <c r="M389" s="25">
        <v>2.9110011829782216</v>
      </c>
      <c r="N389" s="25">
        <v>57.651805044010416</v>
      </c>
      <c r="P389" s="23">
        <f t="shared" si="57"/>
        <v>114.73811742204563</v>
      </c>
      <c r="Q389" s="23">
        <f t="shared" si="58"/>
        <v>118.26437014257026</v>
      </c>
      <c r="R389" s="23">
        <f t="shared" si="59"/>
        <v>103.70952013636908</v>
      </c>
      <c r="S389" s="23">
        <f t="shared" si="60"/>
        <v>143.58474714223428</v>
      </c>
      <c r="AA389" t="s">
        <v>456</v>
      </c>
      <c r="AB389">
        <f>'Monthly Load'!D421+'Monthly Load'!E421+'Monthly Load'!F421</f>
        <v>3443.6531435103952</v>
      </c>
      <c r="AD389" s="23">
        <v>4781.8183567533379</v>
      </c>
      <c r="AE389" s="23">
        <v>893.49483039614665</v>
      </c>
      <c r="AF389" s="23">
        <v>808.6050382949536</v>
      </c>
      <c r="AG389" s="23">
        <v>22171.580525001569</v>
      </c>
      <c r="AH389" s="40">
        <f t="shared" si="61"/>
        <v>0</v>
      </c>
      <c r="AI389" s="40">
        <f t="shared" si="62"/>
        <v>0</v>
      </c>
      <c r="AJ389" s="40">
        <f t="shared" si="63"/>
        <v>0</v>
      </c>
      <c r="AK389" s="40">
        <f t="shared" si="64"/>
        <v>0</v>
      </c>
    </row>
    <row r="390" spans="1:37" x14ac:dyDescent="0.25">
      <c r="A390">
        <v>388</v>
      </c>
      <c r="B390">
        <v>4</v>
      </c>
      <c r="C390">
        <v>2015</v>
      </c>
      <c r="D390">
        <v>30</v>
      </c>
      <c r="E390" t="str">
        <f t="shared" si="56"/>
        <v>4/2015</v>
      </c>
      <c r="F390" s="23">
        <f>('Monthly Load'!D422+'Monthly Load'!E422+'Monthly Load'!F422)+('WWTP loads'!C398)+('Monthly Load'!R422*'Monthly Load'!$F$26)</f>
        <v>4247.3922319076892</v>
      </c>
      <c r="G390" s="23">
        <f>('Monthly Load'!G422)+'WWTP loads'!D398+('Monthly Load'!R422*'Monthly Load'!$G$26)</f>
        <v>696.82130450372017</v>
      </c>
      <c r="H390" s="23">
        <f>'WWTP loads'!E398+('Monthly Load'!R422*'Monthly Load'!$H$26)</f>
        <v>627.87801450191307</v>
      </c>
      <c r="I390" s="23">
        <f>('Monthly Load'!C422)+'WWTP loads'!F398+('Monthly Load'!R422*'Monthly Load'!$I$26)</f>
        <v>15013.99458843824</v>
      </c>
      <c r="J390" s="24"/>
      <c r="K390" s="25">
        <v>11.977955325119465</v>
      </c>
      <c r="L390" s="25">
        <v>2.060928723486708</v>
      </c>
      <c r="M390" s="25">
        <v>2.1268784426382825</v>
      </c>
      <c r="N390" s="25">
        <v>40.854225500641299</v>
      </c>
      <c r="P390" s="23">
        <f t="shared" si="57"/>
        <v>136.80585425308138</v>
      </c>
      <c r="Q390" s="23">
        <f t="shared" si="58"/>
        <v>130.44380271877944</v>
      </c>
      <c r="R390" s="23">
        <f t="shared" si="59"/>
        <v>113.89315132201018</v>
      </c>
      <c r="S390" s="23">
        <f t="shared" si="60"/>
        <v>141.78303744174821</v>
      </c>
      <c r="AA390" t="s">
        <v>457</v>
      </c>
      <c r="AB390">
        <f>'Monthly Load'!D422+'Monthly Load'!E422+'Monthly Load'!F422</f>
        <v>3206.895057853284</v>
      </c>
      <c r="AD390" s="23">
        <v>4247.3922319076892</v>
      </c>
      <c r="AE390" s="23">
        <v>696.82130450372017</v>
      </c>
      <c r="AF390" s="23">
        <v>627.87801450191307</v>
      </c>
      <c r="AG390" s="23">
        <v>15013.99458843824</v>
      </c>
      <c r="AH390" s="40">
        <f t="shared" si="61"/>
        <v>0</v>
      </c>
      <c r="AI390" s="40">
        <f t="shared" si="62"/>
        <v>0</v>
      </c>
      <c r="AJ390" s="40">
        <f t="shared" si="63"/>
        <v>0</v>
      </c>
      <c r="AK390" s="40">
        <f t="shared" si="64"/>
        <v>0</v>
      </c>
    </row>
    <row r="391" spans="1:37" x14ac:dyDescent="0.25">
      <c r="A391">
        <v>389</v>
      </c>
      <c r="B391">
        <v>5</v>
      </c>
      <c r="C391">
        <v>2015</v>
      </c>
      <c r="D391">
        <v>31</v>
      </c>
      <c r="E391" t="str">
        <f t="shared" si="56"/>
        <v>5/2015</v>
      </c>
      <c r="F391" s="23">
        <f>('Monthly Load'!D423+'Monthly Load'!E423+'Monthly Load'!F423)+('WWTP loads'!C399)+('Monthly Load'!R423*'Monthly Load'!$F$26)</f>
        <v>2016.741990093044</v>
      </c>
      <c r="G391" s="23">
        <f>('Monthly Load'!G423)+'WWTP loads'!D399+('Monthly Load'!R423*'Monthly Load'!$G$26)</f>
        <v>291.42412191187424</v>
      </c>
      <c r="H391" s="23">
        <f>'WWTP loads'!E399+('Monthly Load'!R423*'Monthly Load'!$H$26)</f>
        <v>255.35087374183837</v>
      </c>
      <c r="I391" s="23">
        <f>('Monthly Load'!C423)+'WWTP loads'!F399+('Monthly Load'!R423*'Monthly Load'!$I$26)</f>
        <v>6544.923568942183</v>
      </c>
      <c r="J391" s="24"/>
      <c r="K391" s="25">
        <v>4.144551198810869</v>
      </c>
      <c r="L391" s="25">
        <v>0.86724220279608477</v>
      </c>
      <c r="M391" s="25">
        <v>0.89499395328555942</v>
      </c>
      <c r="N391" s="25">
        <v>19.47012714205615</v>
      </c>
      <c r="P391" s="23">
        <f t="shared" si="57"/>
        <v>181.67593143101598</v>
      </c>
      <c r="Q391" s="23">
        <f t="shared" si="58"/>
        <v>125.46126334218067</v>
      </c>
      <c r="R391" s="23">
        <f t="shared" si="59"/>
        <v>106.52261290445293</v>
      </c>
      <c r="S391" s="23">
        <f t="shared" si="60"/>
        <v>125.50480562483179</v>
      </c>
      <c r="AA391" t="s">
        <v>458</v>
      </c>
      <c r="AB391">
        <f>'Monthly Load'!D423+'Monthly Load'!E423+'Monthly Load'!F423</f>
        <v>1589.8189302317028</v>
      </c>
      <c r="AD391" s="23">
        <v>2016.741990093044</v>
      </c>
      <c r="AE391" s="23">
        <v>291.42412191187424</v>
      </c>
      <c r="AF391" s="23">
        <v>255.35087374183837</v>
      </c>
      <c r="AG391" s="23">
        <v>6544.923568942183</v>
      </c>
      <c r="AH391" s="40">
        <f t="shared" si="61"/>
        <v>0</v>
      </c>
      <c r="AI391" s="40">
        <f t="shared" si="62"/>
        <v>0</v>
      </c>
      <c r="AJ391" s="40">
        <f t="shared" si="63"/>
        <v>0</v>
      </c>
      <c r="AK391" s="40">
        <f t="shared" si="64"/>
        <v>0</v>
      </c>
    </row>
    <row r="392" spans="1:37" x14ac:dyDescent="0.25">
      <c r="A392">
        <v>390</v>
      </c>
      <c r="B392">
        <v>6</v>
      </c>
      <c r="C392">
        <v>2015</v>
      </c>
      <c r="D392">
        <v>30</v>
      </c>
      <c r="E392" t="str">
        <f t="shared" si="56"/>
        <v>6/2015</v>
      </c>
      <c r="F392" s="23">
        <f>('Monthly Load'!D424+'Monthly Load'!E424+'Monthly Load'!F424)+('WWTP loads'!C400)+('Monthly Load'!R424*'Monthly Load'!$F$26)</f>
        <v>2271.6219949282163</v>
      </c>
      <c r="G392" s="23">
        <f>('Monthly Load'!G424)+'WWTP loads'!D400+('Monthly Load'!R424*'Monthly Load'!$G$26)</f>
        <v>443.55425474344088</v>
      </c>
      <c r="H392" s="23">
        <f>'WWTP loads'!E400+('Monthly Load'!R424*'Monthly Load'!$H$26)</f>
        <v>395.14613093841314</v>
      </c>
      <c r="I392" s="23">
        <f>('Monthly Load'!C424)+'WWTP loads'!F400+('Monthly Load'!R424*'Monthly Load'!$I$26)</f>
        <v>3295.0355643118783</v>
      </c>
      <c r="J392" s="24"/>
      <c r="K392" s="25">
        <v>3.9104509870694826</v>
      </c>
      <c r="L392" s="25">
        <v>0.94664887134544651</v>
      </c>
      <c r="M392" s="25">
        <v>0.97694163522850075</v>
      </c>
      <c r="N392" s="25">
        <v>9.8444754750706363</v>
      </c>
      <c r="P392" s="23">
        <f t="shared" si="57"/>
        <v>224.11670098524397</v>
      </c>
      <c r="Q392" s="23">
        <f t="shared" si="58"/>
        <v>180.76853187655081</v>
      </c>
      <c r="R392" s="23">
        <f t="shared" si="59"/>
        <v>156.04653081434301</v>
      </c>
      <c r="S392" s="23">
        <f t="shared" si="60"/>
        <v>129.13159871452507</v>
      </c>
      <c r="AA392" t="s">
        <v>459</v>
      </c>
      <c r="AB392">
        <f>'Monthly Load'!D424+'Monthly Load'!E424+'Monthly Load'!F424</f>
        <v>1614.4479232136932</v>
      </c>
      <c r="AD392" s="23">
        <v>2271.6219949282163</v>
      </c>
      <c r="AE392" s="23">
        <v>443.55425474344088</v>
      </c>
      <c r="AF392" s="23">
        <v>395.14613093841314</v>
      </c>
      <c r="AG392" s="23">
        <v>3295.0355643118783</v>
      </c>
      <c r="AH392" s="40">
        <f t="shared" si="61"/>
        <v>0</v>
      </c>
      <c r="AI392" s="40">
        <f t="shared" si="62"/>
        <v>0</v>
      </c>
      <c r="AJ392" s="40">
        <f t="shared" si="63"/>
        <v>0</v>
      </c>
      <c r="AK392" s="40">
        <f t="shared" si="64"/>
        <v>0</v>
      </c>
    </row>
    <row r="393" spans="1:37" x14ac:dyDescent="0.25">
      <c r="A393">
        <v>391</v>
      </c>
      <c r="B393">
        <v>7</v>
      </c>
      <c r="C393">
        <v>2015</v>
      </c>
      <c r="D393">
        <v>31</v>
      </c>
      <c r="E393" t="str">
        <f t="shared" si="56"/>
        <v>7/2015</v>
      </c>
      <c r="F393" s="23">
        <f>('Monthly Load'!D425+'Monthly Load'!E425+'Monthly Load'!F425)+('WWTP loads'!C401)+('Monthly Load'!R425*'Monthly Load'!$F$26)</f>
        <v>1849.4866112040315</v>
      </c>
      <c r="G393" s="23">
        <f>('Monthly Load'!G425)+'WWTP loads'!D401+('Monthly Load'!R425*'Monthly Load'!$G$26)</f>
        <v>311.33174698697241</v>
      </c>
      <c r="H393" s="23">
        <f>'WWTP loads'!E401+('Monthly Load'!R425*'Monthly Load'!$H$26)</f>
        <v>273.64436705409076</v>
      </c>
      <c r="I393" s="23">
        <f>('Monthly Load'!C425)+'WWTP loads'!F401+('Monthly Load'!R425*'Monthly Load'!$I$26)</f>
        <v>3121.5675600838986</v>
      </c>
      <c r="J393" s="24"/>
      <c r="K393" s="25">
        <v>3.2446992584040202</v>
      </c>
      <c r="L393" s="25">
        <v>0.7451234230401792</v>
      </c>
      <c r="M393" s="25">
        <v>0.76896737257746495</v>
      </c>
      <c r="N393" s="25">
        <v>8.3558774871171764</v>
      </c>
      <c r="P393" s="23">
        <f t="shared" si="57"/>
        <v>212.81454450859744</v>
      </c>
      <c r="Q393" s="23">
        <f t="shared" si="58"/>
        <v>155.99826083871096</v>
      </c>
      <c r="R393" s="23">
        <f t="shared" si="59"/>
        <v>132.86272739023778</v>
      </c>
      <c r="S393" s="23">
        <f t="shared" si="60"/>
        <v>139.47784821595934</v>
      </c>
      <c r="AA393" t="s">
        <v>460</v>
      </c>
      <c r="AB393">
        <f>'Monthly Load'!D425+'Monthly Load'!E425+'Monthly Load'!F425</f>
        <v>1392.4330917695688</v>
      </c>
      <c r="AD393" s="23">
        <v>1849.4866112040315</v>
      </c>
      <c r="AE393" s="23">
        <v>311.33174698697241</v>
      </c>
      <c r="AF393" s="23">
        <v>273.64436705409076</v>
      </c>
      <c r="AG393" s="23">
        <v>3121.5675600838986</v>
      </c>
      <c r="AH393" s="40">
        <f t="shared" si="61"/>
        <v>0</v>
      </c>
      <c r="AI393" s="40">
        <f t="shared" si="62"/>
        <v>0</v>
      </c>
      <c r="AJ393" s="40">
        <f t="shared" si="63"/>
        <v>0</v>
      </c>
      <c r="AK393" s="40">
        <f t="shared" si="64"/>
        <v>0</v>
      </c>
    </row>
    <row r="394" spans="1:37" x14ac:dyDescent="0.25">
      <c r="A394">
        <v>392</v>
      </c>
      <c r="B394">
        <v>8</v>
      </c>
      <c r="C394">
        <v>2015</v>
      </c>
      <c r="D394">
        <v>30</v>
      </c>
      <c r="E394" t="str">
        <f t="shared" si="56"/>
        <v>8/2015</v>
      </c>
      <c r="F394" s="23">
        <f>('Monthly Load'!D426+'Monthly Load'!E426+'Monthly Load'!F426)+('WWTP loads'!C402)+('Monthly Load'!R426*'Monthly Load'!$F$26)</f>
        <v>1036.0367079090895</v>
      </c>
      <c r="G394" s="23">
        <f>('Monthly Load'!G426)+'WWTP loads'!D402+('Monthly Load'!R426*'Monthly Load'!$G$26)</f>
        <v>87.920224451882433</v>
      </c>
      <c r="H394" s="23">
        <f>'WWTP loads'!E402+('Monthly Load'!R426*'Monthly Load'!$H$26)</f>
        <v>68.34729229211618</v>
      </c>
      <c r="I394" s="23">
        <f>('Monthly Load'!C426)+'WWTP loads'!F402+('Monthly Load'!R426*'Monthly Load'!$I$26)</f>
        <v>2155.4120902896075</v>
      </c>
      <c r="J394" s="24"/>
      <c r="K394" s="25">
        <v>1.9709678147264595</v>
      </c>
      <c r="L394" s="25">
        <v>0.17861160489027181</v>
      </c>
      <c r="M394" s="25">
        <v>0.18432717624676051</v>
      </c>
      <c r="N394" s="25">
        <v>5.9547765279264677</v>
      </c>
      <c r="P394" s="23">
        <f t="shared" si="57"/>
        <v>202.79657386598569</v>
      </c>
      <c r="Q394" s="23">
        <f t="shared" si="58"/>
        <v>189.90837522202716</v>
      </c>
      <c r="R394" s="23">
        <f t="shared" si="59"/>
        <v>143.05299230399424</v>
      </c>
      <c r="S394" s="23">
        <f t="shared" si="60"/>
        <v>139.64643383997034</v>
      </c>
      <c r="AA394" t="s">
        <v>461</v>
      </c>
      <c r="AB394">
        <f>'Monthly Load'!D426+'Monthly Load'!E426+'Monthly Load'!F426</f>
        <v>917.11954690611412</v>
      </c>
      <c r="AD394" s="23">
        <v>1036.0367079090895</v>
      </c>
      <c r="AE394" s="23">
        <v>87.920224451882433</v>
      </c>
      <c r="AF394" s="23">
        <v>68.34729229211618</v>
      </c>
      <c r="AG394" s="23">
        <v>2155.4120902896075</v>
      </c>
      <c r="AH394" s="40">
        <f t="shared" si="61"/>
        <v>0</v>
      </c>
      <c r="AI394" s="40">
        <f t="shared" si="62"/>
        <v>0</v>
      </c>
      <c r="AJ394" s="40">
        <f t="shared" si="63"/>
        <v>0</v>
      </c>
      <c r="AK394" s="40">
        <f t="shared" si="64"/>
        <v>0</v>
      </c>
    </row>
    <row r="395" spans="1:37" x14ac:dyDescent="0.25">
      <c r="A395">
        <v>393</v>
      </c>
      <c r="B395">
        <v>9</v>
      </c>
      <c r="C395">
        <v>2015</v>
      </c>
      <c r="D395">
        <v>31</v>
      </c>
      <c r="E395" t="str">
        <f t="shared" si="56"/>
        <v>9/2015</v>
      </c>
      <c r="F395" s="23">
        <f>('Monthly Load'!D427+'Monthly Load'!E427+'Monthly Load'!F427)+('WWTP loads'!C403)+('Monthly Load'!R427*'Monthly Load'!$F$26)</f>
        <v>1539.7616060540852</v>
      </c>
      <c r="G395" s="23">
        <f>('Monthly Load'!G427)+'WWTP loads'!D403+('Monthly Load'!R427*'Monthly Load'!$G$26)</f>
        <v>119.29712835395242</v>
      </c>
      <c r="H395" s="23">
        <f>'WWTP loads'!E403+('Monthly Load'!R427*'Monthly Load'!$H$26)</f>
        <v>97.180122904829148</v>
      </c>
      <c r="I395" s="23">
        <f>('Monthly Load'!C427)+'WWTP loads'!F403+('Monthly Load'!R427*'Monthly Load'!$I$26)</f>
        <v>5166.7940146157216</v>
      </c>
      <c r="J395" s="24"/>
      <c r="K395" s="25">
        <v>3.9911171949890836</v>
      </c>
      <c r="L395" s="25">
        <v>0.33122816273479516</v>
      </c>
      <c r="M395" s="25">
        <v>0.34182746394230862</v>
      </c>
      <c r="N395" s="25">
        <v>11.603446494206024</v>
      </c>
      <c r="P395" s="23">
        <f t="shared" si="57"/>
        <v>144.04015147454254</v>
      </c>
      <c r="Q395" s="23">
        <f t="shared" si="58"/>
        <v>134.47058609454342</v>
      </c>
      <c r="R395" s="23">
        <f t="shared" si="59"/>
        <v>106.1439034331401</v>
      </c>
      <c r="S395" s="23">
        <f t="shared" si="60"/>
        <v>166.24887208464571</v>
      </c>
      <c r="AA395" t="s">
        <v>462</v>
      </c>
      <c r="AB395">
        <f>'Monthly Load'!D427+'Monthly Load'!E427+'Monthly Load'!F427</f>
        <v>1373.3550769831122</v>
      </c>
      <c r="AD395" s="23">
        <v>1539.7616060540852</v>
      </c>
      <c r="AE395" s="23">
        <v>119.29712835395242</v>
      </c>
      <c r="AF395" s="23">
        <v>97.180122904829148</v>
      </c>
      <c r="AG395" s="23">
        <v>5166.7940146157216</v>
      </c>
      <c r="AH395" s="40">
        <f t="shared" si="61"/>
        <v>0</v>
      </c>
      <c r="AI395" s="40">
        <f t="shared" si="62"/>
        <v>0</v>
      </c>
      <c r="AJ395" s="40">
        <f t="shared" si="63"/>
        <v>0</v>
      </c>
      <c r="AK395" s="40">
        <f t="shared" si="64"/>
        <v>0</v>
      </c>
    </row>
    <row r="396" spans="1:37" x14ac:dyDescent="0.25">
      <c r="A396">
        <v>394</v>
      </c>
      <c r="B396">
        <v>10</v>
      </c>
      <c r="C396">
        <v>2015</v>
      </c>
      <c r="D396">
        <v>31</v>
      </c>
      <c r="E396" t="str">
        <f t="shared" si="56"/>
        <v>10/2015</v>
      </c>
      <c r="F396" s="23">
        <f>('Monthly Load'!D428+'Monthly Load'!E428+'Monthly Load'!F428)+('WWTP loads'!C404)+('Monthly Load'!R428*'Monthly Load'!$F$26)</f>
        <v>4364.1161517480723</v>
      </c>
      <c r="G396" s="23">
        <f>('Monthly Load'!G428)+'WWTP loads'!D404+('Monthly Load'!R428*'Monthly Load'!$G$26)</f>
        <v>712.22150045389458</v>
      </c>
      <c r="H396" s="23">
        <f>'WWTP loads'!E404+('Monthly Load'!R428*'Monthly Load'!$H$26)</f>
        <v>642.02954591558682</v>
      </c>
      <c r="I396" s="23">
        <f>('Monthly Load'!C428)+'WWTP loads'!F404+('Monthly Load'!R428*'Monthly Load'!$I$26)</f>
        <v>46064.177149206233</v>
      </c>
      <c r="J396" s="24"/>
      <c r="K396" s="25">
        <v>10.52237389531207</v>
      </c>
      <c r="L396" s="25">
        <v>1.5090286849451082</v>
      </c>
      <c r="M396" s="25">
        <v>1.5573176028633517</v>
      </c>
      <c r="N396" s="25">
        <v>52.115831902735437</v>
      </c>
      <c r="P396" s="23">
        <f t="shared" si="57"/>
        <v>154.84854711993293</v>
      </c>
      <c r="Q396" s="23">
        <f t="shared" si="58"/>
        <v>176.21470547505911</v>
      </c>
      <c r="R396" s="23">
        <f t="shared" si="59"/>
        <v>153.92259821773388</v>
      </c>
      <c r="S396" s="23">
        <f t="shared" si="60"/>
        <v>330.0032422326467</v>
      </c>
      <c r="AA396" t="s">
        <v>463</v>
      </c>
      <c r="AB396">
        <f>'Monthly Load'!D428+'Monthly Load'!E428+'Monthly Load'!F428</f>
        <v>3300.3105730123216</v>
      </c>
      <c r="AD396" s="23">
        <v>4364.1161517480723</v>
      </c>
      <c r="AE396" s="23">
        <v>712.22150045389458</v>
      </c>
      <c r="AF396" s="23">
        <v>642.02954591558682</v>
      </c>
      <c r="AG396" s="23">
        <v>46064.177149206233</v>
      </c>
      <c r="AH396" s="40">
        <f t="shared" si="61"/>
        <v>0</v>
      </c>
      <c r="AI396" s="40">
        <f t="shared" si="62"/>
        <v>0</v>
      </c>
      <c r="AJ396" s="40">
        <f t="shared" si="63"/>
        <v>0</v>
      </c>
      <c r="AK396" s="40">
        <f t="shared" si="64"/>
        <v>0</v>
      </c>
    </row>
    <row r="397" spans="1:37" x14ac:dyDescent="0.25">
      <c r="A397">
        <v>395</v>
      </c>
      <c r="B397">
        <v>11</v>
      </c>
      <c r="C397">
        <v>2015</v>
      </c>
      <c r="D397">
        <v>30</v>
      </c>
      <c r="E397" t="str">
        <f t="shared" si="56"/>
        <v>11/2015</v>
      </c>
      <c r="F397" s="23">
        <f>('Monthly Load'!D429+'Monthly Load'!E429+'Monthly Load'!F429)+('WWTP loads'!C405)+('Monthly Load'!R429*'Monthly Load'!$F$26)</f>
        <v>7196.2460173124455</v>
      </c>
      <c r="G397" s="23">
        <f>('Monthly Load'!G429)+'WWTP loads'!D405+('Monthly Load'!R429*'Monthly Load'!$G$26)</f>
        <v>1803.57330566984</v>
      </c>
      <c r="H397" s="23">
        <f>'WWTP loads'!E405+('Monthly Load'!R429*'Monthly Load'!$H$26)</f>
        <v>1644.893366924834</v>
      </c>
      <c r="I397" s="23">
        <f>('Monthly Load'!C429)+'WWTP loads'!F405+('Monthly Load'!R429*'Monthly Load'!$I$26)</f>
        <v>54473.79213693372</v>
      </c>
      <c r="J397" s="24"/>
      <c r="K397" s="25">
        <v>17.069629930233781</v>
      </c>
      <c r="L397" s="25">
        <v>4.3211879980309584</v>
      </c>
      <c r="M397" s="25">
        <v>4.4594660139679494</v>
      </c>
      <c r="N397" s="25">
        <v>78.252105237051069</v>
      </c>
      <c r="P397" s="23">
        <f t="shared" si="57"/>
        <v>162.64731533929643</v>
      </c>
      <c r="Q397" s="23">
        <f t="shared" si="58"/>
        <v>161.02586485751425</v>
      </c>
      <c r="R397" s="23">
        <f t="shared" si="59"/>
        <v>142.3049128386665</v>
      </c>
      <c r="S397" s="23">
        <f t="shared" si="60"/>
        <v>268.5694326811377</v>
      </c>
      <c r="AA397" t="s">
        <v>464</v>
      </c>
      <c r="AB397">
        <f>'Monthly Load'!D429+'Monthly Load'!E429+'Monthly Load'!F429</f>
        <v>4480.6647333849942</v>
      </c>
      <c r="AD397" s="23">
        <v>7196.2460173124455</v>
      </c>
      <c r="AE397" s="23">
        <v>1803.57330566984</v>
      </c>
      <c r="AF397" s="23">
        <v>1644.893366924834</v>
      </c>
      <c r="AG397" s="23">
        <v>54473.79213693372</v>
      </c>
      <c r="AH397" s="40">
        <f t="shared" si="61"/>
        <v>0</v>
      </c>
      <c r="AI397" s="40">
        <f t="shared" si="62"/>
        <v>0</v>
      </c>
      <c r="AJ397" s="40">
        <f t="shared" si="63"/>
        <v>0</v>
      </c>
      <c r="AK397" s="40">
        <f t="shared" si="64"/>
        <v>0</v>
      </c>
    </row>
    <row r="398" spans="1:37" x14ac:dyDescent="0.25">
      <c r="A398">
        <v>396</v>
      </c>
      <c r="B398">
        <v>12</v>
      </c>
      <c r="C398">
        <v>2015</v>
      </c>
      <c r="D398">
        <v>31</v>
      </c>
      <c r="E398" t="str">
        <f t="shared" si="56"/>
        <v>12/2015</v>
      </c>
      <c r="F398" s="23">
        <f>('Monthly Load'!D430+'Monthly Load'!E430+'Monthly Load'!F430)+('WWTP loads'!C406)+('Monthly Load'!R430*'Monthly Load'!$F$26)</f>
        <v>10201.0786654448</v>
      </c>
      <c r="G398" s="23">
        <f>('Monthly Load'!G430)+'WWTP loads'!D406+('Monthly Load'!R430*'Monthly Load'!$G$26)</f>
        <v>1572.040638625178</v>
      </c>
      <c r="H398" s="23">
        <f>'WWTP loads'!E406+('Monthly Load'!R430*'Monthly Load'!$H$26)</f>
        <v>1432.1336188297391</v>
      </c>
      <c r="I398" s="23">
        <f>('Monthly Load'!C430)+'WWTP loads'!F406+('Monthly Load'!R430*'Monthly Load'!$I$26)</f>
        <v>122846.63325853262</v>
      </c>
      <c r="J398" s="24"/>
      <c r="K398" s="25">
        <v>32.01235991160538</v>
      </c>
      <c r="L398" s="25">
        <v>4.2803074230065201</v>
      </c>
      <c r="M398" s="25">
        <v>4.4172772605427282</v>
      </c>
      <c r="N398" s="25">
        <v>155.634107019282</v>
      </c>
      <c r="P398" s="23">
        <f t="shared" si="57"/>
        <v>118.97424824836004</v>
      </c>
      <c r="Q398" s="23">
        <f t="shared" si="58"/>
        <v>137.12396737994172</v>
      </c>
      <c r="R398" s="23">
        <f t="shared" si="59"/>
        <v>121.04683650009183</v>
      </c>
      <c r="S398" s="23">
        <f t="shared" si="60"/>
        <v>294.70197352644698</v>
      </c>
      <c r="AA398" t="s">
        <v>465</v>
      </c>
      <c r="AB398">
        <f>'Monthly Load'!D430+'Monthly Load'!E430+'Monthly Load'!F430</f>
        <v>7835.9252019092701</v>
      </c>
      <c r="AD398" s="23">
        <v>10201.0786654448</v>
      </c>
      <c r="AE398" s="23">
        <v>1572.040638625178</v>
      </c>
      <c r="AF398" s="23">
        <v>1432.1336188297391</v>
      </c>
      <c r="AG398" s="23">
        <v>122846.63325853262</v>
      </c>
      <c r="AH398" s="40">
        <f t="shared" si="61"/>
        <v>0</v>
      </c>
      <c r="AI398" s="40">
        <f t="shared" si="62"/>
        <v>0</v>
      </c>
      <c r="AJ398" s="40">
        <f t="shared" si="63"/>
        <v>0</v>
      </c>
      <c r="AK398" s="40">
        <f t="shared" si="64"/>
        <v>0</v>
      </c>
    </row>
    <row r="399" spans="1:37" x14ac:dyDescent="0.25">
      <c r="A399">
        <v>397</v>
      </c>
      <c r="B399">
        <v>1</v>
      </c>
      <c r="C399">
        <v>2016</v>
      </c>
      <c r="D399">
        <v>31</v>
      </c>
      <c r="E399" t="str">
        <f t="shared" si="56"/>
        <v>1/2016</v>
      </c>
      <c r="F399" s="23">
        <f>('Monthly Load'!D431+'Monthly Load'!E431+'Monthly Load'!F431)+('WWTP loads'!C407)+('Monthly Load'!R431*'Monthly Load'!$F$26)</f>
        <v>3440.2453460237657</v>
      </c>
      <c r="G399" s="23">
        <f>('Monthly Load'!G431)+'WWTP loads'!D407+('Monthly Load'!R431*'Monthly Load'!$G$26)</f>
        <v>582.37840634106828</v>
      </c>
      <c r="H399" s="23">
        <f>'WWTP loads'!E407+('Monthly Load'!R431*'Monthly Load'!$H$26)</f>
        <v>518.94131418132031</v>
      </c>
      <c r="I399" s="23">
        <f>('Monthly Load'!C431)+'WWTP loads'!F407+('Monthly Load'!R431*'Monthly Load'!$I$26)</f>
        <v>17675.421786218212</v>
      </c>
      <c r="J399" s="24"/>
      <c r="K399" s="25">
        <v>12.289691086687419</v>
      </c>
      <c r="L399" s="25">
        <v>2.231135148592212</v>
      </c>
      <c r="M399" s="25">
        <v>2.3025314733471629</v>
      </c>
      <c r="N399" s="25">
        <v>49.378611421108168</v>
      </c>
      <c r="P399" s="23">
        <f t="shared" si="57"/>
        <v>104.51364950065789</v>
      </c>
      <c r="Q399" s="23">
        <f t="shared" si="58"/>
        <v>97.454960399805813</v>
      </c>
      <c r="R399" s="23">
        <f t="shared" si="59"/>
        <v>84.146728460324709</v>
      </c>
      <c r="S399" s="23">
        <f t="shared" si="60"/>
        <v>133.64584979956535</v>
      </c>
      <c r="AA399" t="s">
        <v>466</v>
      </c>
      <c r="AB399">
        <f>'Monthly Load'!D431+'Monthly Load'!E431+'Monthly Load'!F431</f>
        <v>2579.7848464045674</v>
      </c>
      <c r="AD399" s="23">
        <v>3440.2453460237657</v>
      </c>
      <c r="AE399" s="23">
        <v>582.37840634106828</v>
      </c>
      <c r="AF399" s="23">
        <v>518.94131418132031</v>
      </c>
      <c r="AG399" s="23">
        <v>17675.421786218212</v>
      </c>
      <c r="AH399" s="40">
        <f t="shared" si="61"/>
        <v>0</v>
      </c>
      <c r="AI399" s="40">
        <f t="shared" si="62"/>
        <v>0</v>
      </c>
      <c r="AJ399" s="40">
        <f t="shared" si="63"/>
        <v>0</v>
      </c>
      <c r="AK399" s="40">
        <f t="shared" si="64"/>
        <v>0</v>
      </c>
    </row>
    <row r="400" spans="1:37" x14ac:dyDescent="0.25">
      <c r="A400">
        <v>398</v>
      </c>
      <c r="B400">
        <v>2</v>
      </c>
      <c r="C400">
        <v>2016</v>
      </c>
      <c r="D400">
        <v>28</v>
      </c>
      <c r="E400" t="str">
        <f t="shared" si="56"/>
        <v>2/2016</v>
      </c>
      <c r="F400" s="23">
        <f>('Monthly Load'!D432+'Monthly Load'!E432+'Monthly Load'!F432)+('WWTP loads'!C408)+('Monthly Load'!R432*'Monthly Load'!$F$26)</f>
        <v>5081.18908945984</v>
      </c>
      <c r="G400" s="23">
        <f>('Monthly Load'!G432)+'WWTP loads'!D408+('Monthly Load'!R432*'Monthly Load'!$G$26)</f>
        <v>958.48545167984855</v>
      </c>
      <c r="H400" s="23">
        <f>'WWTP loads'!E408+('Monthly Load'!R432*'Monthly Load'!$H$26)</f>
        <v>864.55319368182109</v>
      </c>
      <c r="I400" s="23">
        <f>('Monthly Load'!C432)+'WWTP loads'!F408+('Monthly Load'!R432*'Monthly Load'!$I$26)</f>
        <v>35196.192080597903</v>
      </c>
      <c r="J400" s="24"/>
      <c r="K400" s="25">
        <v>20.253041146744685</v>
      </c>
      <c r="L400" s="25">
        <v>3.433977953302032</v>
      </c>
      <c r="M400" s="25">
        <v>3.5438652478076968</v>
      </c>
      <c r="N400" s="25">
        <v>86.946326820497646</v>
      </c>
      <c r="P400" s="23">
        <f t="shared" si="57"/>
        <v>103.70586972183091</v>
      </c>
      <c r="Q400" s="23">
        <f t="shared" si="58"/>
        <v>115.37620475150182</v>
      </c>
      <c r="R400" s="23">
        <f t="shared" si="59"/>
        <v>100.84230075823949</v>
      </c>
      <c r="S400" s="23">
        <f t="shared" si="60"/>
        <v>167.32955883855172</v>
      </c>
      <c r="AA400" t="s">
        <v>467</v>
      </c>
      <c r="AB400">
        <f>'Monthly Load'!D432+'Monthly Load'!E432+'Monthly Load'!F432</f>
        <v>3651.4854941927583</v>
      </c>
      <c r="AD400" s="23">
        <v>5081.18908945984</v>
      </c>
      <c r="AE400" s="23">
        <v>958.48545167984855</v>
      </c>
      <c r="AF400" s="23">
        <v>864.55319368182109</v>
      </c>
      <c r="AG400" s="23">
        <v>35196.192080597903</v>
      </c>
      <c r="AH400" s="40">
        <f t="shared" si="61"/>
        <v>0</v>
      </c>
      <c r="AI400" s="40">
        <f t="shared" si="62"/>
        <v>0</v>
      </c>
      <c r="AJ400" s="40">
        <f t="shared" si="63"/>
        <v>0</v>
      </c>
      <c r="AK400" s="40">
        <f t="shared" si="64"/>
        <v>0</v>
      </c>
    </row>
    <row r="401" spans="1:37" x14ac:dyDescent="0.25">
      <c r="A401">
        <v>399</v>
      </c>
      <c r="B401">
        <v>3</v>
      </c>
      <c r="C401">
        <v>2016</v>
      </c>
      <c r="D401">
        <v>31</v>
      </c>
      <c r="E401" t="str">
        <f t="shared" si="56"/>
        <v>3/2016</v>
      </c>
      <c r="F401" s="23">
        <f>('Monthly Load'!D433+'Monthly Load'!E433+'Monthly Load'!F433)+('WWTP loads'!C409)+('Monthly Load'!R433*'Monthly Load'!$F$26)</f>
        <v>3809.1500614174975</v>
      </c>
      <c r="G401" s="23">
        <f>('Monthly Load'!G433)+'WWTP loads'!D409+('Monthly Load'!R433*'Monthly Load'!$G$26)</f>
        <v>564.5147641104362</v>
      </c>
      <c r="H401" s="23">
        <f>'WWTP loads'!E409+('Monthly Load'!R433*'Monthly Load'!$H$26)</f>
        <v>502.52607537479355</v>
      </c>
      <c r="I401" s="23">
        <f>('Monthly Load'!C433)+'WWTP loads'!F409+('Monthly Load'!R433*'Monthly Load'!$I$26)</f>
        <v>8982.8362570601766</v>
      </c>
      <c r="J401" s="24"/>
      <c r="K401" s="25">
        <v>13.326230157322268</v>
      </c>
      <c r="L401" s="25">
        <v>1.7286288911225707</v>
      </c>
      <c r="M401" s="25">
        <v>1.7839450156384928</v>
      </c>
      <c r="N401" s="25">
        <v>32.838954257274686</v>
      </c>
      <c r="P401" s="23">
        <f t="shared" si="57"/>
        <v>106.719881911374</v>
      </c>
      <c r="Q401" s="23">
        <f t="shared" si="58"/>
        <v>121.92649832844401</v>
      </c>
      <c r="R401" s="23">
        <f t="shared" si="59"/>
        <v>105.17237972772611</v>
      </c>
      <c r="S401" s="23">
        <f t="shared" si="60"/>
        <v>102.12891738265402</v>
      </c>
      <c r="AA401" t="s">
        <v>468</v>
      </c>
      <c r="AB401">
        <f>'Monthly Load'!D433+'Monthly Load'!E433+'Monthly Load'!F433</f>
        <v>2975.7264257149318</v>
      </c>
      <c r="AD401" s="23">
        <v>3809.1500614174975</v>
      </c>
      <c r="AE401" s="23">
        <v>564.5147641104362</v>
      </c>
      <c r="AF401" s="23">
        <v>502.52607537479355</v>
      </c>
      <c r="AG401" s="23">
        <v>8982.8362570601766</v>
      </c>
      <c r="AH401" s="40">
        <f t="shared" si="61"/>
        <v>0</v>
      </c>
      <c r="AI401" s="40">
        <f t="shared" si="62"/>
        <v>0</v>
      </c>
      <c r="AJ401" s="40">
        <f t="shared" si="63"/>
        <v>0</v>
      </c>
      <c r="AK401" s="40">
        <f t="shared" si="64"/>
        <v>0</v>
      </c>
    </row>
    <row r="402" spans="1:37" x14ac:dyDescent="0.25">
      <c r="A402">
        <v>400</v>
      </c>
      <c r="B402">
        <v>4</v>
      </c>
      <c r="C402">
        <v>2016</v>
      </c>
      <c r="D402">
        <v>30</v>
      </c>
      <c r="E402" t="str">
        <f t="shared" si="56"/>
        <v>4/2016</v>
      </c>
      <c r="F402" s="23">
        <f>('Monthly Load'!D434+'Monthly Load'!E434+'Monthly Load'!F434)+('WWTP loads'!C410)+('Monthly Load'!R434*'Monthly Load'!$F$26)</f>
        <v>2900.4035214835035</v>
      </c>
      <c r="G402" s="23">
        <f>('Monthly Load'!G434)+'WWTP loads'!D410+('Monthly Load'!R434*'Monthly Load'!$G$26)</f>
        <v>430.77165771432715</v>
      </c>
      <c r="H402" s="23">
        <f>'WWTP loads'!E410+('Monthly Load'!R434*'Monthly Load'!$H$26)</f>
        <v>379.62700463242311</v>
      </c>
      <c r="I402" s="23">
        <f>('Monthly Load'!C434)+'WWTP loads'!F410+('Monthly Load'!R434*'Monthly Load'!$I$26)</f>
        <v>4991.0205543473548</v>
      </c>
      <c r="J402" s="24"/>
      <c r="K402" s="25">
        <v>8.4027868279233466</v>
      </c>
      <c r="L402" s="25">
        <v>1.338422071638957</v>
      </c>
      <c r="M402" s="25">
        <v>1.3812515779314036</v>
      </c>
      <c r="N402" s="25">
        <v>21.495112663097011</v>
      </c>
      <c r="P402" s="23">
        <f t="shared" si="57"/>
        <v>133.16806233379791</v>
      </c>
      <c r="Q402" s="23">
        <f t="shared" si="58"/>
        <v>124.17067284044394</v>
      </c>
      <c r="R402" s="23">
        <f t="shared" si="59"/>
        <v>106.03501786196054</v>
      </c>
      <c r="S402" s="23">
        <f t="shared" si="60"/>
        <v>89.580737889341151</v>
      </c>
      <c r="AA402" t="s">
        <v>469</v>
      </c>
      <c r="AB402">
        <f>'Monthly Load'!D434+'Monthly Load'!E434+'Monthly Load'!F434</f>
        <v>2269.4018846507242</v>
      </c>
      <c r="AD402" s="23">
        <v>2900.4035214835035</v>
      </c>
      <c r="AE402" s="23">
        <v>430.77165771432715</v>
      </c>
      <c r="AF402" s="23">
        <v>379.62700463242311</v>
      </c>
      <c r="AG402" s="23">
        <v>4991.0205543473548</v>
      </c>
      <c r="AH402" s="40">
        <f t="shared" si="61"/>
        <v>0</v>
      </c>
      <c r="AI402" s="40">
        <f t="shared" si="62"/>
        <v>0</v>
      </c>
      <c r="AJ402" s="40">
        <f t="shared" si="63"/>
        <v>0</v>
      </c>
      <c r="AK402" s="40">
        <f t="shared" si="64"/>
        <v>0</v>
      </c>
    </row>
    <row r="403" spans="1:37" x14ac:dyDescent="0.25">
      <c r="A403">
        <v>401</v>
      </c>
      <c r="B403">
        <v>5</v>
      </c>
      <c r="C403">
        <v>2016</v>
      </c>
      <c r="D403">
        <v>31</v>
      </c>
      <c r="E403" t="str">
        <f t="shared" si="56"/>
        <v>5/2016</v>
      </c>
      <c r="F403" s="23">
        <f>('Monthly Load'!D435+'Monthly Load'!E435+'Monthly Load'!F435)+('WWTP loads'!C411)+('Monthly Load'!R435*'Monthly Load'!$F$26)</f>
        <v>4929.6246210996178</v>
      </c>
      <c r="G403" s="23">
        <f>('Monthly Load'!G435)+'WWTP loads'!D411+('Monthly Load'!R435*'Monthly Load'!$G$26)</f>
        <v>1258.6590459164754</v>
      </c>
      <c r="H403" s="23">
        <f>'WWTP loads'!E411+('Monthly Load'!R435*'Monthly Load'!$H$26)</f>
        <v>1140.3883883857486</v>
      </c>
      <c r="I403" s="23">
        <f>('Monthly Load'!C435)+'WWTP loads'!F411+('Monthly Load'!R435*'Monthly Load'!$I$26)</f>
        <v>22305.211555115446</v>
      </c>
      <c r="J403" s="24"/>
      <c r="K403" s="25">
        <v>9.691240539581969</v>
      </c>
      <c r="L403" s="25">
        <v>2.6493809211156787</v>
      </c>
      <c r="M403" s="25">
        <v>2.7341611105913803</v>
      </c>
      <c r="N403" s="25">
        <v>53.12245987753829</v>
      </c>
      <c r="P403" s="23">
        <f t="shared" si="57"/>
        <v>189.91490068407631</v>
      </c>
      <c r="Q403" s="23">
        <f t="shared" si="58"/>
        <v>177.37330592281432</v>
      </c>
      <c r="R403" s="23">
        <f t="shared" si="59"/>
        <v>155.72317450687612</v>
      </c>
      <c r="S403" s="23">
        <f t="shared" si="60"/>
        <v>156.76630901015838</v>
      </c>
      <c r="AA403" t="s">
        <v>470</v>
      </c>
      <c r="AB403">
        <f>'Monthly Load'!D435+'Monthly Load'!E435+'Monthly Load'!F435</f>
        <v>3045.6042345554793</v>
      </c>
      <c r="AD403" s="23">
        <v>4929.6246210996178</v>
      </c>
      <c r="AE403" s="23">
        <v>1258.6590459164754</v>
      </c>
      <c r="AF403" s="23">
        <v>1140.3883883857486</v>
      </c>
      <c r="AG403" s="23">
        <v>22305.211555115446</v>
      </c>
      <c r="AH403" s="40">
        <f t="shared" si="61"/>
        <v>0</v>
      </c>
      <c r="AI403" s="40">
        <f t="shared" si="62"/>
        <v>0</v>
      </c>
      <c r="AJ403" s="40">
        <f t="shared" si="63"/>
        <v>0</v>
      </c>
      <c r="AK403" s="40">
        <f t="shared" si="64"/>
        <v>0</v>
      </c>
    </row>
    <row r="404" spans="1:37" x14ac:dyDescent="0.25">
      <c r="A404">
        <v>402</v>
      </c>
      <c r="B404">
        <v>6</v>
      </c>
      <c r="C404">
        <v>2016</v>
      </c>
      <c r="D404">
        <v>30</v>
      </c>
      <c r="E404" t="str">
        <f t="shared" si="56"/>
        <v>6/2016</v>
      </c>
      <c r="F404" s="23">
        <f>('Monthly Load'!D436+'Monthly Load'!E436+'Monthly Load'!F436)+('WWTP loads'!C412)+('Monthly Load'!R436*'Monthly Load'!$F$26)</f>
        <v>3246.2206728280075</v>
      </c>
      <c r="G404" s="23">
        <f>('Monthly Load'!G436)+'WWTP loads'!D412+('Monthly Load'!R436*'Monthly Load'!$G$26)</f>
        <v>697.83476395401181</v>
      </c>
      <c r="H404" s="23">
        <f>'WWTP loads'!E412+('Monthly Load'!R436*'Monthly Load'!$H$26)</f>
        <v>625.03634550132244</v>
      </c>
      <c r="I404" s="23">
        <f>('Monthly Load'!C436)+'WWTP loads'!F412+('Monthly Load'!R436*'Monthly Load'!$I$26)</f>
        <v>6140.7714775140657</v>
      </c>
      <c r="J404" s="24"/>
      <c r="K404" s="25">
        <v>6.0952589566797837</v>
      </c>
      <c r="L404" s="25">
        <v>1.5358118326804757</v>
      </c>
      <c r="M404" s="25">
        <v>1.5849578113262508</v>
      </c>
      <c r="N404" s="25">
        <v>18.249386416547843</v>
      </c>
      <c r="P404" s="23">
        <f t="shared" si="57"/>
        <v>205.47116370900508</v>
      </c>
      <c r="Q404" s="23">
        <f t="shared" si="58"/>
        <v>175.29906284962837</v>
      </c>
      <c r="R404" s="23">
        <f t="shared" si="59"/>
        <v>152.14320764301522</v>
      </c>
      <c r="S404" s="23">
        <f t="shared" si="60"/>
        <v>129.81942210809922</v>
      </c>
      <c r="AA404" t="s">
        <v>471</v>
      </c>
      <c r="AB404">
        <f>'Monthly Load'!D436+'Monthly Load'!E436+'Monthly Load'!F436</f>
        <v>2211.0154157405705</v>
      </c>
      <c r="AD404" s="23">
        <v>3246.2206728280075</v>
      </c>
      <c r="AE404" s="23">
        <v>697.83476395401181</v>
      </c>
      <c r="AF404" s="23">
        <v>625.03634550132244</v>
      </c>
      <c r="AG404" s="23">
        <v>6140.7714775140657</v>
      </c>
      <c r="AH404" s="40">
        <f t="shared" si="61"/>
        <v>0</v>
      </c>
      <c r="AI404" s="40">
        <f t="shared" si="62"/>
        <v>0</v>
      </c>
      <c r="AJ404" s="40">
        <f t="shared" si="63"/>
        <v>0</v>
      </c>
      <c r="AK404" s="40">
        <f t="shared" si="64"/>
        <v>0</v>
      </c>
    </row>
    <row r="405" spans="1:37" x14ac:dyDescent="0.25">
      <c r="A405">
        <v>403</v>
      </c>
      <c r="B405">
        <v>7</v>
      </c>
      <c r="C405">
        <v>2016</v>
      </c>
      <c r="D405">
        <v>31</v>
      </c>
      <c r="E405" t="str">
        <f t="shared" si="56"/>
        <v>7/2016</v>
      </c>
      <c r="F405" s="23">
        <f>('Monthly Load'!D437+'Monthly Load'!E437+'Monthly Load'!F437)+('WWTP loads'!C413)+('Monthly Load'!R437*'Monthly Load'!$F$26)</f>
        <v>8687.4947288772419</v>
      </c>
      <c r="G405" s="23">
        <f>('Monthly Load'!G437)+'WWTP loads'!D413+('Monthly Load'!R437*'Monthly Load'!$G$26)</f>
        <v>2234.1359764188369</v>
      </c>
      <c r="H405" s="23">
        <f>'WWTP loads'!E413+('Monthly Load'!R437*'Monthly Load'!$H$26)</f>
        <v>2036.7725947933241</v>
      </c>
      <c r="I405" s="23">
        <f>('Monthly Load'!C437)+'WWTP loads'!F413+('Monthly Load'!R437*'Monthly Load'!$I$26)</f>
        <v>9505.2438707782494</v>
      </c>
      <c r="J405" s="24"/>
      <c r="K405" s="25">
        <v>15.386782645196403</v>
      </c>
      <c r="L405" s="25">
        <v>3.6221696929046536</v>
      </c>
      <c r="M405" s="25">
        <v>3.7380791230776027</v>
      </c>
      <c r="N405" s="25">
        <v>18.602908008080803</v>
      </c>
      <c r="P405" s="23">
        <f t="shared" si="57"/>
        <v>210.80033602431027</v>
      </c>
      <c r="Q405" s="23">
        <f t="shared" si="58"/>
        <v>230.28485308198373</v>
      </c>
      <c r="R405" s="23">
        <f t="shared" si="59"/>
        <v>203.43169457349572</v>
      </c>
      <c r="S405" s="23">
        <f t="shared" si="60"/>
        <v>190.7686423745487</v>
      </c>
      <c r="AA405" t="s">
        <v>472</v>
      </c>
      <c r="AB405">
        <f>'Monthly Load'!D437+'Monthly Load'!E437+'Monthly Load'!F437</f>
        <v>5327.0768258970966</v>
      </c>
      <c r="AD405" s="23">
        <v>8687.4947288772419</v>
      </c>
      <c r="AE405" s="23">
        <v>2234.1359764188369</v>
      </c>
      <c r="AF405" s="23">
        <v>2036.7725947933241</v>
      </c>
      <c r="AG405" s="23">
        <v>9505.2438707782494</v>
      </c>
      <c r="AH405" s="40">
        <f t="shared" si="61"/>
        <v>0</v>
      </c>
      <c r="AI405" s="40">
        <f t="shared" si="62"/>
        <v>0</v>
      </c>
      <c r="AJ405" s="40">
        <f t="shared" si="63"/>
        <v>0</v>
      </c>
      <c r="AK405" s="40">
        <f t="shared" si="64"/>
        <v>0</v>
      </c>
    </row>
    <row r="406" spans="1:37" x14ac:dyDescent="0.25">
      <c r="A406">
        <v>404</v>
      </c>
      <c r="B406">
        <v>8</v>
      </c>
      <c r="C406">
        <v>2016</v>
      </c>
      <c r="D406">
        <v>30</v>
      </c>
      <c r="E406" t="str">
        <f t="shared" si="56"/>
        <v>8/2016</v>
      </c>
      <c r="F406" s="23">
        <f>('Monthly Load'!D438+'Monthly Load'!E438+'Monthly Load'!F438)+('WWTP loads'!C414)+('Monthly Load'!R438*'Monthly Load'!$F$26)</f>
        <v>3896.9575069719499</v>
      </c>
      <c r="G406" s="23">
        <f>('Monthly Load'!G438)+'WWTP loads'!D414+('Monthly Load'!R438*'Monthly Load'!$G$26)</f>
        <v>650.63427406657922</v>
      </c>
      <c r="H406" s="23">
        <f>'WWTP loads'!E414+('Monthly Load'!R438*'Monthly Load'!$H$26)</f>
        <v>581.66292236151969</v>
      </c>
      <c r="I406" s="23">
        <f>('Monthly Load'!C438)+'WWTP loads'!F414+('Monthly Load'!R438*'Monthly Load'!$I$26)</f>
        <v>8305.8638826431688</v>
      </c>
      <c r="J406" s="24"/>
      <c r="K406" s="25">
        <v>9.2530976840398775</v>
      </c>
      <c r="L406" s="25">
        <v>1.3235672329394574</v>
      </c>
      <c r="M406" s="25">
        <v>1.3659213843935201</v>
      </c>
      <c r="N406" s="25">
        <v>18.679823230606331</v>
      </c>
      <c r="P406" s="23">
        <f t="shared" si="57"/>
        <v>162.48135269341225</v>
      </c>
      <c r="Q406" s="23">
        <f t="shared" si="58"/>
        <v>189.65134765522612</v>
      </c>
      <c r="R406" s="23">
        <f t="shared" si="59"/>
        <v>164.28982971919672</v>
      </c>
      <c r="S406" s="23">
        <f t="shared" si="60"/>
        <v>171.54459946811843</v>
      </c>
      <c r="AA406" t="s">
        <v>473</v>
      </c>
      <c r="AB406">
        <f>'Monthly Load'!D438+'Monthly Load'!E438+'Monthly Load'!F438</f>
        <v>2933.1908291735999</v>
      </c>
      <c r="AD406" s="23">
        <v>3896.9575069719499</v>
      </c>
      <c r="AE406" s="23">
        <v>650.63427406657922</v>
      </c>
      <c r="AF406" s="23">
        <v>581.66292236151969</v>
      </c>
      <c r="AG406" s="23">
        <v>8305.8638826431688</v>
      </c>
      <c r="AH406" s="40">
        <f t="shared" si="61"/>
        <v>0</v>
      </c>
      <c r="AI406" s="40">
        <f t="shared" si="62"/>
        <v>0</v>
      </c>
      <c r="AJ406" s="40">
        <f t="shared" si="63"/>
        <v>0</v>
      </c>
      <c r="AK406" s="40">
        <f t="shared" si="64"/>
        <v>0</v>
      </c>
    </row>
    <row r="407" spans="1:37" x14ac:dyDescent="0.25">
      <c r="A407">
        <v>405</v>
      </c>
      <c r="B407">
        <v>9</v>
      </c>
      <c r="C407">
        <v>2016</v>
      </c>
      <c r="D407">
        <v>31</v>
      </c>
      <c r="E407" t="str">
        <f t="shared" si="56"/>
        <v>9/2016</v>
      </c>
      <c r="F407" s="23">
        <f>('Monthly Load'!D439+'Monthly Load'!E439+'Monthly Load'!F439)+('WWTP loads'!C415)+('Monthly Load'!R439*'Monthly Load'!$F$26)</f>
        <v>2408.0772664008728</v>
      </c>
      <c r="G407" s="23">
        <f>('Monthly Load'!G439)+'WWTP loads'!D415+('Monthly Load'!R439*'Monthly Load'!$G$26)</f>
        <v>320.12798263543567</v>
      </c>
      <c r="H407" s="23">
        <f>'WWTP loads'!E415+('Monthly Load'!R439*'Monthly Load'!$H$26)</f>
        <v>277.95443834371201</v>
      </c>
      <c r="I407" s="23">
        <f>('Monthly Load'!C439)+'WWTP loads'!F415+('Monthly Load'!R439*'Monthly Load'!$I$26)</f>
        <v>12622.829201723911</v>
      </c>
      <c r="J407" s="24"/>
      <c r="K407" s="25">
        <v>6.1600058341740533</v>
      </c>
      <c r="L407" s="25">
        <v>0.83849739633484333</v>
      </c>
      <c r="M407" s="25">
        <v>0.86532931301755822</v>
      </c>
      <c r="N407" s="25">
        <v>18.034792945701607</v>
      </c>
      <c r="P407" s="23">
        <f t="shared" si="57"/>
        <v>145.95327953705265</v>
      </c>
      <c r="Q407" s="23">
        <f t="shared" si="58"/>
        <v>142.54319308225254</v>
      </c>
      <c r="R407" s="23">
        <f t="shared" si="59"/>
        <v>119.92694238321884</v>
      </c>
      <c r="S407" s="23">
        <f t="shared" si="60"/>
        <v>261.31847129798251</v>
      </c>
      <c r="AA407" t="s">
        <v>474</v>
      </c>
      <c r="AB407">
        <f>'Monthly Load'!D439+'Monthly Load'!E439+'Monthly Load'!F439</f>
        <v>1944.5363269847944</v>
      </c>
      <c r="AD407" s="23">
        <v>2408.0772664008728</v>
      </c>
      <c r="AE407" s="23">
        <v>320.12798263543567</v>
      </c>
      <c r="AF407" s="23">
        <v>277.95443834371201</v>
      </c>
      <c r="AG407" s="23">
        <v>12622.829201723911</v>
      </c>
      <c r="AH407" s="40">
        <f t="shared" si="61"/>
        <v>0</v>
      </c>
      <c r="AI407" s="40">
        <f t="shared" si="62"/>
        <v>0</v>
      </c>
      <c r="AJ407" s="40">
        <f t="shared" si="63"/>
        <v>0</v>
      </c>
      <c r="AK407" s="40">
        <f t="shared" si="64"/>
        <v>0</v>
      </c>
    </row>
    <row r="408" spans="1:37" x14ac:dyDescent="0.25">
      <c r="A408">
        <v>406</v>
      </c>
      <c r="B408">
        <v>10</v>
      </c>
      <c r="C408">
        <v>2016</v>
      </c>
      <c r="D408">
        <v>31</v>
      </c>
      <c r="E408" t="str">
        <f t="shared" si="56"/>
        <v>10/2016</v>
      </c>
      <c r="F408" s="23">
        <f>('Monthly Load'!D440+'Monthly Load'!E440+'Monthly Load'!F440)+('WWTP loads'!C416)+('Monthly Load'!R440*'Monthly Load'!$F$26)</f>
        <v>14481.225943445426</v>
      </c>
      <c r="G408" s="23">
        <f>('Monthly Load'!G440)+'WWTP loads'!D416+('Monthly Load'!R440*'Monthly Load'!$G$26)</f>
        <v>2075.3397011428447</v>
      </c>
      <c r="H408" s="23">
        <f>'WWTP loads'!E416+('Monthly Load'!R440*'Monthly Load'!$H$26)</f>
        <v>1890.8516931883578</v>
      </c>
      <c r="I408" s="23">
        <f>('Monthly Load'!C440)+'WWTP loads'!F416+('Monthly Load'!R440*'Monthly Load'!$I$26)</f>
        <v>63833.137417389255</v>
      </c>
      <c r="J408" s="24"/>
      <c r="K408" s="25">
        <v>34.968324108263509</v>
      </c>
      <c r="L408" s="25">
        <v>7.9910273965876248</v>
      </c>
      <c r="M408" s="25">
        <v>8.2467402732784283</v>
      </c>
      <c r="N408" s="25">
        <v>60.22461923748935</v>
      </c>
      <c r="P408" s="23">
        <f t="shared" si="57"/>
        <v>154.61622817223366</v>
      </c>
      <c r="Q408" s="23">
        <f t="shared" si="58"/>
        <v>96.964137391714686</v>
      </c>
      <c r="R408" s="23">
        <f t="shared" si="59"/>
        <v>85.605114712525193</v>
      </c>
      <c r="S408" s="23">
        <f t="shared" si="60"/>
        <v>395.72791916252214</v>
      </c>
      <c r="AA408" t="s">
        <v>475</v>
      </c>
      <c r="AB408">
        <f>'Monthly Load'!D440+'Monthly Load'!E440+'Monthly Load'!F440</f>
        <v>11361.148348991108</v>
      </c>
      <c r="AD408" s="23">
        <v>14481.225943445426</v>
      </c>
      <c r="AE408" s="23">
        <v>2075.3397011428447</v>
      </c>
      <c r="AF408" s="23">
        <v>1890.8516931883578</v>
      </c>
      <c r="AG408" s="23">
        <v>63833.137417389255</v>
      </c>
      <c r="AH408" s="40">
        <f t="shared" si="61"/>
        <v>0</v>
      </c>
      <c r="AI408" s="40">
        <f t="shared" si="62"/>
        <v>0</v>
      </c>
      <c r="AJ408" s="40">
        <f t="shared" si="63"/>
        <v>0</v>
      </c>
      <c r="AK408" s="40">
        <f t="shared" si="64"/>
        <v>0</v>
      </c>
    </row>
    <row r="409" spans="1:37" x14ac:dyDescent="0.25">
      <c r="A409">
        <v>407</v>
      </c>
      <c r="B409">
        <v>11</v>
      </c>
      <c r="C409">
        <v>2016</v>
      </c>
      <c r="D409">
        <v>30</v>
      </c>
      <c r="E409" t="str">
        <f t="shared" si="56"/>
        <v>11/2016</v>
      </c>
      <c r="F409" s="23">
        <f>('Monthly Load'!D441+'Monthly Load'!E441+'Monthly Load'!F441)+('WWTP loads'!C417)+('Monthly Load'!R441*'Monthly Load'!$F$26)</f>
        <v>761.42618339086766</v>
      </c>
      <c r="G409" s="23">
        <f>('Monthly Load'!G441)+'WWTP loads'!D417+('Monthly Load'!R441*'Monthly Load'!$G$26)</f>
        <v>56.217372098503617</v>
      </c>
      <c r="H409" s="23">
        <f>'WWTP loads'!E417+('Monthly Load'!R441*'Monthly Load'!$H$26)</f>
        <v>35.441985417882563</v>
      </c>
      <c r="I409" s="23">
        <f>('Monthly Load'!C441)+'WWTP loads'!F417+('Monthly Load'!R441*'Monthly Load'!$I$26)</f>
        <v>1118.5427655601172</v>
      </c>
      <c r="J409" s="24"/>
      <c r="K409" s="25">
        <v>2.3673609924137513</v>
      </c>
      <c r="L409" s="25">
        <v>0.47138995700978864</v>
      </c>
      <c r="M409" s="25">
        <v>0.48647443563410186</v>
      </c>
      <c r="N409" s="25">
        <v>6.2261911194134312</v>
      </c>
      <c r="P409" s="23">
        <f t="shared" si="57"/>
        <v>124.08758214662079</v>
      </c>
      <c r="Q409" s="23">
        <f t="shared" si="58"/>
        <v>46.01031617540059</v>
      </c>
      <c r="R409" s="23">
        <f t="shared" si="59"/>
        <v>28.107551977466496</v>
      </c>
      <c r="S409" s="23">
        <f t="shared" si="60"/>
        <v>69.309880231838633</v>
      </c>
      <c r="AA409" t="s">
        <v>476</v>
      </c>
      <c r="AB409">
        <f>'Monthly Load'!D441+'Monthly Load'!E441+'Monthly Load'!F441</f>
        <v>697.31751938203774</v>
      </c>
      <c r="AD409" s="23">
        <v>761.42618339086766</v>
      </c>
      <c r="AE409" s="23">
        <v>56.217372098503617</v>
      </c>
      <c r="AF409" s="23">
        <v>35.441985417882563</v>
      </c>
      <c r="AG409" s="23">
        <v>1118.5427655601172</v>
      </c>
      <c r="AH409" s="40">
        <f t="shared" si="61"/>
        <v>0</v>
      </c>
      <c r="AI409" s="40">
        <f t="shared" si="62"/>
        <v>0</v>
      </c>
      <c r="AJ409" s="40">
        <f t="shared" si="63"/>
        <v>0</v>
      </c>
      <c r="AK409" s="40">
        <f t="shared" si="64"/>
        <v>0</v>
      </c>
    </row>
    <row r="410" spans="1:37" x14ac:dyDescent="0.25">
      <c r="A410">
        <v>408</v>
      </c>
      <c r="B410">
        <v>12</v>
      </c>
      <c r="C410">
        <v>2016</v>
      </c>
      <c r="D410">
        <v>31</v>
      </c>
      <c r="E410" t="str">
        <f t="shared" si="56"/>
        <v>12/2016</v>
      </c>
      <c r="F410" s="23">
        <f>('Monthly Load'!D442+'Monthly Load'!E442+'Monthly Load'!F442)+('WWTP loads'!C418)+('Monthly Load'!R442*'Monthly Load'!$F$26)</f>
        <v>1091.4638343943875</v>
      </c>
      <c r="G410" s="23">
        <f>('Monthly Load'!G442)+'WWTP loads'!D418+('Monthly Load'!R442*'Monthly Load'!$G$26)</f>
        <v>137.62176769605793</v>
      </c>
      <c r="H410" s="23">
        <f>'WWTP loads'!E418+('Monthly Load'!R442*'Monthly Load'!$H$26)</f>
        <v>110.24602461563515</v>
      </c>
      <c r="I410" s="23">
        <f>('Monthly Load'!C442)+'WWTP loads'!F418+('Monthly Load'!R442*'Monthly Load'!$I$26)</f>
        <v>1581.5545314946582</v>
      </c>
      <c r="J410" s="24"/>
      <c r="K410" s="25">
        <v>3.696492826029897</v>
      </c>
      <c r="L410" s="25">
        <v>0.67177849518843913</v>
      </c>
      <c r="M410" s="25">
        <v>0.6932754070344691</v>
      </c>
      <c r="N410" s="25">
        <v>9.0298471244971257</v>
      </c>
      <c r="P410" s="23">
        <f t="shared" si="57"/>
        <v>110.24122893355313</v>
      </c>
      <c r="Q410" s="23">
        <f t="shared" si="58"/>
        <v>76.48664268720357</v>
      </c>
      <c r="R410" s="23">
        <f t="shared" si="59"/>
        <v>59.372003899841467</v>
      </c>
      <c r="S410" s="23">
        <f t="shared" si="60"/>
        <v>65.392559583610335</v>
      </c>
      <c r="AA410" t="s">
        <v>477</v>
      </c>
      <c r="AB410">
        <f>'Monthly Load'!D442+'Monthly Load'!E442+'Monthly Load'!F442</f>
        <v>904.14851758925909</v>
      </c>
      <c r="AD410" s="23">
        <v>1091.4638343943875</v>
      </c>
      <c r="AE410" s="23">
        <v>137.62176769605793</v>
      </c>
      <c r="AF410" s="23">
        <v>110.24602461563515</v>
      </c>
      <c r="AG410" s="23">
        <v>1581.5545314946582</v>
      </c>
      <c r="AH410" s="40">
        <f t="shared" si="61"/>
        <v>0</v>
      </c>
      <c r="AI410" s="40">
        <f t="shared" si="62"/>
        <v>0</v>
      </c>
      <c r="AJ410" s="40">
        <f t="shared" si="63"/>
        <v>0</v>
      </c>
      <c r="AK410" s="40">
        <f t="shared" si="64"/>
        <v>0</v>
      </c>
    </row>
    <row r="411" spans="1:37" x14ac:dyDescent="0.25">
      <c r="A411">
        <v>409</v>
      </c>
      <c r="B411">
        <v>1</v>
      </c>
      <c r="C411">
        <v>2017</v>
      </c>
      <c r="D411">
        <v>31</v>
      </c>
      <c r="E411" t="str">
        <f t="shared" si="56"/>
        <v>1/2017</v>
      </c>
      <c r="F411" s="23">
        <f>('Monthly Load'!D443+'Monthly Load'!E443+'Monthly Load'!F443)+('WWTP loads'!C419)+('Monthly Load'!R443*'Monthly Load'!$F$26)</f>
        <v>2796.336112405058</v>
      </c>
      <c r="G411" s="23">
        <f>('Monthly Load'!G443)+'WWTP loads'!D419+('Monthly Load'!R443*'Monthly Load'!$G$26)</f>
        <v>682.07740141270517</v>
      </c>
      <c r="H411" s="23">
        <f>'WWTP loads'!E419+('Monthly Load'!R443*'Monthly Load'!$H$26)</f>
        <v>602.55434043301591</v>
      </c>
      <c r="I411" s="23">
        <f>('Monthly Load'!C443)+'WWTP loads'!F419+('Monthly Load'!R443*'Monthly Load'!$I$26)</f>
        <v>12932.644491958899</v>
      </c>
      <c r="J411" s="24"/>
      <c r="K411" s="25">
        <v>8.7226550137158707</v>
      </c>
      <c r="L411" s="25">
        <v>1.5620900992178812</v>
      </c>
      <c r="M411" s="25">
        <v>1.6120769823928534</v>
      </c>
      <c r="N411" s="25">
        <v>38.882567867218128</v>
      </c>
      <c r="P411" s="23">
        <f t="shared" si="57"/>
        <v>119.69203165665461</v>
      </c>
      <c r="Q411" s="23">
        <f t="shared" si="58"/>
        <v>163.02422512890902</v>
      </c>
      <c r="R411" s="23">
        <f t="shared" si="59"/>
        <v>139.55165965311144</v>
      </c>
      <c r="S411" s="23">
        <f t="shared" si="60"/>
        <v>124.1815179812787</v>
      </c>
      <c r="AA411" t="s">
        <v>478</v>
      </c>
      <c r="AB411">
        <f>'Monthly Load'!D443+'Monthly Load'!E443+'Monthly Load'!F443</f>
        <v>1802.3625204597645</v>
      </c>
      <c r="AD411" s="23">
        <v>2796.336112405058</v>
      </c>
      <c r="AE411" s="23">
        <v>682.07740141270517</v>
      </c>
      <c r="AF411" s="23">
        <v>602.55434043301591</v>
      </c>
      <c r="AG411" s="23">
        <v>12932.644491958899</v>
      </c>
      <c r="AH411" s="40">
        <f t="shared" si="61"/>
        <v>0</v>
      </c>
      <c r="AI411" s="40">
        <f t="shared" si="62"/>
        <v>0</v>
      </c>
      <c r="AJ411" s="40">
        <f t="shared" si="63"/>
        <v>0</v>
      </c>
      <c r="AK411" s="40">
        <f t="shared" si="64"/>
        <v>0</v>
      </c>
    </row>
    <row r="412" spans="1:37" x14ac:dyDescent="0.25">
      <c r="A412">
        <v>410</v>
      </c>
      <c r="B412">
        <v>2</v>
      </c>
      <c r="C412">
        <v>2017</v>
      </c>
      <c r="D412">
        <v>28</v>
      </c>
      <c r="E412" t="str">
        <f t="shared" si="56"/>
        <v>2/2017</v>
      </c>
      <c r="F412" s="23">
        <f>('Monthly Load'!D444+'Monthly Load'!E444+'Monthly Load'!F444)+('WWTP loads'!C420)+('Monthly Load'!R444*'Monthly Load'!$F$26)</f>
        <v>1004.0604190740414</v>
      </c>
      <c r="G412" s="23">
        <f>('Monthly Load'!G444)+'WWTP loads'!D420+('Monthly Load'!R444*'Monthly Load'!$G$26)</f>
        <v>116.62399044953921</v>
      </c>
      <c r="H412" s="23">
        <f>'WWTP loads'!E420+('Monthly Load'!R444*'Monthly Load'!$H$26)</f>
        <v>82.94850333172829</v>
      </c>
      <c r="I412" s="23">
        <f>('Monthly Load'!C444)+'WWTP loads'!F420+('Monthly Load'!R444*'Monthly Load'!$I$26)</f>
        <v>1695.1937701062118</v>
      </c>
      <c r="J412" s="24"/>
      <c r="K412" s="25">
        <v>3.9604123075669579</v>
      </c>
      <c r="L412" s="25">
        <v>0.54884400011978196</v>
      </c>
      <c r="M412" s="25">
        <v>0.56640700812361489</v>
      </c>
      <c r="N412" s="25">
        <v>12.478567751638453</v>
      </c>
      <c r="P412" s="23">
        <f t="shared" si="57"/>
        <v>104.79671561869803</v>
      </c>
      <c r="Q412" s="23">
        <f t="shared" si="58"/>
        <v>87.834918482072254</v>
      </c>
      <c r="R412" s="23">
        <f t="shared" si="59"/>
        <v>60.53522518295069</v>
      </c>
      <c r="S412" s="23">
        <f t="shared" si="60"/>
        <v>56.154276034437473</v>
      </c>
      <c r="AA412" t="s">
        <v>479</v>
      </c>
      <c r="AB412">
        <f>'Monthly Load'!D444+'Monthly Load'!E444+'Monthly Load'!F444</f>
        <v>865.90820588380996</v>
      </c>
      <c r="AD412" s="23">
        <v>1004.0604190740414</v>
      </c>
      <c r="AE412" s="23">
        <v>116.62399044953921</v>
      </c>
      <c r="AF412" s="23">
        <v>82.94850333172829</v>
      </c>
      <c r="AG412" s="23">
        <v>1695.1937701062118</v>
      </c>
      <c r="AH412" s="40">
        <f t="shared" si="61"/>
        <v>0</v>
      </c>
      <c r="AI412" s="40">
        <f t="shared" si="62"/>
        <v>0</v>
      </c>
      <c r="AJ412" s="40">
        <f t="shared" si="63"/>
        <v>0</v>
      </c>
      <c r="AK412" s="40">
        <f t="shared" si="64"/>
        <v>0</v>
      </c>
    </row>
    <row r="413" spans="1:37" x14ac:dyDescent="0.25">
      <c r="A413">
        <v>411</v>
      </c>
      <c r="B413">
        <v>3</v>
      </c>
      <c r="C413">
        <v>2017</v>
      </c>
      <c r="D413">
        <v>31</v>
      </c>
      <c r="E413" t="str">
        <f t="shared" si="56"/>
        <v>3/2017</v>
      </c>
      <c r="F413" s="23">
        <f>('Monthly Load'!D445+'Monthly Load'!E445+'Monthly Load'!F445)+('WWTP loads'!C421)+('Monthly Load'!R445*'Monthly Load'!$F$26)</f>
        <v>1527.8927370722486</v>
      </c>
      <c r="G413" s="23">
        <f>('Monthly Load'!G445)+'WWTP loads'!D421+('Monthly Load'!R445*'Monthly Load'!$G$26)</f>
        <v>224.70976687572104</v>
      </c>
      <c r="H413" s="23">
        <f>'WWTP loads'!E421+('Monthly Load'!R445*'Monthly Load'!$H$26)</f>
        <v>182.27056815578726</v>
      </c>
      <c r="I413" s="23">
        <f>('Monthly Load'!C445)+'WWTP loads'!F421+('Monthly Load'!R445*'Monthly Load'!$I$26)</f>
        <v>2222.2182343352952</v>
      </c>
      <c r="J413" s="24"/>
      <c r="K413" s="25">
        <v>4.5580327679070782</v>
      </c>
      <c r="L413" s="25">
        <v>0.79244629155234403</v>
      </c>
      <c r="M413" s="25">
        <v>0.81780457288201902</v>
      </c>
      <c r="N413" s="25">
        <v>12.605443531652666</v>
      </c>
      <c r="P413" s="23">
        <f t="shared" si="57"/>
        <v>125.152631922814</v>
      </c>
      <c r="Q413" s="23">
        <f t="shared" si="58"/>
        <v>105.87091718850309</v>
      </c>
      <c r="R413" s="23">
        <f t="shared" si="59"/>
        <v>83.213076039085777</v>
      </c>
      <c r="S413" s="23">
        <f t="shared" si="60"/>
        <v>65.819281831261335</v>
      </c>
      <c r="AA413" t="s">
        <v>480</v>
      </c>
      <c r="AB413">
        <f>'Monthly Load'!D445+'Monthly Load'!E445+'Monthly Load'!F445</f>
        <v>1226.1512406423908</v>
      </c>
      <c r="AD413" s="23">
        <v>1527.8927370722486</v>
      </c>
      <c r="AE413" s="23">
        <v>224.70976687572104</v>
      </c>
      <c r="AF413" s="23">
        <v>182.27056815578726</v>
      </c>
      <c r="AG413" s="23">
        <v>2222.2182343352952</v>
      </c>
      <c r="AH413" s="40">
        <f t="shared" si="61"/>
        <v>0</v>
      </c>
      <c r="AI413" s="40">
        <f t="shared" si="62"/>
        <v>0</v>
      </c>
      <c r="AJ413" s="40">
        <f t="shared" si="63"/>
        <v>0</v>
      </c>
      <c r="AK413" s="40">
        <f t="shared" si="64"/>
        <v>0</v>
      </c>
    </row>
    <row r="414" spans="1:37" x14ac:dyDescent="0.25">
      <c r="A414">
        <v>412</v>
      </c>
      <c r="B414">
        <v>4</v>
      </c>
      <c r="C414">
        <v>2017</v>
      </c>
      <c r="D414">
        <v>30</v>
      </c>
      <c r="E414" t="str">
        <f t="shared" si="56"/>
        <v>4/2017</v>
      </c>
      <c r="F414" s="23">
        <f>('Monthly Load'!D446+'Monthly Load'!E446+'Monthly Load'!F446)+('WWTP loads'!C422)+('Monthly Load'!R446*'Monthly Load'!$F$26)</f>
        <v>8983.814844787179</v>
      </c>
      <c r="G414" s="23">
        <f>('Monthly Load'!G446)+'WWTP loads'!D422+('Monthly Load'!R446*'Monthly Load'!$G$26)</f>
        <v>2175.5067765000704</v>
      </c>
      <c r="H414" s="23">
        <f>'WWTP loads'!E422+('Monthly Load'!R446*'Monthly Load'!$H$26)</f>
        <v>1974.8948472700545</v>
      </c>
      <c r="I414" s="23">
        <f>('Monthly Load'!C446)+'WWTP loads'!F422+('Monthly Load'!R446*'Monthly Load'!$I$26)</f>
        <v>73893.304764180313</v>
      </c>
      <c r="J414" s="24"/>
      <c r="K414" s="25">
        <v>22.676070887923437</v>
      </c>
      <c r="L414" s="25">
        <v>3.4672784456865102</v>
      </c>
      <c r="M414" s="25">
        <v>3.5782313559484784</v>
      </c>
      <c r="N414" s="25">
        <v>97.551608777138043</v>
      </c>
      <c r="P414" s="23">
        <f t="shared" si="57"/>
        <v>152.84737671302841</v>
      </c>
      <c r="Q414" s="23">
        <f t="shared" si="58"/>
        <v>242.06763291236496</v>
      </c>
      <c r="R414" s="23">
        <f t="shared" si="59"/>
        <v>212.93181814354742</v>
      </c>
      <c r="S414" s="23">
        <f t="shared" si="60"/>
        <v>292.23730687777481</v>
      </c>
      <c r="AA414" t="s">
        <v>481</v>
      </c>
      <c r="AB414">
        <f>'Monthly Load'!D446+'Monthly Load'!E446+'Monthly Load'!F446</f>
        <v>5729.5157121691173</v>
      </c>
      <c r="AD414" s="23">
        <v>8983.814844787179</v>
      </c>
      <c r="AE414" s="23">
        <v>2175.5067765000704</v>
      </c>
      <c r="AF414" s="23">
        <v>1974.8948472700545</v>
      </c>
      <c r="AG414" s="23">
        <v>73893.304764180313</v>
      </c>
      <c r="AH414" s="40">
        <f t="shared" si="61"/>
        <v>0</v>
      </c>
      <c r="AI414" s="40">
        <f t="shared" si="62"/>
        <v>0</v>
      </c>
      <c r="AJ414" s="40">
        <f t="shared" si="63"/>
        <v>0</v>
      </c>
      <c r="AK414" s="40">
        <f t="shared" si="64"/>
        <v>0</v>
      </c>
    </row>
    <row r="415" spans="1:37" x14ac:dyDescent="0.25">
      <c r="A415">
        <v>413</v>
      </c>
      <c r="B415">
        <v>5</v>
      </c>
      <c r="C415">
        <v>2017</v>
      </c>
      <c r="D415">
        <v>31</v>
      </c>
      <c r="E415" t="str">
        <f t="shared" si="56"/>
        <v>5/2017</v>
      </c>
      <c r="F415" s="23">
        <f>('Monthly Load'!D447+'Monthly Load'!E447+'Monthly Load'!F447)+('WWTP loads'!C423)+('Monthly Load'!R447*'Monthly Load'!$F$26)</f>
        <v>4056.207029596294</v>
      </c>
      <c r="G415" s="23">
        <f>('Monthly Load'!G447)+'WWTP loads'!D423+('Monthly Load'!R447*'Monthly Load'!$G$26)</f>
        <v>841.07498514326471</v>
      </c>
      <c r="H415" s="23">
        <f>'WWTP loads'!E423+('Monthly Load'!R447*'Monthly Load'!$H$26)</f>
        <v>748.66022818542206</v>
      </c>
      <c r="I415" s="23">
        <f>('Monthly Load'!C447)+'WWTP loads'!F423+('Monthly Load'!R447*'Monthly Load'!$I$26)</f>
        <v>28763.026661342414</v>
      </c>
      <c r="J415" s="24"/>
      <c r="K415" s="25">
        <v>8.8635573638290843</v>
      </c>
      <c r="L415" s="25">
        <v>1.6064732842316363</v>
      </c>
      <c r="M415" s="25">
        <v>1.6578804293270486</v>
      </c>
      <c r="N415" s="25">
        <v>54.103128964738787</v>
      </c>
      <c r="P415" s="23">
        <f t="shared" si="57"/>
        <v>170.85851102392135</v>
      </c>
      <c r="Q415" s="23">
        <f t="shared" si="58"/>
        <v>195.47254737461944</v>
      </c>
      <c r="R415" s="23">
        <f t="shared" si="59"/>
        <v>168.59943739688561</v>
      </c>
      <c r="S415" s="23">
        <f t="shared" si="60"/>
        <v>198.48914682556776</v>
      </c>
      <c r="AA415" t="s">
        <v>482</v>
      </c>
      <c r="AB415">
        <f>'Monthly Load'!D447+'Monthly Load'!E447+'Monthly Load'!F447</f>
        <v>2821.5884460588022</v>
      </c>
      <c r="AD415" s="23">
        <v>4056.207029596294</v>
      </c>
      <c r="AE415" s="23">
        <v>841.07498514326471</v>
      </c>
      <c r="AF415" s="23">
        <v>748.66022818542206</v>
      </c>
      <c r="AG415" s="23">
        <v>28763.026661342414</v>
      </c>
      <c r="AH415" s="40">
        <f t="shared" si="61"/>
        <v>0</v>
      </c>
      <c r="AI415" s="40">
        <f t="shared" si="62"/>
        <v>0</v>
      </c>
      <c r="AJ415" s="40">
        <f t="shared" si="63"/>
        <v>0</v>
      </c>
      <c r="AK415" s="40">
        <f t="shared" si="64"/>
        <v>0</v>
      </c>
    </row>
    <row r="416" spans="1:37" x14ac:dyDescent="0.25">
      <c r="A416">
        <v>414</v>
      </c>
      <c r="B416">
        <v>6</v>
      </c>
      <c r="C416">
        <v>2017</v>
      </c>
      <c r="D416">
        <v>30</v>
      </c>
      <c r="E416" t="str">
        <f t="shared" si="56"/>
        <v>6/2017</v>
      </c>
      <c r="F416" s="23">
        <f>('Monthly Load'!D448+'Monthly Load'!E448+'Monthly Load'!F448)+('WWTP loads'!C424)+('Monthly Load'!R448*'Monthly Load'!$F$26)</f>
        <v>4787.1132957337886</v>
      </c>
      <c r="G416" s="23">
        <f>('Monthly Load'!G448)+'WWTP loads'!D424+('Monthly Load'!R448*'Monthly Load'!$G$26)</f>
        <v>1356.2857033095102</v>
      </c>
      <c r="H416" s="23">
        <f>'WWTP loads'!E424+('Monthly Load'!R448*'Monthly Load'!$H$26)</f>
        <v>1222.097104338188</v>
      </c>
      <c r="I416" s="23">
        <f>('Monthly Load'!C448)+'WWTP loads'!F424+('Monthly Load'!R448*'Monthly Load'!$I$26)</f>
        <v>47331.88122386441</v>
      </c>
      <c r="J416" s="24"/>
      <c r="K416" s="25">
        <v>8.0284578012034267</v>
      </c>
      <c r="L416" s="25">
        <v>2.5171285413709819</v>
      </c>
      <c r="M416" s="25">
        <v>2.5976766546948533</v>
      </c>
      <c r="N416" s="25">
        <v>62.589762330149355</v>
      </c>
      <c r="P416" s="23">
        <f t="shared" si="57"/>
        <v>230.04170604846257</v>
      </c>
      <c r="Q416" s="23">
        <f t="shared" si="58"/>
        <v>207.87908308623724</v>
      </c>
      <c r="R416" s="23">
        <f t="shared" si="59"/>
        <v>181.50376011011755</v>
      </c>
      <c r="S416" s="23">
        <f t="shared" si="60"/>
        <v>291.75309132326339</v>
      </c>
      <c r="AA416" t="s">
        <v>483</v>
      </c>
      <c r="AB416">
        <f>'Monthly Load'!D448+'Monthly Load'!E448+'Monthly Load'!F448</f>
        <v>2772.7163279446822</v>
      </c>
      <c r="AD416" s="23">
        <v>4787.1132957337886</v>
      </c>
      <c r="AE416" s="23">
        <v>1356.2857033095102</v>
      </c>
      <c r="AF416" s="23">
        <v>1222.097104338188</v>
      </c>
      <c r="AG416" s="23">
        <v>47331.88122386441</v>
      </c>
      <c r="AH416" s="40">
        <f t="shared" si="61"/>
        <v>0</v>
      </c>
      <c r="AI416" s="40">
        <f t="shared" si="62"/>
        <v>0</v>
      </c>
      <c r="AJ416" s="40">
        <f t="shared" si="63"/>
        <v>0</v>
      </c>
      <c r="AK416" s="40">
        <f t="shared" si="64"/>
        <v>0</v>
      </c>
    </row>
    <row r="417" spans="1:37" x14ac:dyDescent="0.25">
      <c r="A417">
        <v>415</v>
      </c>
      <c r="B417">
        <v>7</v>
      </c>
      <c r="C417">
        <v>2017</v>
      </c>
      <c r="D417">
        <v>31</v>
      </c>
      <c r="E417" t="str">
        <f t="shared" si="56"/>
        <v>7/2017</v>
      </c>
      <c r="F417" s="23">
        <f>('Monthly Load'!D449+'Monthly Load'!E449+'Monthly Load'!F449)+('WWTP loads'!C425)+('Monthly Load'!R449*'Monthly Load'!$F$26)</f>
        <v>1292.6474033634636</v>
      </c>
      <c r="G417" s="23">
        <f>('Monthly Load'!G449)+'WWTP loads'!D425+('Monthly Load'!R449*'Monthly Load'!$G$26)</f>
        <v>63.548822960651208</v>
      </c>
      <c r="H417" s="23">
        <f>'WWTP loads'!E425+('Monthly Load'!R449*'Monthly Load'!$H$26)</f>
        <v>34.176727801398776</v>
      </c>
      <c r="I417" s="23">
        <f>('Monthly Load'!C449)+'WWTP loads'!F425+('Monthly Load'!R449*'Monthly Load'!$I$26)</f>
        <v>3236.1974691911805</v>
      </c>
      <c r="J417" s="24"/>
      <c r="K417" s="25">
        <v>2.8719448138215316</v>
      </c>
      <c r="L417" s="25">
        <v>0.12896862687128491</v>
      </c>
      <c r="M417" s="25">
        <v>0.13309562293116603</v>
      </c>
      <c r="N417" s="25">
        <v>10.141272089991025</v>
      </c>
      <c r="P417" s="23">
        <f t="shared" si="57"/>
        <v>168.04614393417455</v>
      </c>
      <c r="Q417" s="23">
        <f t="shared" si="58"/>
        <v>183.97041956089737</v>
      </c>
      <c r="R417" s="23">
        <f t="shared" si="59"/>
        <v>95.871885789486399</v>
      </c>
      <c r="S417" s="23">
        <f t="shared" si="60"/>
        <v>119.14261901960246</v>
      </c>
      <c r="AA417" t="s">
        <v>484</v>
      </c>
      <c r="AB417">
        <f>'Monthly Load'!D449+'Monthly Load'!E449+'Monthly Load'!F449</f>
        <v>1234.8251733996574</v>
      </c>
      <c r="AD417" s="23">
        <v>1292.6474033634636</v>
      </c>
      <c r="AE417" s="23">
        <v>63.548822960651208</v>
      </c>
      <c r="AF417" s="23">
        <v>34.176727801398776</v>
      </c>
      <c r="AG417" s="23">
        <v>3236.1974691911805</v>
      </c>
      <c r="AH417" s="40">
        <f t="shared" si="61"/>
        <v>0</v>
      </c>
      <c r="AI417" s="40">
        <f t="shared" si="62"/>
        <v>0</v>
      </c>
      <c r="AJ417" s="40">
        <f t="shared" si="63"/>
        <v>0</v>
      </c>
      <c r="AK417" s="40">
        <f t="shared" si="64"/>
        <v>0</v>
      </c>
    </row>
    <row r="418" spans="1:37" x14ac:dyDescent="0.25">
      <c r="A418">
        <v>416</v>
      </c>
      <c r="B418">
        <v>8</v>
      </c>
      <c r="C418">
        <v>2017</v>
      </c>
      <c r="D418">
        <v>30</v>
      </c>
      <c r="E418" t="str">
        <f t="shared" si="56"/>
        <v>8/2017</v>
      </c>
      <c r="F418" s="23">
        <f>('Monthly Load'!D450+'Monthly Load'!E450+'Monthly Load'!F450)+('WWTP loads'!C426)+('Monthly Load'!R450*'Monthly Load'!$F$26)</f>
        <v>1032.2048475067375</v>
      </c>
      <c r="G418" s="23">
        <f>('Monthly Load'!G450)+'WWTP loads'!D426+('Monthly Load'!R450*'Monthly Load'!$G$26)</f>
        <v>48.91143260694087</v>
      </c>
      <c r="H418" s="23">
        <f>'WWTP loads'!E426+('Monthly Load'!R450*'Monthly Load'!$H$26)</f>
        <v>20.726152881773057</v>
      </c>
      <c r="I418" s="23">
        <f>('Monthly Load'!C450)+'WWTP loads'!F426+('Monthly Load'!R450*'Monthly Load'!$I$26)</f>
        <v>1929.1416135095467</v>
      </c>
      <c r="J418" s="24"/>
      <c r="K418" s="25">
        <v>2.3054402623443013</v>
      </c>
      <c r="L418" s="25">
        <v>7.1186852010906257E-2</v>
      </c>
      <c r="M418" s="25">
        <v>7.3464831275255257E-2</v>
      </c>
      <c r="N418" s="25">
        <v>5.7926776964539162</v>
      </c>
      <c r="P418" s="23">
        <f t="shared" si="57"/>
        <v>172.73367925703872</v>
      </c>
      <c r="Q418" s="23">
        <f t="shared" si="58"/>
        <v>265.07916751026113</v>
      </c>
      <c r="R418" s="23">
        <f t="shared" si="59"/>
        <v>108.84393006381939</v>
      </c>
      <c r="S418" s="23">
        <f t="shared" si="60"/>
        <v>128.48420658035658</v>
      </c>
      <c r="AA418" t="s">
        <v>485</v>
      </c>
      <c r="AB418">
        <f>'Monthly Load'!D450+'Monthly Load'!E450+'Monthly Load'!F450</f>
        <v>996.53650564584404</v>
      </c>
      <c r="AD418" s="23">
        <v>1032.2048475067375</v>
      </c>
      <c r="AE418" s="23">
        <v>48.91143260694087</v>
      </c>
      <c r="AF418" s="23">
        <v>20.726152881773057</v>
      </c>
      <c r="AG418" s="23">
        <v>1929.1416135095467</v>
      </c>
      <c r="AH418" s="40">
        <f t="shared" si="61"/>
        <v>0</v>
      </c>
      <c r="AI418" s="40">
        <f t="shared" si="62"/>
        <v>0</v>
      </c>
      <c r="AJ418" s="40">
        <f t="shared" si="63"/>
        <v>0</v>
      </c>
      <c r="AK418" s="40">
        <f t="shared" si="64"/>
        <v>0</v>
      </c>
    </row>
    <row r="419" spans="1:37" x14ac:dyDescent="0.25">
      <c r="A419">
        <v>417</v>
      </c>
      <c r="B419">
        <v>9</v>
      </c>
      <c r="C419">
        <v>2017</v>
      </c>
      <c r="D419">
        <v>31</v>
      </c>
      <c r="E419" t="str">
        <f t="shared" si="56"/>
        <v>9/2017</v>
      </c>
      <c r="F419" s="23">
        <f>('Monthly Load'!D451+'Monthly Load'!E451+'Monthly Load'!F451)+('WWTP loads'!C427)+('Monthly Load'!R451*'Monthly Load'!$F$26)</f>
        <v>744.36042381752929</v>
      </c>
      <c r="G419" s="23">
        <f>('Monthly Load'!G451)+'WWTP loads'!D427+('Monthly Load'!R451*'Monthly Load'!$G$26)</f>
        <v>39.887145748652443</v>
      </c>
      <c r="H419" s="23">
        <f>'WWTP loads'!E427+('Monthly Load'!R451*'Monthly Load'!$H$26)</f>
        <v>12.433564957940447</v>
      </c>
      <c r="I419" s="23">
        <f>('Monthly Load'!C451)+'WWTP loads'!F427+('Monthly Load'!R451*'Monthly Load'!$I$26)</f>
        <v>2296.5709990488895</v>
      </c>
      <c r="J419" s="24"/>
      <c r="K419" s="25">
        <v>1.7760671478132275</v>
      </c>
      <c r="L419" s="25">
        <v>4.6845343327956437E-2</v>
      </c>
      <c r="M419" s="25">
        <v>4.834439431445104E-2</v>
      </c>
      <c r="N419" s="25">
        <v>7.4868284118059156</v>
      </c>
      <c r="P419" s="23">
        <f t="shared" si="57"/>
        <v>156.47625989672986</v>
      </c>
      <c r="Q419" s="23">
        <f t="shared" si="58"/>
        <v>317.90041697649167</v>
      </c>
      <c r="R419" s="23">
        <f t="shared" si="59"/>
        <v>96.022742969874372</v>
      </c>
      <c r="S419" s="23">
        <f t="shared" si="60"/>
        <v>114.52665072542297</v>
      </c>
      <c r="AA419" t="s">
        <v>486</v>
      </c>
      <c r="AB419">
        <f>'Monthly Load'!D451+'Monthly Load'!E451+'Monthly Load'!F451</f>
        <v>722.3504620664778</v>
      </c>
      <c r="AD419" s="23">
        <v>744.36042381752929</v>
      </c>
      <c r="AE419" s="23">
        <v>39.887145748652443</v>
      </c>
      <c r="AF419" s="23">
        <v>12.433564957940447</v>
      </c>
      <c r="AG419" s="23">
        <v>2296.5709990488895</v>
      </c>
      <c r="AH419" s="40">
        <f t="shared" si="61"/>
        <v>0</v>
      </c>
      <c r="AI419" s="40">
        <f t="shared" si="62"/>
        <v>0</v>
      </c>
      <c r="AJ419" s="40">
        <f t="shared" si="63"/>
        <v>0</v>
      </c>
      <c r="AK419" s="40">
        <f t="shared" si="64"/>
        <v>0</v>
      </c>
    </row>
    <row r="420" spans="1:37" x14ac:dyDescent="0.25">
      <c r="A420">
        <v>418</v>
      </c>
      <c r="B420">
        <v>10</v>
      </c>
      <c r="C420">
        <v>2017</v>
      </c>
      <c r="D420">
        <v>31</v>
      </c>
      <c r="E420" t="str">
        <f t="shared" si="56"/>
        <v>10/2017</v>
      </c>
      <c r="F420" s="23">
        <f>('Monthly Load'!D452+'Monthly Load'!E452+'Monthly Load'!F452)+('WWTP loads'!C428)+('Monthly Load'!R452*'Monthly Load'!$F$26)</f>
        <v>758.28530594836457</v>
      </c>
      <c r="G420" s="23">
        <f>('Monthly Load'!G452)+'WWTP loads'!D428+('Monthly Load'!R452*'Monthly Load'!$G$26)</f>
        <v>53.848106318426758</v>
      </c>
      <c r="H420" s="23">
        <f>'WWTP loads'!E428+('Monthly Load'!R452*'Monthly Load'!$H$26)</f>
        <v>25.262555751787112</v>
      </c>
      <c r="I420" s="23">
        <f>('Monthly Load'!C452)+'WWTP loads'!F428+('Monthly Load'!R452*'Monthly Load'!$I$26)</f>
        <v>1053.5682717038169</v>
      </c>
      <c r="J420" s="24"/>
      <c r="K420" s="25">
        <v>2.0638676608087709</v>
      </c>
      <c r="L420" s="25">
        <v>9.9580573118205146E-2</v>
      </c>
      <c r="M420" s="25">
        <v>0.1027671514579877</v>
      </c>
      <c r="N420" s="25">
        <v>4.3331152050038435</v>
      </c>
      <c r="P420" s="23">
        <f t="shared" si="57"/>
        <v>137.1751228950634</v>
      </c>
      <c r="Q420" s="23">
        <f t="shared" si="58"/>
        <v>201.89258897700097</v>
      </c>
      <c r="R420" s="23">
        <f t="shared" si="59"/>
        <v>91.77988937922899</v>
      </c>
      <c r="S420" s="23">
        <f t="shared" si="60"/>
        <v>90.779337965507182</v>
      </c>
      <c r="AA420" t="s">
        <v>487</v>
      </c>
      <c r="AB420">
        <f>'Monthly Load'!D452+'Monthly Load'!E452+'Monthly Load'!F452</f>
        <v>715.14524171333039</v>
      </c>
      <c r="AD420" s="23">
        <v>758.28530594836457</v>
      </c>
      <c r="AE420" s="23">
        <v>53.848106318426758</v>
      </c>
      <c r="AF420" s="23">
        <v>25.262555751787112</v>
      </c>
      <c r="AG420" s="23">
        <v>1053.5682717038169</v>
      </c>
      <c r="AH420" s="40">
        <f t="shared" si="61"/>
        <v>0</v>
      </c>
      <c r="AI420" s="40">
        <f t="shared" si="62"/>
        <v>0</v>
      </c>
      <c r="AJ420" s="40">
        <f t="shared" si="63"/>
        <v>0</v>
      </c>
      <c r="AK420" s="40">
        <f t="shared" si="64"/>
        <v>0</v>
      </c>
    </row>
    <row r="421" spans="1:37" x14ac:dyDescent="0.25">
      <c r="A421">
        <v>419</v>
      </c>
      <c r="B421">
        <v>11</v>
      </c>
      <c r="C421">
        <v>2017</v>
      </c>
      <c r="D421">
        <v>30</v>
      </c>
      <c r="E421" t="str">
        <f t="shared" si="56"/>
        <v>11/2017</v>
      </c>
      <c r="F421" s="23">
        <f>('Monthly Load'!D453+'Monthly Load'!E453+'Monthly Load'!F453)+('WWTP loads'!C429)+('Monthly Load'!R453*'Monthly Load'!$F$26)</f>
        <v>644.9947941478614</v>
      </c>
      <c r="G421" s="23">
        <f>('Monthly Load'!G453)+'WWTP loads'!D429+('Monthly Load'!R453*'Monthly Load'!$G$26)</f>
        <v>88.817445573192813</v>
      </c>
      <c r="H421" s="23">
        <f>'WWTP loads'!E429+('Monthly Load'!R453*'Monthly Load'!$H$26)</f>
        <v>57.396543175085654</v>
      </c>
      <c r="I421" s="23">
        <f>('Monthly Load'!C453)+'WWTP loads'!F429+('Monthly Load'!R453*'Monthly Load'!$I$26)</f>
        <v>763.45217509983434</v>
      </c>
      <c r="J421" s="24"/>
      <c r="K421" s="25">
        <v>1.7813529235435475</v>
      </c>
      <c r="L421" s="25">
        <v>0.26874233516005552</v>
      </c>
      <c r="M421" s="25">
        <v>0.27734208988517728</v>
      </c>
      <c r="N421" s="25">
        <v>4.188149239348852</v>
      </c>
      <c r="P421" s="23">
        <f t="shared" si="57"/>
        <v>139.6919054462148</v>
      </c>
      <c r="Q421" s="23">
        <f t="shared" si="58"/>
        <v>127.50499389708979</v>
      </c>
      <c r="R421" s="23">
        <f t="shared" si="59"/>
        <v>79.842652393567406</v>
      </c>
      <c r="S421" s="23">
        <f t="shared" si="60"/>
        <v>70.327420869655697</v>
      </c>
      <c r="AA421" t="s">
        <v>488</v>
      </c>
      <c r="AB421">
        <f>'Monthly Load'!D453+'Monthly Load'!E453+'Monthly Load'!F453</f>
        <v>548.92816239210015</v>
      </c>
      <c r="AD421" s="23">
        <v>644.9947941478614</v>
      </c>
      <c r="AE421" s="23">
        <v>88.817445573192813</v>
      </c>
      <c r="AF421" s="23">
        <v>57.396543175085654</v>
      </c>
      <c r="AG421" s="23">
        <v>763.45217509983434</v>
      </c>
      <c r="AH421" s="40">
        <f t="shared" si="61"/>
        <v>0</v>
      </c>
      <c r="AI421" s="40">
        <f t="shared" si="62"/>
        <v>0</v>
      </c>
      <c r="AJ421" s="40">
        <f t="shared" si="63"/>
        <v>0</v>
      </c>
      <c r="AK421" s="40">
        <f t="shared" si="64"/>
        <v>0</v>
      </c>
    </row>
    <row r="422" spans="1:37" x14ac:dyDescent="0.25">
      <c r="A422">
        <v>420</v>
      </c>
      <c r="B422">
        <v>12</v>
      </c>
      <c r="C422">
        <v>2017</v>
      </c>
      <c r="D422">
        <v>31</v>
      </c>
      <c r="E422" t="str">
        <f t="shared" si="56"/>
        <v>12/2017</v>
      </c>
      <c r="F422" s="23">
        <f>('Monthly Load'!D454+'Monthly Load'!E454+'Monthly Load'!F454)+('WWTP loads'!C430)+('Monthly Load'!R454*'Monthly Load'!$F$26)</f>
        <v>740.24592956231857</v>
      </c>
      <c r="G422" s="23">
        <f>('Monthly Load'!G454)+'WWTP loads'!D430+('Monthly Load'!R454*'Monthly Load'!$G$26)</f>
        <v>125.72132778459745</v>
      </c>
      <c r="H422" s="23">
        <f>'WWTP loads'!E430+('Monthly Load'!R454*'Monthly Load'!$H$26)</f>
        <v>91.308218720700737</v>
      </c>
      <c r="I422" s="23">
        <f>('Monthly Load'!C454)+'WWTP loads'!F430+('Monthly Load'!R454*'Monthly Load'!$I$26)</f>
        <v>842.12916854896241</v>
      </c>
      <c r="J422" s="24"/>
      <c r="K422" s="25">
        <v>2.2780188319166466</v>
      </c>
      <c r="L422" s="25">
        <v>0.33358018909197562</v>
      </c>
      <c r="M422" s="25">
        <v>0.34425475514291881</v>
      </c>
      <c r="N422" s="25">
        <v>5.4629036798757094</v>
      </c>
      <c r="P422" s="23">
        <f t="shared" si="57"/>
        <v>121.32303937635992</v>
      </c>
      <c r="Q422" s="23">
        <f t="shared" si="58"/>
        <v>140.71269218517085</v>
      </c>
      <c r="R422" s="23">
        <f t="shared" si="59"/>
        <v>99.02719699228679</v>
      </c>
      <c r="S422" s="23">
        <f t="shared" si="60"/>
        <v>57.554558999572883</v>
      </c>
      <c r="AA422" t="s">
        <v>489</v>
      </c>
      <c r="AB422">
        <f>'Monthly Load'!D454+'Monthly Load'!E454+'Monthly Load'!F454</f>
        <v>588.32477337848547</v>
      </c>
      <c r="AD422" s="23">
        <v>740.24592956231857</v>
      </c>
      <c r="AE422" s="23">
        <v>125.72132778459745</v>
      </c>
      <c r="AF422" s="23">
        <v>91.308218720700737</v>
      </c>
      <c r="AG422" s="23">
        <v>842.12916854896241</v>
      </c>
      <c r="AH422" s="40">
        <f t="shared" si="61"/>
        <v>0</v>
      </c>
      <c r="AI422" s="40">
        <f t="shared" si="62"/>
        <v>0</v>
      </c>
      <c r="AJ422" s="40">
        <f t="shared" si="63"/>
        <v>0</v>
      </c>
      <c r="AK422" s="40">
        <f t="shared" si="64"/>
        <v>0</v>
      </c>
    </row>
    <row r="423" spans="1:37" x14ac:dyDescent="0.25">
      <c r="A423">
        <v>421</v>
      </c>
      <c r="B423">
        <v>1</v>
      </c>
      <c r="C423">
        <v>2018</v>
      </c>
      <c r="D423">
        <v>31</v>
      </c>
      <c r="E423" t="str">
        <f t="shared" si="56"/>
        <v>1/2018</v>
      </c>
      <c r="F423" s="23">
        <f>('Monthly Load'!D455+'Monthly Load'!E455+'Monthly Load'!F455)+('WWTP loads'!C431)+('Monthly Load'!R455*'Monthly Load'!$F$26)</f>
        <v>1779.4767789289124</v>
      </c>
      <c r="G423" s="23">
        <f>('Monthly Load'!G455)+'WWTP loads'!D431+('Monthly Load'!R455*'Monthly Load'!$G$26)</f>
        <v>422.25019267157279</v>
      </c>
      <c r="H423" s="23">
        <f>'WWTP loads'!E431+('Monthly Load'!R455*'Monthly Load'!$H$26)</f>
        <v>369.60549994121169</v>
      </c>
      <c r="I423" s="23">
        <f>('Monthly Load'!C455)+'WWTP loads'!F431+('Monthly Load'!R455*'Monthly Load'!$I$26)</f>
        <v>4569.2162609614097</v>
      </c>
      <c r="J423" s="24"/>
      <c r="K423" s="25">
        <v>5.6242883886935608</v>
      </c>
      <c r="L423" s="25">
        <v>1.0848169165469561</v>
      </c>
      <c r="M423" s="25">
        <v>1.1195310578764586</v>
      </c>
      <c r="N423" s="25">
        <v>17.110752691085537</v>
      </c>
      <c r="P423" s="23">
        <f t="shared" si="57"/>
        <v>118.12703615190334</v>
      </c>
      <c r="Q423" s="23">
        <f t="shared" si="58"/>
        <v>145.32421013756868</v>
      </c>
      <c r="R423" s="23">
        <f t="shared" si="59"/>
        <v>123.26132804727652</v>
      </c>
      <c r="S423" s="23">
        <f t="shared" si="60"/>
        <v>99.700460232186927</v>
      </c>
      <c r="AA423" t="s">
        <v>490</v>
      </c>
      <c r="AB423">
        <f>'Monthly Load'!D455+'Monthly Load'!E455+'Monthly Load'!F455</f>
        <v>1168.7226684370469</v>
      </c>
      <c r="AD423" s="23">
        <v>1779.4767789289124</v>
      </c>
      <c r="AE423" s="23">
        <v>422.25019267157279</v>
      </c>
      <c r="AF423" s="23">
        <v>369.60549994121169</v>
      </c>
      <c r="AG423" s="23">
        <v>4569.2162609614097</v>
      </c>
      <c r="AH423" s="40">
        <f t="shared" si="61"/>
        <v>0</v>
      </c>
      <c r="AI423" s="40">
        <f t="shared" si="62"/>
        <v>0</v>
      </c>
      <c r="AJ423" s="40">
        <f t="shared" si="63"/>
        <v>0</v>
      </c>
      <c r="AK423" s="40">
        <f t="shared" si="64"/>
        <v>0</v>
      </c>
    </row>
    <row r="424" spans="1:37" x14ac:dyDescent="0.25">
      <c r="A424">
        <v>422</v>
      </c>
      <c r="B424">
        <v>2</v>
      </c>
      <c r="C424">
        <v>2018</v>
      </c>
      <c r="D424">
        <v>28</v>
      </c>
      <c r="E424" t="str">
        <f t="shared" si="56"/>
        <v>2/2018</v>
      </c>
      <c r="F424" s="23">
        <f>('Monthly Load'!D456+'Monthly Load'!E456+'Monthly Load'!F456)+('WWTP loads'!C432)+('Monthly Load'!R456*'Monthly Load'!$F$26)</f>
        <v>1116.1326596750537</v>
      </c>
      <c r="G424" s="23">
        <f>('Monthly Load'!G456)+'WWTP loads'!D432+('Monthly Load'!R456*'Monthly Load'!$G$26)</f>
        <v>75.914104347674581</v>
      </c>
      <c r="H424" s="23">
        <f>'WWTP loads'!E432+('Monthly Load'!R456*'Monthly Load'!$H$26)</f>
        <v>51.350716076007984</v>
      </c>
      <c r="I424" s="23">
        <f>('Monthly Load'!C456)+'WWTP loads'!F432+('Monthly Load'!R456*'Monthly Load'!$I$26)</f>
        <v>6546.7810012730561</v>
      </c>
      <c r="J424" s="24"/>
      <c r="K424" s="25">
        <v>5.1484496381891676</v>
      </c>
      <c r="L424" s="25">
        <v>0.30237182266460916</v>
      </c>
      <c r="M424" s="25">
        <v>0.31204772098987665</v>
      </c>
      <c r="N424" s="25">
        <v>30.399677251475101</v>
      </c>
      <c r="P424" s="23">
        <f t="shared" si="57"/>
        <v>89.612289603166971</v>
      </c>
      <c r="Q424" s="23">
        <f t="shared" si="58"/>
        <v>103.77897593151123</v>
      </c>
      <c r="R424" s="23">
        <f t="shared" si="59"/>
        <v>68.022676345682584</v>
      </c>
      <c r="S424" s="23">
        <f t="shared" si="60"/>
        <v>89.019892768526049</v>
      </c>
      <c r="AA424" t="s">
        <v>491</v>
      </c>
      <c r="AB424">
        <f>'Monthly Load'!D456+'Monthly Load'!E456+'Monthly Load'!F456</f>
        <v>1029.5628990788177</v>
      </c>
      <c r="AD424" s="23">
        <v>1116.1326596750537</v>
      </c>
      <c r="AE424" s="23">
        <v>75.914104347674581</v>
      </c>
      <c r="AF424" s="23">
        <v>51.350716076007984</v>
      </c>
      <c r="AG424" s="23">
        <v>6546.7810012730561</v>
      </c>
      <c r="AH424" s="40">
        <f t="shared" si="61"/>
        <v>0</v>
      </c>
      <c r="AI424" s="40">
        <f t="shared" si="62"/>
        <v>0</v>
      </c>
      <c r="AJ424" s="40">
        <f t="shared" si="63"/>
        <v>0</v>
      </c>
      <c r="AK424" s="40">
        <f t="shared" si="64"/>
        <v>0</v>
      </c>
    </row>
    <row r="425" spans="1:37" x14ac:dyDescent="0.25">
      <c r="A425">
        <v>423</v>
      </c>
      <c r="B425">
        <v>3</v>
      </c>
      <c r="C425">
        <v>2018</v>
      </c>
      <c r="D425">
        <v>31</v>
      </c>
      <c r="E425" t="str">
        <f t="shared" si="56"/>
        <v>3/2018</v>
      </c>
      <c r="F425" s="23">
        <f>('Monthly Load'!D457+'Monthly Load'!E457+'Monthly Load'!F457)+('WWTP loads'!C433)+('Monthly Load'!R457*'Monthly Load'!$F$26)</f>
        <v>3192.3982768628935</v>
      </c>
      <c r="G425" s="23">
        <f>('Monthly Load'!G457)+'WWTP loads'!D433+('Monthly Load'!R457*'Monthly Load'!$G$26)</f>
        <v>747.63761920364379</v>
      </c>
      <c r="H425" s="23">
        <f>'WWTP loads'!E433+('Monthly Load'!R457*'Monthly Load'!$H$26)</f>
        <v>668.61016215987161</v>
      </c>
      <c r="I425" s="23">
        <f>('Monthly Load'!C457)+'WWTP loads'!F433+('Monthly Load'!R457*'Monthly Load'!$I$26)</f>
        <v>13808.291747258152</v>
      </c>
      <c r="J425" s="24"/>
      <c r="K425" s="25">
        <v>9.235741778676207</v>
      </c>
      <c r="L425" s="25">
        <v>2.0310901511151069</v>
      </c>
      <c r="M425" s="25">
        <v>2.0960850359507903</v>
      </c>
      <c r="N425" s="25">
        <v>46.262583468542658</v>
      </c>
      <c r="P425" s="23">
        <f t="shared" si="57"/>
        <v>129.05351844060093</v>
      </c>
      <c r="Q425" s="23">
        <f t="shared" si="58"/>
        <v>137.4315704537446</v>
      </c>
      <c r="R425" s="23">
        <f t="shared" si="59"/>
        <v>119.09365918182469</v>
      </c>
      <c r="S425" s="23">
        <f t="shared" si="60"/>
        <v>111.43834058430181</v>
      </c>
      <c r="AA425" t="s">
        <v>492</v>
      </c>
      <c r="AB425">
        <f>'Monthly Load'!D457+'Monthly Load'!E457+'Monthly Load'!F457</f>
        <v>2089.1658991873528</v>
      </c>
      <c r="AD425" s="23">
        <v>3192.3982768628935</v>
      </c>
      <c r="AE425" s="23">
        <v>747.63761920364379</v>
      </c>
      <c r="AF425" s="23">
        <v>668.61016215987161</v>
      </c>
      <c r="AG425" s="23">
        <v>13808.291747258152</v>
      </c>
      <c r="AH425" s="40">
        <f t="shared" si="61"/>
        <v>0</v>
      </c>
      <c r="AI425" s="40">
        <f t="shared" si="62"/>
        <v>0</v>
      </c>
      <c r="AJ425" s="40">
        <f t="shared" si="63"/>
        <v>0</v>
      </c>
      <c r="AK425" s="40">
        <f t="shared" si="64"/>
        <v>0</v>
      </c>
    </row>
    <row r="426" spans="1:37" x14ac:dyDescent="0.25">
      <c r="A426">
        <v>424</v>
      </c>
      <c r="B426">
        <v>4</v>
      </c>
      <c r="C426">
        <v>2018</v>
      </c>
      <c r="D426">
        <v>30</v>
      </c>
      <c r="E426" t="str">
        <f t="shared" si="56"/>
        <v>4/2018</v>
      </c>
      <c r="F426" s="23">
        <f>('Monthly Load'!D458+'Monthly Load'!E458+'Monthly Load'!F458)+('WWTP loads'!C434)+('Monthly Load'!R458*'Monthly Load'!$F$26)</f>
        <v>6956.2330702513482</v>
      </c>
      <c r="G426" s="23">
        <f>('Monthly Load'!G458)+'WWTP loads'!D434+('Monthly Load'!R458*'Monthly Load'!$G$26)</f>
        <v>1960.8181764294002</v>
      </c>
      <c r="H426" s="23">
        <f>'WWTP loads'!E434+('Monthly Load'!R458*'Monthly Load'!$H$26)</f>
        <v>1783.4247282592153</v>
      </c>
      <c r="I426" s="23">
        <f>('Monthly Load'!C458)+'WWTP loads'!F434+('Monthly Load'!R458*'Monthly Load'!$I$26)</f>
        <v>30132.496249652933</v>
      </c>
      <c r="J426" s="24"/>
      <c r="K426" s="25">
        <v>16.913986311148328</v>
      </c>
      <c r="L426" s="25">
        <v>3.9468438531754684</v>
      </c>
      <c r="M426" s="25">
        <v>4.0731428564770837</v>
      </c>
      <c r="N426" s="25">
        <v>63.711410610637287</v>
      </c>
      <c r="P426" s="23">
        <f t="shared" si="57"/>
        <v>158.66939023228343</v>
      </c>
      <c r="Q426" s="23">
        <f t="shared" si="58"/>
        <v>191.66922283590839</v>
      </c>
      <c r="R426" s="23">
        <f t="shared" si="59"/>
        <v>168.9235285686386</v>
      </c>
      <c r="S426" s="23">
        <f t="shared" si="60"/>
        <v>182.46639562553437</v>
      </c>
      <c r="AA426" t="s">
        <v>493</v>
      </c>
      <c r="AB426">
        <f>'Monthly Load'!D458+'Monthly Load'!E458+'Monthly Load'!F458</f>
        <v>4016.8355248827702</v>
      </c>
      <c r="AD426" s="23">
        <v>6956.2330702513482</v>
      </c>
      <c r="AE426" s="23">
        <v>1960.8181764294002</v>
      </c>
      <c r="AF426" s="23">
        <v>1783.4247282592153</v>
      </c>
      <c r="AG426" s="23">
        <v>30132.496249652933</v>
      </c>
      <c r="AH426" s="40">
        <f t="shared" si="61"/>
        <v>0</v>
      </c>
      <c r="AI426" s="40">
        <f t="shared" si="62"/>
        <v>0</v>
      </c>
      <c r="AJ426" s="40">
        <f t="shared" si="63"/>
        <v>0</v>
      </c>
      <c r="AK426" s="40">
        <f t="shared" si="64"/>
        <v>0</v>
      </c>
    </row>
    <row r="427" spans="1:37" x14ac:dyDescent="0.25">
      <c r="A427">
        <v>425</v>
      </c>
      <c r="B427">
        <v>5</v>
      </c>
      <c r="C427">
        <v>2018</v>
      </c>
      <c r="D427">
        <v>31</v>
      </c>
      <c r="E427" t="str">
        <f t="shared" si="56"/>
        <v>5/2018</v>
      </c>
      <c r="F427" s="23">
        <f>('Monthly Load'!D459+'Monthly Load'!E459+'Monthly Load'!F459)+('WWTP loads'!C435)+('Monthly Load'!R459*'Monthly Load'!$F$26)</f>
        <v>4672.7703186655135</v>
      </c>
      <c r="G427" s="23">
        <f>('Monthly Load'!G459)+'WWTP loads'!D435+('Monthly Load'!R459*'Monthly Load'!$G$26)</f>
        <v>692.18098285703445</v>
      </c>
      <c r="H427" s="23">
        <f>'WWTP loads'!E435+('Monthly Load'!R459*'Monthly Load'!$H$26)</f>
        <v>617.65000984136577</v>
      </c>
      <c r="I427" s="23">
        <f>('Monthly Load'!C459)+'WWTP loads'!F435+('Monthly Load'!R459*'Monthly Load'!$I$26)</f>
        <v>11040.094720365223</v>
      </c>
      <c r="J427" s="24"/>
      <c r="K427" s="25">
        <v>12.369165232423587</v>
      </c>
      <c r="L427" s="25">
        <v>1.6732408800390712</v>
      </c>
      <c r="M427" s="25">
        <v>1.7267845882003214</v>
      </c>
      <c r="N427" s="25">
        <v>31.343914619434702</v>
      </c>
      <c r="P427" s="23">
        <f t="shared" si="57"/>
        <v>141.04529621772784</v>
      </c>
      <c r="Q427" s="23">
        <f t="shared" si="58"/>
        <v>154.44923456771377</v>
      </c>
      <c r="R427" s="23">
        <f t="shared" si="59"/>
        <v>133.545375170336</v>
      </c>
      <c r="S427" s="23">
        <f t="shared" si="60"/>
        <v>131.50556380281856</v>
      </c>
      <c r="AA427" t="s">
        <v>494</v>
      </c>
      <c r="AB427">
        <f>'Monthly Load'!D459+'Monthly Load'!E459+'Monthly Load'!F459</f>
        <v>3653.4723095145705</v>
      </c>
      <c r="AD427" s="23">
        <v>4672.7703186655135</v>
      </c>
      <c r="AE427" s="23">
        <v>692.18098285703445</v>
      </c>
      <c r="AF427" s="23">
        <v>617.65000984136577</v>
      </c>
      <c r="AG427" s="23">
        <v>11040.094720365223</v>
      </c>
      <c r="AH427" s="40">
        <f t="shared" si="61"/>
        <v>0</v>
      </c>
      <c r="AI427" s="40">
        <f t="shared" si="62"/>
        <v>0</v>
      </c>
      <c r="AJ427" s="40">
        <f t="shared" si="63"/>
        <v>0</v>
      </c>
      <c r="AK427" s="40">
        <f t="shared" si="64"/>
        <v>0</v>
      </c>
    </row>
    <row r="428" spans="1:37" x14ac:dyDescent="0.25">
      <c r="A428">
        <v>426</v>
      </c>
      <c r="B428">
        <v>6</v>
      </c>
      <c r="C428">
        <v>2018</v>
      </c>
      <c r="D428">
        <v>30</v>
      </c>
      <c r="E428" t="str">
        <f t="shared" si="56"/>
        <v>6/2018</v>
      </c>
      <c r="F428" s="23">
        <f>('Monthly Load'!D460+'Monthly Load'!E460+'Monthly Load'!F460)+('WWTP loads'!C436)+('Monthly Load'!R460*'Monthly Load'!$F$26)</f>
        <v>1693.7883735946018</v>
      </c>
      <c r="G428" s="23">
        <f>('Monthly Load'!G460)+'WWTP loads'!D436+('Monthly Load'!R460*'Monthly Load'!$G$26)</f>
        <v>168.49039798215671</v>
      </c>
      <c r="H428" s="23">
        <f>'WWTP loads'!E436+('Monthly Load'!R460*'Monthly Load'!$H$26)</f>
        <v>136.42082374012668</v>
      </c>
      <c r="I428" s="23">
        <f>('Monthly Load'!C460)+'WWTP loads'!F436+('Monthly Load'!R460*'Monthly Load'!$I$26)</f>
        <v>2540.033882512912</v>
      </c>
      <c r="J428" s="24"/>
      <c r="K428" s="25">
        <v>3.8326679295482369</v>
      </c>
      <c r="L428" s="25">
        <v>0.41441575048045948</v>
      </c>
      <c r="M428" s="25">
        <v>0.42767705449583421</v>
      </c>
      <c r="N428" s="25">
        <v>9.4550280650163767</v>
      </c>
      <c r="P428" s="23">
        <f t="shared" si="57"/>
        <v>170.49944026936291</v>
      </c>
      <c r="Q428" s="23">
        <f t="shared" si="58"/>
        <v>156.85700046831388</v>
      </c>
      <c r="R428" s="23">
        <f t="shared" si="59"/>
        <v>123.06362964112125</v>
      </c>
      <c r="S428" s="23">
        <f t="shared" si="60"/>
        <v>103.64340928694882</v>
      </c>
      <c r="AA428" t="s">
        <v>495</v>
      </c>
      <c r="AB428">
        <f>'Monthly Load'!D460+'Monthly Load'!E460+'Monthly Load'!F460</f>
        <v>1467.1031415515822</v>
      </c>
      <c r="AD428" s="23">
        <v>1693.7883735946018</v>
      </c>
      <c r="AE428" s="23">
        <v>168.49039798215671</v>
      </c>
      <c r="AF428" s="23">
        <v>136.42082374012668</v>
      </c>
      <c r="AG428" s="23">
        <v>2540.033882512912</v>
      </c>
      <c r="AH428" s="40">
        <f t="shared" si="61"/>
        <v>0</v>
      </c>
      <c r="AI428" s="40">
        <f t="shared" si="62"/>
        <v>0</v>
      </c>
      <c r="AJ428" s="40">
        <f t="shared" si="63"/>
        <v>0</v>
      </c>
      <c r="AK428" s="40">
        <f t="shared" si="64"/>
        <v>0</v>
      </c>
    </row>
    <row r="429" spans="1:37" x14ac:dyDescent="0.25">
      <c r="A429">
        <v>427</v>
      </c>
      <c r="B429">
        <v>7</v>
      </c>
      <c r="C429">
        <v>2018</v>
      </c>
      <c r="D429">
        <v>31</v>
      </c>
      <c r="E429" t="str">
        <f t="shared" si="56"/>
        <v>7/2018</v>
      </c>
      <c r="F429" s="23">
        <f>('Monthly Load'!D461+'Monthly Load'!E461+'Monthly Load'!F461)+('WWTP loads'!C437)+('Monthly Load'!R461*'Monthly Load'!$F$26)</f>
        <v>1753.3571027453088</v>
      </c>
      <c r="G429" s="23">
        <f>('Monthly Load'!G461)+'WWTP loads'!D437+('Monthly Load'!R461*'Monthly Load'!$G$26)</f>
        <v>89.807731091576613</v>
      </c>
      <c r="H429" s="23">
        <f>'WWTP loads'!E437+('Monthly Load'!R461*'Monthly Load'!$H$26)</f>
        <v>64.117832543377432</v>
      </c>
      <c r="I429" s="23">
        <f>('Monthly Load'!C461)+'WWTP loads'!F437+('Monthly Load'!R461*'Monthly Load'!$I$26)</f>
        <v>2965.3417025790395</v>
      </c>
      <c r="J429" s="24"/>
      <c r="K429" s="25">
        <v>4.3670728065591335</v>
      </c>
      <c r="L429" s="25">
        <v>0.19908749196635245</v>
      </c>
      <c r="M429" s="25">
        <v>0.20545829170927571</v>
      </c>
      <c r="N429" s="25">
        <v>8.6885358245400912</v>
      </c>
      <c r="P429" s="23">
        <f t="shared" si="57"/>
        <v>149.90099247611079</v>
      </c>
      <c r="Q429" s="23">
        <f t="shared" si="58"/>
        <v>168.42025191911162</v>
      </c>
      <c r="R429" s="23">
        <f t="shared" si="59"/>
        <v>116.51443238027245</v>
      </c>
      <c r="S429" s="23">
        <f t="shared" si="60"/>
        <v>127.42443388467436</v>
      </c>
      <c r="AA429" t="s">
        <v>496</v>
      </c>
      <c r="AB429">
        <f>'Monthly Load'!D461+'Monthly Load'!E461+'Monthly Load'!F461</f>
        <v>1645.7591503204644</v>
      </c>
      <c r="AD429" s="23">
        <v>1753.3571027453088</v>
      </c>
      <c r="AE429" s="23">
        <v>89.807731091576613</v>
      </c>
      <c r="AF429" s="23">
        <v>64.117832543377432</v>
      </c>
      <c r="AG429" s="23">
        <v>2965.3417025790395</v>
      </c>
      <c r="AH429" s="40">
        <f t="shared" si="61"/>
        <v>0</v>
      </c>
      <c r="AI429" s="40">
        <f t="shared" si="62"/>
        <v>0</v>
      </c>
      <c r="AJ429" s="40">
        <f t="shared" si="63"/>
        <v>0</v>
      </c>
      <c r="AK429" s="40">
        <f t="shared" si="64"/>
        <v>0</v>
      </c>
    </row>
    <row r="430" spans="1:37" x14ac:dyDescent="0.25">
      <c r="A430">
        <v>428</v>
      </c>
      <c r="B430">
        <v>8</v>
      </c>
      <c r="C430">
        <v>2018</v>
      </c>
      <c r="D430">
        <v>30</v>
      </c>
      <c r="E430" t="str">
        <f t="shared" si="56"/>
        <v>8/2018</v>
      </c>
      <c r="F430" s="23">
        <f>('Monthly Load'!D462+'Monthly Load'!E462+'Monthly Load'!F462)+('WWTP loads'!C438)+('Monthly Load'!R462*'Monthly Load'!$F$26)</f>
        <v>6128.1485534473068</v>
      </c>
      <c r="G430" s="23">
        <f>('Monthly Load'!G462)+'WWTP loads'!D438+('Monthly Load'!R462*'Monthly Load'!$G$26)</f>
        <v>915.16388477169244</v>
      </c>
      <c r="H430" s="23">
        <f>'WWTP loads'!E438+('Monthly Load'!R462*'Monthly Load'!$H$26)</f>
        <v>822.55321700618651</v>
      </c>
      <c r="I430" s="23">
        <f>('Monthly Load'!C462)+'WWTP loads'!F438+('Monthly Load'!R462*'Monthly Load'!$I$26)</f>
        <v>31872.159696830353</v>
      </c>
      <c r="J430" s="24"/>
      <c r="K430" s="25">
        <v>15.533610304400941</v>
      </c>
      <c r="L430" s="25">
        <v>1.7484418897681306</v>
      </c>
      <c r="M430" s="25">
        <v>1.8043920302407106</v>
      </c>
      <c r="N430" s="25">
        <v>52.549441469723142</v>
      </c>
      <c r="P430" s="23">
        <f t="shared" si="57"/>
        <v>152.20253352700195</v>
      </c>
      <c r="Q430" s="23">
        <f t="shared" si="58"/>
        <v>201.93549952961524</v>
      </c>
      <c r="R430" s="23">
        <f t="shared" si="59"/>
        <v>175.87256915241966</v>
      </c>
      <c r="S430" s="23">
        <f t="shared" si="60"/>
        <v>233.99597719439936</v>
      </c>
      <c r="AA430" t="s">
        <v>497</v>
      </c>
      <c r="AB430">
        <f>'Monthly Load'!D462+'Monthly Load'!E462+'Monthly Load'!F462</f>
        <v>4771.3629089660708</v>
      </c>
      <c r="AD430" s="23">
        <v>6128.1485534473068</v>
      </c>
      <c r="AE430" s="23">
        <v>915.16388477169244</v>
      </c>
      <c r="AF430" s="23">
        <v>822.55321700618651</v>
      </c>
      <c r="AG430" s="23">
        <v>31872.159696830353</v>
      </c>
      <c r="AH430" s="40">
        <f t="shared" si="61"/>
        <v>0</v>
      </c>
      <c r="AI430" s="40">
        <f t="shared" si="62"/>
        <v>0</v>
      </c>
      <c r="AJ430" s="40">
        <f t="shared" si="63"/>
        <v>0</v>
      </c>
      <c r="AK430" s="40">
        <f t="shared" si="64"/>
        <v>0</v>
      </c>
    </row>
    <row r="431" spans="1:37" x14ac:dyDescent="0.25">
      <c r="A431">
        <v>429</v>
      </c>
      <c r="B431">
        <v>9</v>
      </c>
      <c r="C431">
        <v>2018</v>
      </c>
      <c r="D431">
        <v>31</v>
      </c>
      <c r="E431" t="str">
        <f t="shared" si="56"/>
        <v>9/2018</v>
      </c>
      <c r="F431" s="23">
        <f>('Monthly Load'!D463+'Monthly Load'!E463+'Monthly Load'!F463)+('WWTP loads'!C439)+('Monthly Load'!R463*'Monthly Load'!$F$26)</f>
        <v>9960.8334013982931</v>
      </c>
      <c r="G431" s="23">
        <f>('Monthly Load'!G463)+'WWTP loads'!D439+('Monthly Load'!R463*'Monthly Load'!$G$26)</f>
        <v>3013.2099985004729</v>
      </c>
      <c r="H431" s="23">
        <f>'WWTP loads'!E439+('Monthly Load'!R463*'Monthly Load'!$H$26)</f>
        <v>2750.4874836758772</v>
      </c>
      <c r="I431" s="23">
        <f>('Monthly Load'!C463)+'WWTP loads'!F439+('Monthly Load'!R463*'Monthly Load'!$I$26)</f>
        <v>126300.2873352819</v>
      </c>
      <c r="J431" s="24"/>
      <c r="K431" s="25">
        <v>20.368651522340027</v>
      </c>
      <c r="L431" s="25">
        <v>4.6233804199377833</v>
      </c>
      <c r="M431" s="25">
        <v>4.7713285933757916</v>
      </c>
      <c r="N431" s="25">
        <v>114.60582877966733</v>
      </c>
      <c r="P431" s="23">
        <f t="shared" si="57"/>
        <v>182.58200083538645</v>
      </c>
      <c r="Q431" s="23">
        <f t="shared" si="58"/>
        <v>243.32925929282754</v>
      </c>
      <c r="R431" s="23">
        <f t="shared" si="59"/>
        <v>215.22608703130359</v>
      </c>
      <c r="S431" s="23">
        <f t="shared" si="60"/>
        <v>411.45485968700871</v>
      </c>
      <c r="AA431" t="s">
        <v>498</v>
      </c>
      <c r="AB431">
        <f>'Monthly Load'!D463+'Monthly Load'!E463+'Monthly Load'!F463</f>
        <v>5428.6266118140375</v>
      </c>
      <c r="AD431" s="23">
        <v>9960.8334013982931</v>
      </c>
      <c r="AE431" s="23">
        <v>3013.2099985004729</v>
      </c>
      <c r="AF431" s="23">
        <v>2750.4874836758772</v>
      </c>
      <c r="AG431" s="23">
        <v>126300.2873352819</v>
      </c>
      <c r="AH431" s="40">
        <f t="shared" si="61"/>
        <v>0</v>
      </c>
      <c r="AI431" s="40">
        <f t="shared" si="62"/>
        <v>0</v>
      </c>
      <c r="AJ431" s="40">
        <f t="shared" si="63"/>
        <v>0</v>
      </c>
      <c r="AK431" s="40">
        <f t="shared" si="64"/>
        <v>0</v>
      </c>
    </row>
    <row r="432" spans="1:37" x14ac:dyDescent="0.25">
      <c r="A432">
        <v>430</v>
      </c>
      <c r="B432">
        <v>10</v>
      </c>
      <c r="C432">
        <v>2018</v>
      </c>
      <c r="D432">
        <v>31</v>
      </c>
      <c r="E432" t="str">
        <f t="shared" si="56"/>
        <v>10/2018</v>
      </c>
      <c r="F432" s="23">
        <f>('Monthly Load'!D464+'Monthly Load'!E464+'Monthly Load'!F464)+('WWTP loads'!C440)+('Monthly Load'!R464*'Monthly Load'!$F$26)</f>
        <v>4159.2567741913854</v>
      </c>
      <c r="G432" s="23">
        <f>('Monthly Load'!G464)+'WWTP loads'!D440+('Monthly Load'!R464*'Monthly Load'!$G$26)</f>
        <v>954.0980945147171</v>
      </c>
      <c r="H432" s="23">
        <f>'WWTP loads'!E440+('Monthly Load'!R464*'Monthly Load'!$H$26)</f>
        <v>858.33059893220911</v>
      </c>
      <c r="I432" s="23">
        <f>('Monthly Load'!C464)+'WWTP loads'!F440+('Monthly Load'!R464*'Monthly Load'!$I$26)</f>
        <v>68343.779381196509</v>
      </c>
      <c r="J432" s="24"/>
      <c r="K432" s="25">
        <v>10.096801695513079</v>
      </c>
      <c r="L432" s="25">
        <v>1.9544528831199206</v>
      </c>
      <c r="M432" s="25">
        <v>2.016995375379758</v>
      </c>
      <c r="N432" s="25">
        <v>76.492188801638747</v>
      </c>
      <c r="P432" s="23">
        <f t="shared" si="57"/>
        <v>153.80004751973706</v>
      </c>
      <c r="Q432" s="23">
        <f t="shared" si="58"/>
        <v>182.26042851767431</v>
      </c>
      <c r="R432" s="23">
        <f t="shared" si="59"/>
        <v>158.88183840419177</v>
      </c>
      <c r="S432" s="23">
        <f t="shared" si="60"/>
        <v>333.58496382380361</v>
      </c>
      <c r="AA432" t="s">
        <v>499</v>
      </c>
      <c r="AB432">
        <f>'Monthly Load'!D464+'Monthly Load'!E464+'Monthly Load'!F464</f>
        <v>2743.543677126112</v>
      </c>
      <c r="AD432" s="23">
        <v>4159.2567741913854</v>
      </c>
      <c r="AE432" s="23">
        <v>954.0980945147171</v>
      </c>
      <c r="AF432" s="23">
        <v>858.33059893220911</v>
      </c>
      <c r="AG432" s="23">
        <v>68343.779381196509</v>
      </c>
      <c r="AH432" s="40">
        <f t="shared" si="61"/>
        <v>0</v>
      </c>
      <c r="AI432" s="40">
        <f t="shared" si="62"/>
        <v>0</v>
      </c>
      <c r="AJ432" s="40">
        <f t="shared" si="63"/>
        <v>0</v>
      </c>
      <c r="AK432" s="40">
        <f t="shared" si="64"/>
        <v>0</v>
      </c>
    </row>
    <row r="433" spans="1:37" x14ac:dyDescent="0.25">
      <c r="A433">
        <v>431</v>
      </c>
      <c r="B433">
        <v>11</v>
      </c>
      <c r="C433">
        <v>2018</v>
      </c>
      <c r="D433">
        <v>30</v>
      </c>
      <c r="E433" t="str">
        <f t="shared" si="56"/>
        <v>11/2018</v>
      </c>
      <c r="F433" s="23">
        <f>('Monthly Load'!D465+'Monthly Load'!E465+'Monthly Load'!F465)+('WWTP loads'!C441)+('Monthly Load'!R465*'Monthly Load'!$F$26)</f>
        <v>10874.773722901613</v>
      </c>
      <c r="G433" s="23">
        <f>('Monthly Load'!G465)+'WWTP loads'!D441+('Monthly Load'!R465*'Monthly Load'!$G$26)</f>
        <v>2260.9976442708621</v>
      </c>
      <c r="H433" s="23">
        <f>'WWTP loads'!E441+('Monthly Load'!R465*'Monthly Load'!$H$26)</f>
        <v>2059.2653203297477</v>
      </c>
      <c r="I433" s="23">
        <f>('Monthly Load'!C465)+'WWTP loads'!F441+('Monthly Load'!R465*'Monthly Load'!$I$26)</f>
        <v>172358.93725962777</v>
      </c>
      <c r="J433" s="24"/>
      <c r="K433" s="25">
        <v>28.971631293246016</v>
      </c>
      <c r="L433" s="25">
        <v>4.7012403488159302</v>
      </c>
      <c r="M433" s="25">
        <v>4.8516800399780395</v>
      </c>
      <c r="N433" s="25">
        <v>176.97404322093374</v>
      </c>
      <c r="P433" s="23">
        <f t="shared" si="57"/>
        <v>144.81457778895111</v>
      </c>
      <c r="Q433" s="23">
        <f t="shared" si="58"/>
        <v>185.54645352042706</v>
      </c>
      <c r="R433" s="23">
        <f t="shared" si="59"/>
        <v>163.75145076395887</v>
      </c>
      <c r="S433" s="23">
        <f t="shared" si="60"/>
        <v>375.74156278598025</v>
      </c>
      <c r="AA433" t="s">
        <v>500</v>
      </c>
      <c r="AB433">
        <f>'Monthly Load'!D465+'Monthly Load'!E465+'Monthly Load'!F465</f>
        <v>7481.0504964756892</v>
      </c>
      <c r="AD433" s="23">
        <v>10874.773722901613</v>
      </c>
      <c r="AE433" s="23">
        <v>2260.9976442708621</v>
      </c>
      <c r="AF433" s="23">
        <v>2059.2653203297477</v>
      </c>
      <c r="AG433" s="23">
        <v>172358.93725962777</v>
      </c>
      <c r="AH433" s="40">
        <f t="shared" si="61"/>
        <v>0</v>
      </c>
      <c r="AI433" s="40">
        <f t="shared" si="62"/>
        <v>0</v>
      </c>
      <c r="AJ433" s="40">
        <f t="shared" si="63"/>
        <v>0</v>
      </c>
      <c r="AK433" s="40">
        <f t="shared" si="64"/>
        <v>0</v>
      </c>
    </row>
    <row r="434" spans="1:37" x14ac:dyDescent="0.25">
      <c r="A434">
        <v>432</v>
      </c>
      <c r="B434">
        <v>12</v>
      </c>
      <c r="C434">
        <v>2018</v>
      </c>
      <c r="D434">
        <v>31</v>
      </c>
      <c r="E434" t="str">
        <f t="shared" si="56"/>
        <v>12/2018</v>
      </c>
      <c r="F434" s="23">
        <f>('Monthly Load'!D466+'Monthly Load'!E466+'Monthly Load'!F466)+('WWTP loads'!C442)+('Monthly Load'!R466*'Monthly Load'!$F$26)</f>
        <v>8265.6617461624955</v>
      </c>
      <c r="G434" s="23">
        <f>('Monthly Load'!G466)+'WWTP loads'!D442+('Monthly Load'!R466*'Monthly Load'!$G$26)</f>
        <v>2475.7637204197813</v>
      </c>
      <c r="H434" s="23">
        <f>'WWTP loads'!E442+('Monthly Load'!R466*'Monthly Load'!$H$26)</f>
        <v>2256.6179308449709</v>
      </c>
      <c r="I434" s="23">
        <f>('Monthly Load'!C466)+'WWTP loads'!F442+('Monthly Load'!R466*'Monthly Load'!$I$26)</f>
        <v>112534.35276654892</v>
      </c>
      <c r="J434" s="24"/>
      <c r="K434" s="25">
        <v>22.700384156215087</v>
      </c>
      <c r="L434" s="25">
        <v>6.1425819871490495</v>
      </c>
      <c r="M434" s="25">
        <v>6.3391446107378195</v>
      </c>
      <c r="N434" s="25">
        <v>156.10328987668771</v>
      </c>
      <c r="P434" s="23">
        <f t="shared" si="57"/>
        <v>135.94679885219051</v>
      </c>
      <c r="Q434" s="23">
        <f t="shared" si="58"/>
        <v>150.4813907665899</v>
      </c>
      <c r="R434" s="23">
        <f t="shared" si="59"/>
        <v>132.9082498497331</v>
      </c>
      <c r="S434" s="23">
        <f t="shared" si="60"/>
        <v>269.15200864076809</v>
      </c>
      <c r="AA434" t="s">
        <v>501</v>
      </c>
      <c r="AB434">
        <f>'Monthly Load'!D466+'Monthly Load'!E466+'Monthly Load'!F466</f>
        <v>4546.8871612409093</v>
      </c>
      <c r="AD434" s="23">
        <v>8265.6617461624955</v>
      </c>
      <c r="AE434" s="23">
        <v>2475.7637204197813</v>
      </c>
      <c r="AF434" s="23">
        <v>2256.6179308449709</v>
      </c>
      <c r="AG434" s="23">
        <v>112534.35276654892</v>
      </c>
      <c r="AH434" s="40">
        <f t="shared" si="61"/>
        <v>0</v>
      </c>
      <c r="AI434" s="40">
        <f t="shared" si="62"/>
        <v>0</v>
      </c>
      <c r="AJ434" s="40">
        <f t="shared" si="63"/>
        <v>0</v>
      </c>
      <c r="AK434" s="40">
        <f t="shared" si="64"/>
        <v>0</v>
      </c>
    </row>
  </sheetData>
  <conditionalFormatting sqref="P3:S434 T237">
    <cfRule type="colorScale" priority="5">
      <colorScale>
        <cfvo type="min"/>
        <cfvo type="max"/>
        <color rgb="FFFCFCFF"/>
        <color rgb="FFF8696B"/>
      </colorScale>
    </cfRule>
  </conditionalFormatting>
  <conditionalFormatting sqref="F3:I434">
    <cfRule type="colorScale" priority="4">
      <colorScale>
        <cfvo type="min"/>
        <cfvo type="max"/>
        <color rgb="FFFCFCFF"/>
        <color rgb="FFF8696B"/>
      </colorScale>
    </cfRule>
  </conditionalFormatting>
  <conditionalFormatting sqref="K3:N434">
    <cfRule type="colorScale" priority="3">
      <colorScale>
        <cfvo type="min"/>
        <cfvo type="max"/>
        <color rgb="FFFCFCFF"/>
        <color rgb="FF63BE7B"/>
      </colorScale>
    </cfRule>
  </conditionalFormatting>
  <conditionalFormatting sqref="AH3:AK434">
    <cfRule type="colorScale" priority="2">
      <colorScale>
        <cfvo type="min"/>
        <cfvo type="max"/>
        <color rgb="FFFF0000"/>
        <color theme="0"/>
      </colorScale>
    </cfRule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Load</vt:lpstr>
      <vt:lpstr>WWTP loads</vt:lpstr>
      <vt:lpstr>Segment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Obe</cp:lastModifiedBy>
  <dcterms:created xsi:type="dcterms:W3CDTF">2019-10-17T14:54:56Z</dcterms:created>
  <dcterms:modified xsi:type="dcterms:W3CDTF">2019-11-16T14:59:47Z</dcterms:modified>
</cp:coreProperties>
</file>