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9611D8D4-B314-4340-A529-0FCAC8C5DD94}" xr6:coauthVersionLast="44" xr6:coauthVersionMax="44" xr10:uidLastSave="{00000000-0000-0000-0000-000000000000}"/>
  <bookViews>
    <workbookView xWindow="-120" yWindow="-120" windowWidth="19440" windowHeight="11790" tabRatio="700" activeTab="2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48" i="21" l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B3" i="20"/>
  <c r="I14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48" i="21"/>
  <c r="S48" i="21"/>
  <c r="Q36" i="22"/>
  <c r="P36" i="22"/>
  <c r="O36" i="22"/>
  <c r="N36" i="22"/>
  <c r="M36" i="22"/>
  <c r="L36" i="22"/>
  <c r="K36" i="22"/>
  <c r="Q48" i="21"/>
  <c r="P48" i="21"/>
  <c r="O48" i="21"/>
  <c r="N48" i="21"/>
  <c r="M48" i="21"/>
  <c r="L48" i="21"/>
  <c r="K48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 s="1"/>
  <c r="C9" i="23"/>
  <c r="J14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<sst xmlns="http://schemas.openxmlformats.org/spreadsheetml/2006/main" count="1467" uniqueCount="537">
  <si>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</si>
  <si>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</si>
  <si>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</si>
  <si>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</si>
  <si>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</si>
  <si>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</si>
  <si>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</si>
  <si>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</si>
  <si>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</si>
  <si>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</si>
  <si>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</si>
  <si>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</si>
  <si>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</si>
  <si>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</si>
  <si>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</si>
  <si>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</si>
  <si>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</si>
  <si>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</si>
  <si>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</si>
  <si>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</si>
  <si>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</si>
  <si>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</si>
  <si>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</si>
  <si>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</si>
  <si>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</si>
  <si>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</si>
  <si>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</si>
  <si>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</si>
  <si>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</si>
  <si>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</si>
  <si>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</si>
  <si>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</si>
  <si>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</si>
  <si>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</si>
  <si>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</si>
  <si>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</si>
  <si>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</si>
  <si>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</si>
  <si>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</si>
  <si>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</si>
  <si>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</si>
  <si>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</si>
  <si>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</si>
  <si>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</si>
  <si>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</si>
  <si>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</si>
  <si>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</si>
  <si>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</si>
  <si>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</si>
  <si>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</si>
  <si>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</si>
  <si>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</si>
  <si>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</si>
  <si>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</si>
  <si>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</si>
  <si>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</si>
  <si>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</si>
  <si>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</si>
  <si>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</si>
  <si>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</si>
  <si>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</si>
  <si>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</si>
  <si>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</si>
  <si>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</si>
  <si>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</si>
  <si>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</si>
  <si>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</si>
  <si>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</si>
  <si>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</si>
  <si>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</si>
  <si>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</si>
  <si>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</si>
  <si>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</si>
  <si>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</si>
  <si>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</si>
  <si>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</si>
  <si>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</si>
  <si>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</si>
  <si>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</si>
  <si>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</si>
  <si>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</si>
  <si>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</si>
  <si>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</si>
  <si>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</si>
  <si>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</si>
  <si>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</si>
  <si>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</si>
  <si>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</si>
  <si>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</si>
  <si>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</si>
  <si>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</si>
  <si>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</si>
  <si>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</si>
  <si>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</si>
  <si>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</si>
  <si>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</si>
  <si>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</si>
  <si>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</si>
  <si>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</si>
  <si>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</si>
  <si>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</si>
  <si>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</si>
  <si>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</si>
  <si>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</si>
  <si>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</si>
  <si>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</si>
  <si>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</si>
  <si>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</si>
  <si>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</si>
  <si>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</si>
  <si>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</si>
  <si>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</si>
  <si>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</si>
  <si>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</si>
  <si>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</si>
  <si>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</si>
  <si>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</si>
  <si>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</si>
  <si>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</si>
  <si>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</si>
  <si>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</si>
  <si>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</si>
  <si>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</si>
  <si>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</si>
  <si>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</si>
  <si>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</si>
  <si>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</si>
  <si>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</si>
  <si>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</si>
  <si>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14.1</t>
  </si>
  <si>
    <t xml:space="preserve">Etusivu </t>
  </si>
  <si>
    <t>SPRINT 2 - TYÖTUNTILISTAUS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</si>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</sst>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0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center" vertical="center" wrapText="1"/>
    </xf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9" borderId="0" xfId="0" applyFont="1" applyFill="1" applyAlignment="1"/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20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Backlog'!$I$49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Backlog'!$J$49:$S$49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Backlog'!$I$48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Backlog'!$J$48:$S$48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65" t="s">
        <v>436</v>
      </c>
      <c r="C2" s="366"/>
      <c r="D2" s="366"/>
      <c r="E2" s="366"/>
      <c r="F2" s="366"/>
      <c r="G2" s="367"/>
      <c r="H2" s="368"/>
      <c r="I2" s="368"/>
      <c r="J2" s="368"/>
      <c r="K2" s="368"/>
      <c r="L2" s="366"/>
      <c r="M2" s="369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70" t="s">
        <v>425</v>
      </c>
      <c r="C3" s="371"/>
      <c r="D3" s="371"/>
      <c r="E3" s="371"/>
      <c r="F3" s="371"/>
      <c r="G3" s="371"/>
      <c r="H3" s="371"/>
      <c r="I3" s="371"/>
      <c r="J3" s="371"/>
      <c r="K3" s="371"/>
      <c r="L3" s="372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70"/>
      <c r="C4" s="371"/>
      <c r="D4" s="371"/>
      <c r="E4" s="371"/>
      <c r="F4" s="371"/>
      <c r="G4" s="371"/>
      <c r="H4" s="371"/>
      <c r="I4" s="371"/>
      <c r="J4" s="371"/>
      <c r="K4" s="371"/>
      <c r="L4" s="372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73" t="s">
        <v>4</v>
      </c>
      <c r="D6" s="374"/>
      <c r="E6" s="374"/>
      <c r="F6" s="374"/>
      <c r="G6" s="374"/>
      <c r="H6" s="374"/>
      <c r="I6" s="374"/>
      <c r="J6" s="374"/>
      <c r="K6" s="374"/>
      <c r="L6" s="374"/>
      <c r="M6" s="375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76" t="s">
        <v>6</v>
      </c>
      <c r="D7" s="377"/>
      <c r="E7" s="377"/>
      <c r="F7" s="377"/>
      <c r="G7" s="377"/>
      <c r="H7" s="377"/>
      <c r="I7" s="377"/>
      <c r="J7" s="377"/>
      <c r="K7" s="377"/>
      <c r="L7" s="377"/>
      <c r="M7" s="378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426</v>
      </c>
      <c r="C8" s="376" t="s">
        <v>427</v>
      </c>
      <c r="D8" s="377"/>
      <c r="E8" s="377"/>
      <c r="F8" s="377"/>
      <c r="G8" s="377"/>
      <c r="H8" s="377"/>
      <c r="I8" s="377"/>
      <c r="J8" s="377"/>
      <c r="K8" s="377"/>
      <c r="L8" s="377"/>
      <c r="M8" s="378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76" t="s">
        <v>8</v>
      </c>
      <c r="D9" s="377"/>
      <c r="E9" s="377"/>
      <c r="F9" s="377"/>
      <c r="G9" s="377"/>
      <c r="H9" s="377"/>
      <c r="I9" s="377"/>
      <c r="J9" s="377"/>
      <c r="K9" s="377"/>
      <c r="L9" s="377"/>
      <c r="M9" s="378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62" t="s">
        <v>10</v>
      </c>
      <c r="D10" s="363"/>
      <c r="E10" s="363"/>
      <c r="F10" s="363"/>
      <c r="G10" s="363"/>
      <c r="H10" s="363"/>
      <c r="I10" s="363"/>
      <c r="J10" s="363"/>
      <c r="K10" s="363"/>
      <c r="L10" s="363"/>
      <c r="M10" s="364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79" t="s">
        <v>11</v>
      </c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82" t="s">
        <v>15</v>
      </c>
      <c r="F13" s="383"/>
      <c r="G13" s="383"/>
      <c r="H13" s="383"/>
      <c r="I13" s="383"/>
      <c r="J13" s="384"/>
      <c r="K13" s="286" t="s">
        <v>16</v>
      </c>
      <c r="L13" s="294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85"/>
      <c r="W13" s="385"/>
      <c r="X13" s="385"/>
      <c r="Y13" s="41"/>
    </row>
    <row r="14" spans="1:25" x14ac:dyDescent="0.2">
      <c r="A14" s="33"/>
      <c r="B14" s="386">
        <v>1</v>
      </c>
      <c r="C14" s="387">
        <v>43906</v>
      </c>
      <c r="D14" s="387">
        <v>43941</v>
      </c>
      <c r="E14" s="388" t="s">
        <v>19</v>
      </c>
      <c r="F14" s="389"/>
      <c r="G14" s="390"/>
      <c r="H14" s="390"/>
      <c r="I14" s="390"/>
      <c r="J14" s="391"/>
      <c r="K14" s="392" t="s">
        <v>324</v>
      </c>
      <c r="L14" s="394">
        <f>'S1 - Backlog'!I19</f>
        <v>67</v>
      </c>
      <c r="M14" s="396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86"/>
      <c r="C15" s="387"/>
      <c r="D15" s="387"/>
      <c r="E15" s="388"/>
      <c r="F15" s="389"/>
      <c r="G15" s="390"/>
      <c r="H15" s="390"/>
      <c r="I15" s="390"/>
      <c r="J15" s="391"/>
      <c r="K15" s="393"/>
      <c r="L15" s="395"/>
      <c r="M15" s="396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86">
        <v>2</v>
      </c>
      <c r="C16" s="387">
        <v>43941</v>
      </c>
      <c r="D16" s="387">
        <v>43969</v>
      </c>
      <c r="E16" s="373"/>
      <c r="F16" s="374"/>
      <c r="G16" s="374"/>
      <c r="H16" s="374"/>
      <c r="I16" s="374"/>
      <c r="J16" s="399"/>
      <c r="K16" s="392" t="s">
        <v>424</v>
      </c>
      <c r="L16" s="394">
        <f>'S2 - Backlog'!I14</f>
        <v>9</v>
      </c>
      <c r="M16" s="396">
        <f>'S2 - Backlog'!J14</f>
        <v>7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97"/>
      <c r="C17" s="398"/>
      <c r="D17" s="398"/>
      <c r="E17" s="400"/>
      <c r="F17" s="401"/>
      <c r="G17" s="401"/>
      <c r="H17" s="401"/>
      <c r="I17" s="401"/>
      <c r="J17" s="402"/>
      <c r="K17" s="393"/>
      <c r="L17" s="395"/>
      <c r="M17" s="396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86">
        <v>3</v>
      </c>
      <c r="C18" s="387">
        <v>43969</v>
      </c>
      <c r="D18" s="387">
        <v>43997</v>
      </c>
      <c r="E18" s="373"/>
      <c r="F18" s="374"/>
      <c r="G18" s="374"/>
      <c r="H18" s="374"/>
      <c r="I18" s="374"/>
      <c r="J18" s="399"/>
      <c r="K18" s="392" t="s">
        <v>324</v>
      </c>
      <c r="L18" s="394">
        <f>'S3 - Backlog'!I18</f>
        <v>83</v>
      </c>
      <c r="M18" s="394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97"/>
      <c r="C19" s="398"/>
      <c r="D19" s="398"/>
      <c r="E19" s="400"/>
      <c r="F19" s="401"/>
      <c r="G19" s="401"/>
      <c r="H19" s="401"/>
      <c r="I19" s="401"/>
      <c r="J19" s="402"/>
      <c r="K19" s="393"/>
      <c r="L19" s="395"/>
      <c r="M19" s="395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86">
        <v>4</v>
      </c>
      <c r="C20" s="387"/>
      <c r="D20" s="387"/>
      <c r="E20" s="405"/>
      <c r="F20" s="406"/>
      <c r="G20" s="406"/>
      <c r="H20" s="406"/>
      <c r="I20" s="406"/>
      <c r="J20" s="407"/>
      <c r="K20" s="411"/>
      <c r="L20" s="395"/>
      <c r="M20" s="396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97"/>
      <c r="C21" s="387"/>
      <c r="D21" s="387"/>
      <c r="E21" s="408"/>
      <c r="F21" s="409"/>
      <c r="G21" s="409"/>
      <c r="H21" s="409"/>
      <c r="I21" s="409"/>
      <c r="J21" s="410"/>
      <c r="K21" s="412"/>
      <c r="L21" s="395"/>
      <c r="M21" s="396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404" t="s">
        <v>20</v>
      </c>
      <c r="C23" s="404"/>
      <c r="D23" s="404"/>
      <c r="E23" s="404"/>
      <c r="F23" s="404"/>
      <c r="G23" s="253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403" t="s">
        <v>21</v>
      </c>
      <c r="C24" s="257" t="s">
        <v>22</v>
      </c>
      <c r="D24" s="257" t="s">
        <v>23</v>
      </c>
      <c r="E24" s="257" t="s">
        <v>24</v>
      </c>
      <c r="F24" s="257" t="s">
        <v>25</v>
      </c>
      <c r="G24"/>
      <c r="H24" s="51"/>
      <c r="I24" s="283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403"/>
      <c r="C25" s="258" t="s">
        <v>26</v>
      </c>
      <c r="D25" s="258" t="s">
        <v>26</v>
      </c>
      <c r="E25" s="258" t="s">
        <v>26</v>
      </c>
      <c r="F25" s="258" t="s">
        <v>26</v>
      </c>
      <c r="G25"/>
      <c r="H25" s="51"/>
      <c r="I25" s="283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4" t="s">
        <v>313</v>
      </c>
      <c r="C26" s="176">
        <f>+'S1 - Tunnit'!B3</f>
        <v>42.25</v>
      </c>
      <c r="D26" s="176">
        <f>+'S2 -Tunnit'!B3</f>
        <v>0</v>
      </c>
      <c r="E26" s="176">
        <f>+'S3 -Tunnit'!B3</f>
        <v>28</v>
      </c>
      <c r="F26" s="176">
        <f>SUM(B26:E26)</f>
        <v>70.25</v>
      </c>
      <c r="G26"/>
      <c r="H26" s="51"/>
      <c r="I26" s="283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4" t="s">
        <v>314</v>
      </c>
      <c r="C27" s="176">
        <f>'S1 - Tunnit'!B4</f>
        <v>44.25</v>
      </c>
      <c r="D27" s="176">
        <f>+'S2 -Tunnit'!B4</f>
        <v>0</v>
      </c>
      <c r="E27" s="176">
        <f>+'S3 -Tunnit'!B4</f>
        <v>40.5</v>
      </c>
      <c r="F27" s="176">
        <f>SUM(B27:E27)</f>
        <v>84.75</v>
      </c>
      <c r="G27"/>
      <c r="H27" s="51"/>
      <c r="I27" s="283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4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4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4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4"/>
      <c r="C31" s="255"/>
      <c r="D31" s="255"/>
      <c r="E31" s="252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6" t="s">
        <v>32</v>
      </c>
      <c r="C32" s="240">
        <f>SUM(C26:C31)</f>
        <v>86.5</v>
      </c>
      <c r="D32" s="240">
        <f>SUM(D26:D31)</f>
        <v>0</v>
      </c>
      <c r="E32" s="240">
        <f>SUM(E26:E31)</f>
        <v>68.5</v>
      </c>
      <c r="F32" s="240">
        <f>SUM(F26:F31)</f>
        <v>155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01"/>
      <c r="N1" s="301"/>
      <c r="O1" s="301"/>
    </row>
    <row r="2" spans="1:15" ht="31.5" customHeight="1" x14ac:dyDescent="0.2">
      <c r="A2" s="305" t="s">
        <v>85</v>
      </c>
      <c r="B2" s="305" t="s">
        <v>165</v>
      </c>
      <c r="C2" s="305" t="s">
        <v>166</v>
      </c>
      <c r="D2" s="539" t="s">
        <v>167</v>
      </c>
      <c r="E2" s="540"/>
      <c r="F2" s="541" t="s">
        <v>168</v>
      </c>
      <c r="G2" s="540"/>
      <c r="H2" s="305" t="s">
        <v>169</v>
      </c>
      <c r="I2" s="91" t="s">
        <v>170</v>
      </c>
      <c r="J2" s="92"/>
      <c r="K2" s="93"/>
      <c r="L2" s="94"/>
      <c r="M2" s="302"/>
      <c r="N2" s="302"/>
      <c r="O2" s="302"/>
    </row>
    <row r="3" spans="1:15" ht="15" customHeight="1" x14ac:dyDescent="0.25">
      <c r="A3" s="95">
        <v>2</v>
      </c>
      <c r="B3" s="96"/>
      <c r="C3" s="97" t="s">
        <v>171</v>
      </c>
      <c r="D3" s="542" t="s">
        <v>172</v>
      </c>
      <c r="E3" s="542"/>
      <c r="F3" s="543" t="s">
        <v>173</v>
      </c>
      <c r="G3" s="544"/>
      <c r="H3" s="98"/>
      <c r="I3" s="96"/>
      <c r="J3" s="99"/>
      <c r="K3" s="100"/>
      <c r="L3" s="302"/>
      <c r="M3" s="302"/>
      <c r="N3" s="302"/>
      <c r="O3" s="302"/>
    </row>
    <row r="4" spans="1:15" ht="30" customHeight="1" x14ac:dyDescent="0.25">
      <c r="A4" s="95"/>
      <c r="B4" s="96"/>
      <c r="C4" s="306"/>
      <c r="D4" s="544"/>
      <c r="E4" s="544"/>
      <c r="F4" s="543"/>
      <c r="G4" s="544"/>
      <c r="H4" s="98"/>
      <c r="I4" s="96"/>
      <c r="J4" s="101"/>
      <c r="K4" s="100"/>
      <c r="L4" s="302"/>
      <c r="M4" s="302"/>
      <c r="N4" s="302"/>
      <c r="O4" s="30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02"/>
      <c r="M5" s="302"/>
      <c r="N5" s="302"/>
      <c r="O5" s="302"/>
    </row>
    <row r="6" spans="1:15" ht="15" customHeight="1" x14ac:dyDescent="0.2">
      <c r="A6" s="302"/>
      <c r="B6" s="301"/>
      <c r="C6" s="301"/>
      <c r="D6" s="301"/>
      <c r="E6" s="301"/>
      <c r="F6" s="105"/>
      <c r="G6" s="301"/>
      <c r="H6" s="301"/>
      <c r="I6" s="301"/>
      <c r="J6" s="100"/>
      <c r="K6" s="100"/>
      <c r="L6" s="302"/>
      <c r="M6" s="302"/>
      <c r="N6" s="302"/>
      <c r="O6" s="302"/>
    </row>
    <row r="7" spans="1:15" ht="15" customHeight="1" x14ac:dyDescent="0.2">
      <c r="A7" s="301"/>
      <c r="B7" s="106"/>
      <c r="C7" s="106"/>
      <c r="D7" s="301"/>
      <c r="E7" s="107"/>
      <c r="F7" s="108"/>
      <c r="G7" s="301"/>
      <c r="H7" s="301"/>
      <c r="I7" s="107"/>
      <c r="J7" s="109"/>
      <c r="K7" s="110"/>
      <c r="L7" s="302"/>
      <c r="M7" s="302"/>
      <c r="N7" s="302"/>
      <c r="O7" s="302"/>
    </row>
    <row r="8" spans="1:15" ht="30.75" customHeight="1" x14ac:dyDescent="0.25">
      <c r="A8" s="301"/>
      <c r="B8" s="531" t="s">
        <v>92</v>
      </c>
      <c r="C8" s="532"/>
      <c r="D8" s="106"/>
      <c r="E8" s="106"/>
      <c r="F8" s="111"/>
      <c r="G8" s="106"/>
      <c r="H8" s="106"/>
      <c r="I8" s="112"/>
      <c r="J8" s="109"/>
      <c r="K8" s="110"/>
      <c r="L8" s="302"/>
      <c r="M8" s="302"/>
      <c r="N8" s="302"/>
      <c r="O8" s="30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02"/>
      <c r="M9" s="302"/>
      <c r="N9" s="302"/>
      <c r="O9" s="302"/>
    </row>
    <row r="10" spans="1:15" ht="45" customHeight="1" x14ac:dyDescent="0.2">
      <c r="A10" s="304" t="s">
        <v>94</v>
      </c>
      <c r="B10" s="116" t="s">
        <v>174</v>
      </c>
      <c r="C10" s="533" t="s">
        <v>96</v>
      </c>
      <c r="D10" s="534"/>
      <c r="E10" s="304" t="s">
        <v>101</v>
      </c>
      <c r="F10" s="117" t="s">
        <v>97</v>
      </c>
      <c r="G10" s="116" t="s">
        <v>175</v>
      </c>
      <c r="H10" s="304" t="s">
        <v>99</v>
      </c>
      <c r="I10" s="304" t="s">
        <v>100</v>
      </c>
      <c r="J10" s="118" t="s">
        <v>176</v>
      </c>
      <c r="K10" s="119" t="s">
        <v>177</v>
      </c>
      <c r="L10" s="99"/>
      <c r="M10" s="301"/>
      <c r="N10" s="301"/>
      <c r="O10" s="302"/>
    </row>
    <row r="11" spans="1:15" ht="39" customHeight="1" x14ac:dyDescent="0.25">
      <c r="A11" s="94"/>
      <c r="B11" s="535" t="s">
        <v>178</v>
      </c>
      <c r="C11" s="535"/>
      <c r="D11" s="536"/>
      <c r="E11" s="537"/>
      <c r="F11" s="538"/>
      <c r="G11" s="537"/>
      <c r="H11" s="537"/>
      <c r="I11" s="537"/>
      <c r="J11" s="120"/>
      <c r="K11" s="120"/>
      <c r="L11" s="301"/>
      <c r="M11" s="301"/>
      <c r="N11" s="301"/>
      <c r="O11" s="302"/>
    </row>
    <row r="12" spans="1:15" ht="15" customHeight="1" x14ac:dyDescent="0.2">
      <c r="A12" s="302" t="s">
        <v>179</v>
      </c>
      <c r="B12" s="303" t="s">
        <v>180</v>
      </c>
      <c r="C12" s="302" t="s">
        <v>181</v>
      </c>
      <c r="D12" s="302"/>
      <c r="E12" s="121">
        <v>7</v>
      </c>
      <c r="F12" s="122">
        <v>41357</v>
      </c>
      <c r="G12" s="123" t="s">
        <v>182</v>
      </c>
      <c r="H12" s="302"/>
      <c r="I12" s="302"/>
      <c r="J12" s="100" t="s">
        <v>183</v>
      </c>
      <c r="K12" s="100" t="s">
        <v>184</v>
      </c>
      <c r="L12" s="301"/>
      <c r="M12" s="301"/>
      <c r="N12" s="301"/>
      <c r="O12" s="302"/>
    </row>
    <row r="13" spans="1:15" ht="15" customHeight="1" x14ac:dyDescent="0.2">
      <c r="A13" s="302" t="s">
        <v>185</v>
      </c>
      <c r="B13" s="303" t="s">
        <v>180</v>
      </c>
      <c r="C13" s="522" t="s">
        <v>186</v>
      </c>
      <c r="D13" s="522"/>
      <c r="E13" s="121">
        <v>5</v>
      </c>
      <c r="F13" s="124">
        <v>41359</v>
      </c>
      <c r="G13" s="125" t="s">
        <v>187</v>
      </c>
      <c r="H13" s="302"/>
      <c r="I13" s="302"/>
      <c r="J13" s="100"/>
      <c r="K13" s="100" t="s">
        <v>184</v>
      </c>
      <c r="L13" s="301"/>
      <c r="M13" s="301"/>
      <c r="N13" s="301"/>
      <c r="O13" s="302"/>
    </row>
    <row r="14" spans="1:15" ht="15" customHeight="1" x14ac:dyDescent="0.2">
      <c r="A14" s="302" t="s">
        <v>188</v>
      </c>
      <c r="B14" s="303" t="s">
        <v>180</v>
      </c>
      <c r="C14" s="302" t="s">
        <v>189</v>
      </c>
      <c r="D14" s="302"/>
      <c r="E14" s="121">
        <v>18</v>
      </c>
      <c r="F14" s="122">
        <v>41323</v>
      </c>
      <c r="G14" s="125"/>
      <c r="H14" s="302"/>
      <c r="I14" s="302"/>
      <c r="J14" s="100" t="s">
        <v>190</v>
      </c>
      <c r="K14" s="100"/>
      <c r="L14" s="301"/>
      <c r="M14" s="301"/>
      <c r="N14" s="301"/>
      <c r="O14" s="302"/>
    </row>
    <row r="15" spans="1:15" ht="15" customHeight="1" x14ac:dyDescent="0.2">
      <c r="A15" s="302" t="s">
        <v>191</v>
      </c>
      <c r="B15" s="303" t="s">
        <v>180</v>
      </c>
      <c r="C15" s="302" t="s">
        <v>192</v>
      </c>
      <c r="D15" s="302"/>
      <c r="E15" s="121">
        <v>19</v>
      </c>
      <c r="F15" s="126"/>
      <c r="G15" s="125"/>
      <c r="H15" s="302"/>
      <c r="I15" s="302"/>
      <c r="J15" s="100">
        <v>0</v>
      </c>
      <c r="K15" s="100"/>
      <c r="L15" s="301"/>
      <c r="M15" s="301"/>
      <c r="N15" s="301"/>
      <c r="O15" s="302"/>
    </row>
    <row r="16" spans="1:15" ht="15" customHeight="1" x14ac:dyDescent="0.2">
      <c r="A16" s="302" t="s">
        <v>193</v>
      </c>
      <c r="B16" s="303" t="s">
        <v>180</v>
      </c>
      <c r="C16" s="522" t="s">
        <v>194</v>
      </c>
      <c r="D16" s="522"/>
      <c r="E16" s="121">
        <v>15</v>
      </c>
      <c r="F16" s="122">
        <v>41329</v>
      </c>
      <c r="G16" s="125"/>
      <c r="H16" s="302"/>
      <c r="I16" s="302"/>
      <c r="J16" s="100"/>
      <c r="K16" s="100"/>
      <c r="L16" s="301"/>
      <c r="M16" s="301"/>
      <c r="N16" s="301"/>
      <c r="O16" s="302"/>
    </row>
    <row r="17" spans="1:15" ht="15" customHeight="1" x14ac:dyDescent="0.2">
      <c r="A17" s="302"/>
      <c r="B17" s="121"/>
      <c r="C17" s="302"/>
      <c r="D17" s="18"/>
      <c r="E17" s="121"/>
      <c r="F17" s="111"/>
      <c r="G17" s="125"/>
      <c r="H17" s="302"/>
      <c r="I17" s="302"/>
      <c r="J17" s="100"/>
      <c r="K17" s="100"/>
      <c r="L17" s="301"/>
      <c r="M17" s="301"/>
      <c r="N17" s="301"/>
      <c r="O17" s="302"/>
    </row>
    <row r="18" spans="1:15" ht="15" customHeight="1" x14ac:dyDescent="0.2">
      <c r="A18" s="302" t="s">
        <v>195</v>
      </c>
      <c r="B18" s="303" t="s">
        <v>180</v>
      </c>
      <c r="C18" s="302" t="s">
        <v>196</v>
      </c>
      <c r="D18" s="301"/>
      <c r="E18" s="121">
        <v>64</v>
      </c>
      <c r="F18" s="124">
        <v>41308</v>
      </c>
      <c r="G18" s="302"/>
      <c r="H18" s="302"/>
      <c r="I18" s="302"/>
      <c r="J18" s="100"/>
      <c r="K18" s="100"/>
      <c r="L18" s="301"/>
      <c r="M18" s="301"/>
      <c r="N18" s="301"/>
      <c r="O18" s="302"/>
    </row>
    <row r="19" spans="1:15" ht="15" customHeight="1" x14ac:dyDescent="0.2">
      <c r="A19" s="302" t="s">
        <v>197</v>
      </c>
      <c r="B19" s="127" t="s">
        <v>198</v>
      </c>
      <c r="C19" s="522" t="s">
        <v>199</v>
      </c>
      <c r="D19" s="520"/>
      <c r="E19" s="121">
        <v>44</v>
      </c>
      <c r="F19" s="124">
        <v>41308</v>
      </c>
      <c r="G19" s="125"/>
      <c r="H19" s="302"/>
      <c r="I19" s="302"/>
      <c r="J19" s="100"/>
      <c r="K19" s="100"/>
      <c r="L19" s="301"/>
      <c r="M19" s="301"/>
      <c r="N19" s="301"/>
      <c r="O19" s="302"/>
    </row>
    <row r="20" spans="1:15" ht="15" customHeight="1" x14ac:dyDescent="0.2">
      <c r="A20" s="301"/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</row>
    <row r="21" spans="1:15" ht="15" customHeight="1" x14ac:dyDescent="0.2">
      <c r="A21" s="302" t="s">
        <v>200</v>
      </c>
      <c r="B21" s="303" t="s">
        <v>201</v>
      </c>
      <c r="C21" s="525" t="s">
        <v>202</v>
      </c>
      <c r="D21" s="526"/>
      <c r="E21" s="121">
        <v>32</v>
      </c>
      <c r="F21" s="124">
        <v>41341</v>
      </c>
      <c r="G21" s="302"/>
      <c r="H21" s="302"/>
      <c r="I21" s="302"/>
      <c r="J21" s="100"/>
      <c r="K21" s="100"/>
      <c r="L21" s="301"/>
      <c r="M21" s="301"/>
      <c r="N21" s="301"/>
      <c r="O21" s="302"/>
    </row>
    <row r="22" spans="1:15" ht="15" customHeight="1" x14ac:dyDescent="0.2">
      <c r="A22" s="301"/>
      <c r="B22" s="301"/>
      <c r="C22" s="522" t="s">
        <v>203</v>
      </c>
      <c r="D22" s="520"/>
      <c r="E22" s="301">
        <v>20</v>
      </c>
      <c r="F22" s="124">
        <v>41360</v>
      </c>
      <c r="G22" s="301"/>
      <c r="H22" s="302"/>
      <c r="I22" s="301"/>
      <c r="J22" s="100"/>
      <c r="K22" s="100"/>
      <c r="L22" s="301"/>
      <c r="M22" s="301"/>
      <c r="N22" s="301"/>
      <c r="O22" s="302"/>
    </row>
    <row r="23" spans="1:15" ht="15" customHeight="1" x14ac:dyDescent="0.2">
      <c r="A23" s="302"/>
      <c r="B23" s="303"/>
      <c r="C23" s="522" t="s">
        <v>204</v>
      </c>
      <c r="D23" s="520"/>
      <c r="E23" s="302">
        <v>9</v>
      </c>
      <c r="F23" s="124">
        <v>41356</v>
      </c>
      <c r="G23" s="302"/>
      <c r="H23" s="302"/>
      <c r="I23" s="302"/>
      <c r="J23" s="100"/>
      <c r="K23" s="100"/>
      <c r="L23" s="301"/>
      <c r="M23" s="301"/>
      <c r="N23" s="301"/>
      <c r="O23" s="302"/>
    </row>
    <row r="24" spans="1:15" ht="15" customHeight="1" x14ac:dyDescent="0.2">
      <c r="A24" s="302"/>
      <c r="B24" s="303"/>
      <c r="C24" s="522" t="s">
        <v>205</v>
      </c>
      <c r="D24" s="520"/>
      <c r="E24" s="302">
        <v>25</v>
      </c>
      <c r="F24" s="124">
        <v>41356</v>
      </c>
      <c r="G24" s="302"/>
      <c r="H24" s="302"/>
      <c r="I24" s="302"/>
      <c r="J24" s="100"/>
      <c r="K24" s="100"/>
      <c r="L24" s="301"/>
      <c r="M24" s="301"/>
      <c r="N24" s="301"/>
      <c r="O24" s="302"/>
    </row>
    <row r="25" spans="1:15" ht="15" customHeight="1" x14ac:dyDescent="0.2">
      <c r="A25" s="302"/>
      <c r="B25" s="303"/>
      <c r="C25" s="522" t="s">
        <v>206</v>
      </c>
      <c r="D25" s="522"/>
      <c r="E25" s="302">
        <v>27</v>
      </c>
      <c r="F25" s="124">
        <v>41356</v>
      </c>
      <c r="G25" s="302"/>
      <c r="H25" s="302"/>
      <c r="I25" s="302"/>
      <c r="J25" s="100"/>
      <c r="K25" s="100"/>
      <c r="L25" s="301"/>
      <c r="M25" s="301"/>
      <c r="N25" s="301"/>
      <c r="O25" s="302"/>
    </row>
    <row r="26" spans="1:15" ht="15" customHeight="1" x14ac:dyDescent="0.2">
      <c r="A26" s="302"/>
      <c r="B26" s="303"/>
      <c r="C26" s="522" t="s">
        <v>207</v>
      </c>
      <c r="D26" s="520"/>
      <c r="E26" s="302">
        <v>17</v>
      </c>
      <c r="F26" s="124">
        <v>41356</v>
      </c>
      <c r="G26" s="302"/>
      <c r="H26" s="302"/>
      <c r="I26" s="302"/>
      <c r="J26" s="100"/>
      <c r="K26" s="100"/>
      <c r="L26" s="301"/>
      <c r="M26" s="301"/>
      <c r="N26" s="301"/>
      <c r="O26" s="302"/>
    </row>
    <row r="27" spans="1:15" ht="15.75" customHeight="1" x14ac:dyDescent="0.25">
      <c r="A27" s="302"/>
      <c r="B27" s="521" t="s">
        <v>208</v>
      </c>
      <c r="C27" s="527"/>
      <c r="D27" s="528"/>
      <c r="E27" s="529"/>
      <c r="F27" s="530"/>
      <c r="G27" s="529"/>
      <c r="H27" s="529"/>
      <c r="I27" s="529"/>
      <c r="J27" s="128"/>
      <c r="K27" s="128"/>
      <c r="L27" s="301"/>
      <c r="M27" s="301"/>
      <c r="N27" s="301"/>
      <c r="O27" s="302"/>
    </row>
    <row r="28" spans="1:15" ht="15" customHeight="1" x14ac:dyDescent="0.2">
      <c r="A28" s="301"/>
      <c r="B28" s="301"/>
      <c r="C28" s="301"/>
      <c r="D28" s="301"/>
      <c r="E28" s="301"/>
      <c r="F28" s="301"/>
      <c r="G28" s="301"/>
      <c r="H28" s="301"/>
      <c r="I28" s="301"/>
      <c r="J28" s="100"/>
      <c r="K28" s="100"/>
      <c r="L28" s="301"/>
      <c r="M28" s="301"/>
      <c r="N28" s="301"/>
      <c r="O28" s="302"/>
    </row>
    <row r="29" spans="1:15" ht="15" customHeight="1" x14ac:dyDescent="0.2">
      <c r="A29" s="301"/>
      <c r="B29" s="301" t="s">
        <v>209</v>
      </c>
      <c r="C29" s="525" t="s">
        <v>210</v>
      </c>
      <c r="D29" s="525"/>
      <c r="E29" s="301">
        <v>26</v>
      </c>
      <c r="F29" s="129">
        <v>41355</v>
      </c>
      <c r="G29" s="301"/>
      <c r="H29" s="301"/>
      <c r="I29" s="301"/>
      <c r="J29" s="100"/>
      <c r="K29" s="100"/>
      <c r="L29" s="301"/>
      <c r="M29" s="301"/>
      <c r="N29" s="301"/>
      <c r="O29" s="302"/>
    </row>
    <row r="30" spans="1:15" ht="33.75" customHeight="1" x14ac:dyDescent="0.2">
      <c r="A30" s="302"/>
      <c r="B30" s="303"/>
      <c r="C30" s="522" t="s">
        <v>211</v>
      </c>
      <c r="D30" s="520"/>
      <c r="E30" s="121" t="s">
        <v>212</v>
      </c>
      <c r="F30" s="124"/>
      <c r="G30" s="125"/>
      <c r="H30" s="302"/>
      <c r="I30" s="302"/>
      <c r="J30" s="100"/>
      <c r="K30" s="100"/>
      <c r="L30" s="301"/>
      <c r="M30" s="301"/>
      <c r="N30" s="301"/>
      <c r="O30" s="302"/>
    </row>
    <row r="31" spans="1:15" ht="15" customHeight="1" x14ac:dyDescent="0.2">
      <c r="A31" s="302"/>
      <c r="B31" s="303"/>
      <c r="C31" s="522" t="s">
        <v>213</v>
      </c>
      <c r="D31" s="520"/>
      <c r="E31" s="121">
        <v>24</v>
      </c>
      <c r="F31" s="124">
        <v>41360</v>
      </c>
      <c r="G31" s="125"/>
      <c r="H31" s="302"/>
      <c r="I31" s="302"/>
      <c r="J31" s="100"/>
      <c r="K31" s="100"/>
      <c r="L31" s="301"/>
      <c r="M31" s="301"/>
      <c r="N31" s="301"/>
      <c r="O31" s="302"/>
    </row>
    <row r="32" spans="1:15" ht="15" customHeight="1" x14ac:dyDescent="0.2">
      <c r="A32" s="302"/>
      <c r="B32" s="303"/>
      <c r="C32" s="522" t="s">
        <v>214</v>
      </c>
      <c r="D32" s="520"/>
      <c r="E32" s="121">
        <v>40</v>
      </c>
      <c r="F32" s="126"/>
      <c r="G32" s="125"/>
      <c r="H32" s="302"/>
      <c r="I32" s="302"/>
      <c r="J32" s="100"/>
      <c r="K32" s="100"/>
      <c r="L32" s="301"/>
      <c r="M32" s="301"/>
      <c r="N32" s="301"/>
      <c r="O32" s="302"/>
    </row>
    <row r="33" spans="1:15" ht="15" customHeight="1" x14ac:dyDescent="0.2">
      <c r="A33" s="302"/>
      <c r="B33" s="303"/>
      <c r="C33" s="522" t="s">
        <v>215</v>
      </c>
      <c r="D33" s="520"/>
      <c r="E33" s="121">
        <v>29</v>
      </c>
      <c r="F33" s="126"/>
      <c r="G33" s="125"/>
      <c r="H33" s="302"/>
      <c r="I33" s="302"/>
      <c r="J33" s="100"/>
      <c r="K33" s="100"/>
      <c r="L33" s="301"/>
      <c r="M33" s="301"/>
      <c r="N33" s="301"/>
      <c r="O33" s="302"/>
    </row>
    <row r="34" spans="1:15" ht="15" customHeight="1" x14ac:dyDescent="0.2">
      <c r="A34" s="302"/>
      <c r="B34" s="303"/>
      <c r="C34" s="522" t="s">
        <v>216</v>
      </c>
      <c r="D34" s="520"/>
      <c r="E34" s="121">
        <v>22</v>
      </c>
      <c r="F34" s="124"/>
      <c r="G34" s="125"/>
      <c r="H34" s="302"/>
      <c r="I34" s="302"/>
      <c r="J34" s="100"/>
      <c r="K34" s="100"/>
      <c r="L34" s="301"/>
      <c r="M34" s="301"/>
      <c r="N34" s="301"/>
      <c r="O34" s="302"/>
    </row>
    <row r="35" spans="1:15" ht="15" customHeight="1" x14ac:dyDescent="0.2">
      <c r="A35" s="302"/>
      <c r="B35" s="303"/>
      <c r="C35" s="522" t="s">
        <v>217</v>
      </c>
      <c r="D35" s="520"/>
      <c r="E35" s="121">
        <v>32</v>
      </c>
      <c r="F35" s="124">
        <v>41360</v>
      </c>
      <c r="G35" s="125"/>
      <c r="H35" s="302"/>
      <c r="I35" s="302"/>
      <c r="J35" s="100"/>
      <c r="K35" s="100"/>
      <c r="L35" s="301"/>
      <c r="M35" s="301"/>
      <c r="N35" s="301"/>
      <c r="O35" s="302"/>
    </row>
    <row r="36" spans="1:15" ht="15" customHeight="1" x14ac:dyDescent="0.2">
      <c r="A36" s="302"/>
      <c r="B36" s="303"/>
      <c r="C36" s="301"/>
      <c r="D36" s="301"/>
      <c r="E36" s="121"/>
      <c r="F36" s="111"/>
      <c r="G36" s="125"/>
      <c r="H36" s="302"/>
      <c r="I36" s="302"/>
      <c r="J36" s="100"/>
      <c r="K36" s="100"/>
      <c r="L36" s="301"/>
      <c r="M36" s="301"/>
      <c r="N36" s="301"/>
      <c r="O36" s="302"/>
    </row>
    <row r="37" spans="1:15" ht="15" customHeight="1" x14ac:dyDescent="0.2">
      <c r="A37" s="302"/>
      <c r="B37" s="303"/>
      <c r="C37" s="302"/>
      <c r="D37" s="301"/>
      <c r="E37" s="121"/>
      <c r="F37" s="111"/>
      <c r="G37" s="125"/>
      <c r="H37" s="302"/>
      <c r="I37" s="302"/>
      <c r="J37" s="100"/>
      <c r="K37" s="100"/>
      <c r="L37" s="301"/>
      <c r="M37" s="301"/>
      <c r="N37" s="301"/>
      <c r="O37" s="302"/>
    </row>
    <row r="38" spans="1:15" ht="15" customHeight="1" x14ac:dyDescent="0.2">
      <c r="A38" s="302"/>
      <c r="B38" s="127"/>
      <c r="C38" s="525" t="s">
        <v>218</v>
      </c>
      <c r="D38" s="526"/>
      <c r="E38" s="121">
        <v>12</v>
      </c>
      <c r="F38" s="129">
        <v>41355</v>
      </c>
      <c r="G38" s="125"/>
      <c r="H38" s="302"/>
      <c r="I38" s="302"/>
      <c r="J38" s="100"/>
      <c r="K38" s="100"/>
      <c r="L38" s="301"/>
      <c r="M38" s="301"/>
      <c r="N38" s="301"/>
      <c r="O38" s="302"/>
    </row>
    <row r="39" spans="1:15" ht="15" customHeight="1" x14ac:dyDescent="0.2">
      <c r="A39" s="302"/>
      <c r="B39" s="127"/>
      <c r="C39" s="522"/>
      <c r="D39" s="520"/>
      <c r="E39" s="121"/>
      <c r="F39" s="111"/>
      <c r="G39" s="125"/>
      <c r="H39" s="302"/>
      <c r="I39" s="302"/>
      <c r="J39" s="100"/>
      <c r="K39" s="100"/>
      <c r="L39" s="301"/>
      <c r="M39" s="301"/>
      <c r="N39" s="301"/>
      <c r="O39" s="302"/>
    </row>
    <row r="40" spans="1:15" ht="15" customHeight="1" x14ac:dyDescent="0.2">
      <c r="A40" s="302"/>
      <c r="B40" s="303"/>
      <c r="C40" s="522" t="s">
        <v>219</v>
      </c>
      <c r="D40" s="520"/>
      <c r="E40" s="121">
        <v>32</v>
      </c>
      <c r="F40" s="130">
        <v>41356</v>
      </c>
      <c r="G40" s="302"/>
      <c r="H40" s="302"/>
      <c r="I40" s="302"/>
      <c r="J40" s="100"/>
      <c r="K40" s="100"/>
      <c r="L40" s="301"/>
      <c r="M40" s="301"/>
      <c r="N40" s="301"/>
      <c r="O40" s="302"/>
    </row>
    <row r="41" spans="1:15" ht="15" customHeight="1" x14ac:dyDescent="0.2">
      <c r="A41" s="302"/>
      <c r="B41" s="303"/>
      <c r="C41" s="301"/>
      <c r="D41" s="301"/>
      <c r="E41" s="302"/>
      <c r="F41" s="131"/>
      <c r="G41" s="302"/>
      <c r="H41" s="302"/>
      <c r="I41" s="302"/>
      <c r="J41" s="100"/>
      <c r="K41" s="100"/>
      <c r="L41" s="301"/>
      <c r="M41" s="301"/>
      <c r="N41" s="301"/>
      <c r="O41" s="302"/>
    </row>
    <row r="42" spans="1:15" ht="15" customHeight="1" x14ac:dyDescent="0.2">
      <c r="A42" s="302"/>
      <c r="B42" s="303"/>
      <c r="C42" s="301"/>
      <c r="D42" s="301"/>
      <c r="E42" s="302"/>
      <c r="F42" s="131"/>
      <c r="G42" s="302"/>
      <c r="H42" s="302"/>
      <c r="I42" s="302"/>
      <c r="J42" s="100"/>
      <c r="K42" s="100"/>
      <c r="L42" s="301"/>
      <c r="M42" s="301"/>
      <c r="N42" s="301"/>
      <c r="O42" s="302"/>
    </row>
    <row r="43" spans="1:15" ht="15" customHeight="1" x14ac:dyDescent="0.2">
      <c r="A43" s="302"/>
      <c r="B43" s="303"/>
      <c r="C43" s="301"/>
      <c r="D43" s="301"/>
      <c r="E43" s="302"/>
      <c r="F43" s="131"/>
      <c r="G43" s="302"/>
      <c r="H43" s="302"/>
      <c r="I43" s="302"/>
      <c r="J43" s="100"/>
      <c r="K43" s="100"/>
      <c r="L43" s="301"/>
      <c r="M43" s="301"/>
      <c r="N43" s="301"/>
      <c r="O43" s="302"/>
    </row>
    <row r="44" spans="1:15" ht="15" customHeight="1" x14ac:dyDescent="0.2">
      <c r="A44" s="302"/>
      <c r="B44" s="303"/>
      <c r="C44" s="301"/>
      <c r="D44" s="301"/>
      <c r="E44" s="302"/>
      <c r="F44" s="111"/>
      <c r="G44" s="302"/>
      <c r="H44" s="302"/>
      <c r="I44" s="302"/>
      <c r="J44" s="100"/>
      <c r="K44" s="100"/>
      <c r="L44" s="301"/>
      <c r="M44" s="301"/>
      <c r="N44" s="301"/>
      <c r="O44" s="302"/>
    </row>
    <row r="45" spans="1:15" ht="15" customHeight="1" x14ac:dyDescent="0.2">
      <c r="A45" s="302"/>
      <c r="B45" s="303"/>
      <c r="C45" s="301"/>
      <c r="D45" s="301"/>
      <c r="E45" s="302"/>
      <c r="F45" s="302"/>
      <c r="G45" s="302"/>
      <c r="H45" s="302"/>
      <c r="I45" s="302"/>
      <c r="J45" s="100"/>
      <c r="K45" s="100"/>
      <c r="L45" s="301"/>
      <c r="M45" s="301"/>
      <c r="N45" s="301"/>
      <c r="O45" s="302"/>
    </row>
    <row r="46" spans="1:15" ht="15.75" customHeight="1" x14ac:dyDescent="0.25">
      <c r="A46" s="302"/>
      <c r="B46" s="521" t="s">
        <v>220</v>
      </c>
      <c r="C46" s="521"/>
      <c r="D46" s="521"/>
      <c r="E46" s="521"/>
      <c r="F46" s="521"/>
      <c r="G46" s="521"/>
      <c r="H46" s="521"/>
      <c r="I46" s="521"/>
      <c r="J46" s="132"/>
      <c r="K46" s="132"/>
      <c r="L46" s="302"/>
      <c r="M46" s="302"/>
      <c r="N46" s="302"/>
      <c r="O46" s="302"/>
    </row>
    <row r="47" spans="1:15" ht="15" customHeight="1" x14ac:dyDescent="0.2">
      <c r="A47" s="302" t="s">
        <v>185</v>
      </c>
      <c r="B47" s="303"/>
      <c r="C47" s="522" t="s">
        <v>221</v>
      </c>
      <c r="D47" s="522"/>
      <c r="E47" s="121">
        <v>11</v>
      </c>
      <c r="F47" s="124">
        <v>41363</v>
      </c>
      <c r="G47" s="125"/>
      <c r="H47" s="302"/>
      <c r="I47" s="302"/>
      <c r="J47" s="104"/>
      <c r="K47" s="100" t="s">
        <v>184</v>
      </c>
      <c r="L47" s="302"/>
      <c r="M47" s="302"/>
      <c r="N47" s="302"/>
      <c r="O47" s="302"/>
    </row>
    <row r="48" spans="1:15" ht="15" customHeight="1" x14ac:dyDescent="0.2">
      <c r="A48" s="302"/>
      <c r="B48" s="127"/>
      <c r="C48" s="522"/>
      <c r="D48" s="522"/>
      <c r="E48" s="121"/>
      <c r="F48" s="111"/>
      <c r="G48" s="125"/>
      <c r="H48" s="302"/>
      <c r="I48" s="302"/>
      <c r="J48" s="104"/>
      <c r="K48" s="104"/>
      <c r="L48" s="302"/>
      <c r="M48" s="302"/>
      <c r="N48" s="302"/>
      <c r="O48" s="302"/>
    </row>
    <row r="49" spans="1:15" ht="15" customHeight="1" x14ac:dyDescent="0.2">
      <c r="A49" s="302" t="s">
        <v>185</v>
      </c>
      <c r="B49" s="303"/>
      <c r="C49" s="522" t="s">
        <v>222</v>
      </c>
      <c r="D49" s="522"/>
      <c r="E49" s="121">
        <v>10</v>
      </c>
      <c r="F49" s="124">
        <v>41363</v>
      </c>
      <c r="G49" s="125"/>
      <c r="H49" s="302"/>
      <c r="I49" s="302"/>
      <c r="J49" s="104"/>
      <c r="K49" s="100" t="s">
        <v>184</v>
      </c>
      <c r="L49" s="302"/>
      <c r="M49" s="302"/>
      <c r="N49" s="302"/>
      <c r="O49" s="302"/>
    </row>
    <row r="50" spans="1:15" ht="15" customHeight="1" x14ac:dyDescent="0.2">
      <c r="A50" s="302"/>
      <c r="B50" s="127"/>
      <c r="C50" s="522"/>
      <c r="D50" s="522"/>
      <c r="E50" s="121"/>
      <c r="F50" s="111"/>
      <c r="G50" s="125"/>
      <c r="H50" s="302"/>
      <c r="I50" s="302"/>
      <c r="J50" s="104"/>
      <c r="K50" s="104"/>
      <c r="L50" s="302"/>
      <c r="M50" s="302"/>
      <c r="N50" s="302"/>
      <c r="O50" s="302"/>
    </row>
    <row r="51" spans="1:15" ht="15" customHeight="1" x14ac:dyDescent="0.2">
      <c r="A51" s="301"/>
      <c r="B51" s="301"/>
      <c r="C51" s="301"/>
      <c r="D51" s="301"/>
      <c r="E51" s="301"/>
      <c r="F51" s="29"/>
      <c r="G51" s="301"/>
      <c r="H51" s="301"/>
      <c r="I51" s="301"/>
      <c r="J51" s="104"/>
      <c r="K51" s="104"/>
      <c r="L51" s="302"/>
      <c r="M51" s="302"/>
      <c r="N51" s="302"/>
      <c r="O51" s="302"/>
    </row>
    <row r="52" spans="1:15" ht="15" customHeight="1" x14ac:dyDescent="0.25">
      <c r="A52" s="301"/>
      <c r="B52" s="303"/>
      <c r="C52" s="522"/>
      <c r="D52" s="520"/>
      <c r="E52" s="302"/>
      <c r="F52" s="133"/>
      <c r="G52" s="302"/>
      <c r="H52" s="302"/>
      <c r="I52" s="302"/>
      <c r="J52" s="104"/>
      <c r="K52" s="104"/>
      <c r="L52" s="302"/>
      <c r="M52" s="302"/>
      <c r="N52" s="302"/>
      <c r="O52" s="302"/>
    </row>
    <row r="53" spans="1:15" ht="15" customHeight="1" x14ac:dyDescent="0.2">
      <c r="A53" s="302"/>
      <c r="B53" s="303"/>
      <c r="C53" s="302"/>
      <c r="D53" s="301"/>
      <c r="E53" s="302"/>
      <c r="F53" s="111"/>
      <c r="G53" s="302"/>
      <c r="H53" s="302"/>
      <c r="I53" s="302"/>
      <c r="J53" s="104"/>
      <c r="K53" s="104"/>
      <c r="L53" s="302"/>
      <c r="M53" s="302"/>
      <c r="N53" s="302"/>
      <c r="O53" s="302"/>
    </row>
    <row r="54" spans="1:15" ht="15.75" customHeight="1" x14ac:dyDescent="0.25">
      <c r="A54" s="302"/>
      <c r="B54" s="521" t="s">
        <v>223</v>
      </c>
      <c r="C54" s="521"/>
      <c r="D54" s="521"/>
      <c r="E54" s="521"/>
      <c r="F54" s="521"/>
      <c r="G54" s="521"/>
      <c r="H54" s="521"/>
      <c r="I54" s="521"/>
      <c r="J54" s="132"/>
      <c r="K54" s="132"/>
      <c r="L54" s="302"/>
      <c r="M54" s="302"/>
      <c r="N54" s="302"/>
      <c r="O54" s="302"/>
    </row>
    <row r="55" spans="1:15" ht="15" customHeight="1" x14ac:dyDescent="0.2">
      <c r="A55" s="302"/>
      <c r="B55" s="303"/>
      <c r="C55" s="522" t="s">
        <v>224</v>
      </c>
      <c r="D55" s="520"/>
      <c r="E55" s="134">
        <v>26</v>
      </c>
      <c r="F55" s="124">
        <v>41356</v>
      </c>
      <c r="G55" s="125"/>
      <c r="H55" s="302"/>
      <c r="I55" s="302"/>
      <c r="J55" s="135"/>
      <c r="K55" s="135"/>
      <c r="L55" s="302"/>
      <c r="M55" s="302"/>
      <c r="N55" s="302"/>
      <c r="O55" s="302"/>
    </row>
    <row r="56" spans="1:15" ht="15" customHeight="1" x14ac:dyDescent="0.2">
      <c r="A56" s="302"/>
      <c r="B56" s="127"/>
      <c r="C56" s="522" t="s">
        <v>225</v>
      </c>
      <c r="D56" s="522"/>
      <c r="E56" s="134">
        <v>55</v>
      </c>
      <c r="F56" s="124">
        <v>41356</v>
      </c>
      <c r="G56" s="125"/>
      <c r="H56" s="302"/>
      <c r="I56" s="302"/>
      <c r="J56" s="104"/>
      <c r="K56" s="104"/>
      <c r="L56" s="302"/>
      <c r="M56" s="302"/>
      <c r="N56" s="302"/>
      <c r="O56" s="302"/>
    </row>
    <row r="57" spans="1:15" ht="15" customHeight="1" x14ac:dyDescent="0.2">
      <c r="A57" s="302"/>
      <c r="B57" s="136"/>
      <c r="C57" s="302"/>
      <c r="D57" s="302"/>
      <c r="E57" s="302"/>
      <c r="F57" s="137"/>
      <c r="G57" s="302"/>
      <c r="H57" s="302"/>
      <c r="I57" s="302"/>
      <c r="J57" s="104"/>
      <c r="K57" s="104"/>
      <c r="L57" s="302"/>
      <c r="M57" s="302"/>
      <c r="N57" s="302"/>
      <c r="O57" s="302"/>
    </row>
    <row r="58" spans="1:15" ht="15.75" customHeight="1" x14ac:dyDescent="0.25">
      <c r="A58" s="302"/>
      <c r="B58" s="521" t="s">
        <v>226</v>
      </c>
      <c r="C58" s="521"/>
      <c r="D58" s="521"/>
      <c r="E58" s="521"/>
      <c r="F58" s="521"/>
      <c r="G58" s="521"/>
      <c r="H58" s="521"/>
      <c r="I58" s="521"/>
      <c r="J58" s="132"/>
      <c r="K58" s="132"/>
      <c r="L58" s="302"/>
      <c r="M58" s="302"/>
      <c r="N58" s="302"/>
      <c r="O58" s="302"/>
    </row>
    <row r="59" spans="1:15" ht="15" customHeight="1" x14ac:dyDescent="0.2">
      <c r="A59" s="302"/>
      <c r="B59" s="303" t="s">
        <v>180</v>
      </c>
      <c r="C59" s="522" t="s">
        <v>227</v>
      </c>
      <c r="D59" s="522"/>
      <c r="E59" s="121">
        <v>32</v>
      </c>
      <c r="F59" s="124">
        <v>41356</v>
      </c>
      <c r="G59" s="125"/>
      <c r="H59" s="302"/>
      <c r="I59" s="302"/>
      <c r="J59" s="104"/>
      <c r="K59" s="104"/>
      <c r="L59" s="302"/>
      <c r="M59" s="302"/>
      <c r="N59" s="302"/>
      <c r="O59" s="302"/>
    </row>
    <row r="60" spans="1:15" ht="15" customHeight="1" x14ac:dyDescent="0.2">
      <c r="A60" s="301"/>
      <c r="B60" s="301"/>
      <c r="C60" s="520" t="s">
        <v>228</v>
      </c>
      <c r="D60" s="520"/>
      <c r="E60" s="121">
        <v>50</v>
      </c>
      <c r="F60" s="138" t="s">
        <v>229</v>
      </c>
      <c r="G60" s="301"/>
      <c r="H60" s="301"/>
      <c r="I60" s="301"/>
      <c r="J60" s="104"/>
      <c r="K60" s="104"/>
      <c r="L60" s="302"/>
      <c r="M60" s="302"/>
      <c r="N60" s="302"/>
      <c r="O60" s="302"/>
    </row>
    <row r="61" spans="1:15" ht="15" customHeight="1" x14ac:dyDescent="0.2">
      <c r="A61" s="301"/>
      <c r="B61" s="301"/>
      <c r="C61" s="520" t="s">
        <v>230</v>
      </c>
      <c r="D61" s="520"/>
      <c r="E61" s="121">
        <v>16</v>
      </c>
      <c r="F61" s="139"/>
      <c r="G61" s="301"/>
      <c r="H61" s="301"/>
      <c r="I61" s="301"/>
      <c r="J61" s="104"/>
      <c r="K61" s="104"/>
      <c r="L61" s="302"/>
      <c r="M61" s="302"/>
      <c r="N61" s="302"/>
      <c r="O61" s="302"/>
    </row>
    <row r="62" spans="1:15" ht="15" customHeight="1" x14ac:dyDescent="0.2">
      <c r="A62" s="301"/>
      <c r="B62" s="301"/>
      <c r="C62" s="301" t="s">
        <v>231</v>
      </c>
      <c r="D62" s="301" t="s">
        <v>232</v>
      </c>
      <c r="E62" s="121">
        <v>22</v>
      </c>
      <c r="F62" s="138"/>
      <c r="G62" s="301"/>
      <c r="H62" s="301"/>
      <c r="I62" s="301"/>
      <c r="J62" s="104"/>
      <c r="K62" s="104"/>
      <c r="L62" s="302"/>
      <c r="M62" s="302"/>
      <c r="N62" s="302"/>
      <c r="O62" s="302"/>
    </row>
    <row r="63" spans="1:15" ht="15" customHeight="1" x14ac:dyDescent="0.2">
      <c r="A63" s="301"/>
      <c r="B63" s="301"/>
      <c r="C63" s="520" t="s">
        <v>231</v>
      </c>
      <c r="D63" s="520"/>
      <c r="E63" s="121">
        <v>14</v>
      </c>
      <c r="F63" s="139"/>
      <c r="G63" s="301"/>
      <c r="H63" s="301"/>
      <c r="I63" s="301"/>
      <c r="J63" s="104"/>
      <c r="K63" s="104"/>
      <c r="L63" s="302"/>
      <c r="M63" s="302"/>
      <c r="N63" s="302"/>
      <c r="O63" s="302"/>
    </row>
    <row r="64" spans="1:15" ht="15" customHeight="1" x14ac:dyDescent="0.2">
      <c r="A64" s="301"/>
      <c r="B64" s="301"/>
      <c r="C64" s="301" t="s">
        <v>233</v>
      </c>
      <c r="D64" s="301" t="s">
        <v>232</v>
      </c>
      <c r="E64" s="121">
        <v>69</v>
      </c>
      <c r="F64" s="301"/>
      <c r="G64" s="301"/>
      <c r="H64" s="301"/>
      <c r="I64" s="301"/>
      <c r="J64" s="104"/>
      <c r="K64" s="104"/>
      <c r="L64" s="302"/>
      <c r="M64" s="302"/>
      <c r="N64" s="302"/>
      <c r="O64" s="302"/>
    </row>
    <row r="65" spans="1:20" ht="18" customHeight="1" x14ac:dyDescent="0.2">
      <c r="A65" s="301"/>
      <c r="B65" s="301"/>
      <c r="C65" s="301" t="s">
        <v>233</v>
      </c>
      <c r="D65" s="301" t="s">
        <v>234</v>
      </c>
      <c r="E65" s="121">
        <v>29</v>
      </c>
      <c r="F65" s="139"/>
      <c r="G65" s="301"/>
      <c r="H65" s="301"/>
      <c r="I65" s="301"/>
      <c r="J65" s="104"/>
      <c r="K65" s="104"/>
      <c r="L65" s="302"/>
      <c r="M65" s="302"/>
      <c r="N65" s="302"/>
      <c r="O65" s="302"/>
      <c r="P65" s="301"/>
      <c r="Q65" s="301"/>
      <c r="R65" s="301"/>
      <c r="S65" s="301"/>
      <c r="T65" s="301"/>
    </row>
    <row r="66" spans="1:20" ht="45" customHeight="1" x14ac:dyDescent="0.2">
      <c r="A66" s="301"/>
      <c r="B66" s="301"/>
      <c r="C66" s="301" t="s">
        <v>235</v>
      </c>
      <c r="D66" s="301" t="s">
        <v>232</v>
      </c>
      <c r="E66" s="121">
        <v>64</v>
      </c>
      <c r="F66" s="301"/>
      <c r="G66" s="301"/>
      <c r="H66" s="301"/>
      <c r="I66" s="301"/>
      <c r="J66" s="104"/>
      <c r="K66" s="104"/>
      <c r="L66" s="302"/>
      <c r="M66" s="302"/>
      <c r="N66" s="302"/>
      <c r="O66" s="302"/>
      <c r="P66" s="301"/>
      <c r="Q66" s="301"/>
      <c r="R66" s="301"/>
      <c r="S66" s="301"/>
      <c r="T66" s="301"/>
    </row>
    <row r="67" spans="1:20" ht="15" customHeight="1" x14ac:dyDescent="0.2">
      <c r="A67" s="302"/>
      <c r="B67" s="302"/>
      <c r="C67" s="301" t="s">
        <v>235</v>
      </c>
      <c r="D67" s="301" t="s">
        <v>234</v>
      </c>
      <c r="E67" s="121">
        <v>30</v>
      </c>
      <c r="F67" s="139"/>
      <c r="G67" s="302"/>
      <c r="H67" s="302"/>
      <c r="I67" s="302"/>
      <c r="J67" s="104"/>
      <c r="K67" s="104"/>
      <c r="L67" s="302"/>
      <c r="M67" s="302"/>
      <c r="N67" s="302"/>
      <c r="O67" s="302"/>
      <c r="P67" s="301"/>
      <c r="Q67" s="301"/>
      <c r="R67" s="301"/>
      <c r="S67" s="301"/>
      <c r="T67" s="301"/>
    </row>
    <row r="68" spans="1:20" ht="15.75" customHeight="1" x14ac:dyDescent="0.25">
      <c r="A68" s="302" t="s">
        <v>236</v>
      </c>
      <c r="B68" s="303" t="s">
        <v>180</v>
      </c>
      <c r="C68" s="522" t="s">
        <v>237</v>
      </c>
      <c r="D68" s="522"/>
      <c r="E68" s="121">
        <v>28</v>
      </c>
      <c r="F68" s="124">
        <v>41320</v>
      </c>
      <c r="G68" s="140" t="s">
        <v>238</v>
      </c>
      <c r="H68" s="302"/>
      <c r="I68" s="302"/>
      <c r="J68" s="104"/>
      <c r="K68" s="104" t="s">
        <v>239</v>
      </c>
      <c r="L68" s="302"/>
      <c r="M68" s="302"/>
      <c r="N68" s="121"/>
      <c r="O68" s="121"/>
      <c r="P68" s="302"/>
      <c r="Q68" s="302"/>
      <c r="R68" s="302"/>
      <c r="S68" s="302"/>
      <c r="T68" s="302"/>
    </row>
    <row r="69" spans="1:20" ht="15.75" customHeight="1" x14ac:dyDescent="0.2">
      <c r="A69" s="302"/>
      <c r="B69" s="303" t="s">
        <v>180</v>
      </c>
      <c r="C69" s="302" t="s">
        <v>240</v>
      </c>
      <c r="D69" s="301"/>
      <c r="E69" s="121">
        <v>18</v>
      </c>
      <c r="F69" s="141">
        <v>41366</v>
      </c>
      <c r="G69" s="302"/>
      <c r="H69" s="302"/>
      <c r="I69" s="302"/>
      <c r="J69" s="104"/>
      <c r="K69" s="104" t="s">
        <v>239</v>
      </c>
      <c r="L69" s="302"/>
      <c r="M69" s="302"/>
      <c r="N69" s="302"/>
      <c r="O69" s="302"/>
      <c r="P69" s="301"/>
      <c r="Q69" s="301"/>
      <c r="R69" s="301"/>
      <c r="S69" s="301"/>
      <c r="T69" s="301"/>
    </row>
    <row r="70" spans="1:20" ht="15.75" customHeight="1" x14ac:dyDescent="0.2">
      <c r="A70" s="302"/>
      <c r="B70" s="302"/>
      <c r="C70" s="301"/>
      <c r="D70" s="301"/>
      <c r="E70" s="302"/>
      <c r="F70" s="302"/>
      <c r="G70" s="302"/>
      <c r="H70" s="302"/>
      <c r="I70" s="302"/>
      <c r="J70" s="104"/>
      <c r="K70" s="104"/>
      <c r="L70" s="302"/>
      <c r="M70" s="302"/>
      <c r="N70" s="302"/>
      <c r="O70" s="302"/>
      <c r="P70" s="301"/>
      <c r="Q70" s="301"/>
      <c r="R70" s="301"/>
      <c r="S70" s="301"/>
      <c r="T70" s="301"/>
    </row>
    <row r="71" spans="1:20" ht="15.75" customHeight="1" x14ac:dyDescent="0.25">
      <c r="A71" s="302"/>
      <c r="B71" s="521" t="s">
        <v>241</v>
      </c>
      <c r="C71" s="521"/>
      <c r="D71" s="521"/>
      <c r="E71" s="521"/>
      <c r="F71" s="521"/>
      <c r="G71" s="521"/>
      <c r="H71" s="521"/>
      <c r="I71" s="521"/>
      <c r="J71" s="104"/>
      <c r="K71" s="104"/>
      <c r="L71" s="302"/>
      <c r="M71" s="302"/>
      <c r="N71" s="302"/>
      <c r="O71" s="302"/>
      <c r="P71" s="301"/>
      <c r="Q71" s="301"/>
      <c r="R71" s="301"/>
      <c r="S71" s="301"/>
      <c r="T71" s="301"/>
    </row>
    <row r="72" spans="1:20" ht="15.75" customHeight="1" x14ac:dyDescent="0.2">
      <c r="A72" s="302"/>
      <c r="B72" s="302"/>
      <c r="C72" s="520" t="s">
        <v>242</v>
      </c>
      <c r="D72" s="520"/>
      <c r="E72" s="302">
        <v>20</v>
      </c>
      <c r="F72" s="142"/>
      <c r="G72" s="302"/>
      <c r="H72" s="302"/>
      <c r="I72" s="302"/>
      <c r="J72" s="104"/>
      <c r="K72" s="104" t="s">
        <v>243</v>
      </c>
      <c r="L72" s="302"/>
      <c r="M72" s="302"/>
      <c r="N72" s="302"/>
      <c r="O72" s="302"/>
      <c r="P72" s="301"/>
      <c r="Q72" s="301"/>
      <c r="R72" s="301"/>
      <c r="S72" s="301"/>
      <c r="T72" s="301"/>
    </row>
    <row r="73" spans="1:20" ht="15.75" customHeight="1" x14ac:dyDescent="0.2">
      <c r="A73" s="302"/>
      <c r="B73" s="303" t="s">
        <v>180</v>
      </c>
      <c r="C73" s="520" t="s">
        <v>244</v>
      </c>
      <c r="D73" s="520"/>
      <c r="E73" s="302">
        <v>16</v>
      </c>
      <c r="F73" s="3" t="s">
        <v>245</v>
      </c>
      <c r="G73" s="302"/>
      <c r="H73" s="302"/>
      <c r="I73" s="302"/>
      <c r="J73" s="104">
        <v>2.5</v>
      </c>
      <c r="K73" s="104" t="s">
        <v>246</v>
      </c>
      <c r="L73" s="302"/>
      <c r="M73" s="302"/>
      <c r="N73" s="302"/>
      <c r="O73" s="302"/>
      <c r="P73" s="301"/>
      <c r="Q73" s="301"/>
      <c r="R73" s="301"/>
      <c r="S73" s="301"/>
      <c r="T73" s="301"/>
    </row>
    <row r="74" spans="1:20" ht="15.75" customHeight="1" x14ac:dyDescent="0.2">
      <c r="A74" s="302"/>
      <c r="B74" s="302"/>
      <c r="C74" s="301"/>
      <c r="D74" s="301"/>
      <c r="E74" s="302"/>
      <c r="F74" s="302"/>
      <c r="G74" s="302"/>
      <c r="H74" s="302"/>
      <c r="I74" s="302"/>
      <c r="J74" s="104"/>
      <c r="K74" s="104"/>
      <c r="L74" s="302"/>
      <c r="M74" s="302"/>
      <c r="N74" s="302"/>
      <c r="O74" s="302"/>
      <c r="P74" s="301"/>
      <c r="Q74" s="301"/>
      <c r="R74" s="301"/>
      <c r="S74" s="301"/>
      <c r="T74" s="301"/>
    </row>
    <row r="75" spans="1:20" ht="15.75" customHeight="1" x14ac:dyDescent="0.2">
      <c r="A75" s="302"/>
      <c r="B75" s="302"/>
      <c r="C75" s="301"/>
      <c r="D75" s="301"/>
      <c r="E75" s="302"/>
      <c r="F75" s="302"/>
      <c r="G75" s="302"/>
      <c r="H75" s="302"/>
      <c r="I75" s="302"/>
      <c r="J75" s="104"/>
      <c r="K75" s="104"/>
      <c r="L75" s="302"/>
      <c r="M75" s="302"/>
      <c r="N75" s="302"/>
      <c r="O75" s="302"/>
      <c r="P75" s="301"/>
      <c r="Q75" s="301"/>
      <c r="R75" s="301"/>
      <c r="S75" s="301"/>
      <c r="T75" s="301"/>
    </row>
    <row r="76" spans="1:20" ht="15.75" customHeight="1" x14ac:dyDescent="0.2">
      <c r="A76" s="302"/>
      <c r="B76" s="302"/>
      <c r="C76" s="301"/>
      <c r="D76" s="301"/>
      <c r="E76" s="302"/>
      <c r="F76" s="302"/>
      <c r="G76" s="302"/>
      <c r="H76" s="302"/>
      <c r="I76" s="302"/>
      <c r="J76" s="104"/>
      <c r="K76" s="104"/>
      <c r="L76" s="302"/>
      <c r="M76" s="302"/>
      <c r="N76" s="302"/>
      <c r="O76" s="302"/>
      <c r="P76" s="301"/>
      <c r="Q76" s="301"/>
      <c r="R76" s="301"/>
      <c r="S76" s="301"/>
      <c r="T76" s="301"/>
    </row>
    <row r="77" spans="1:20" ht="15.75" customHeight="1" x14ac:dyDescent="0.25">
      <c r="A77" s="302"/>
      <c r="B77" s="521" t="s">
        <v>84</v>
      </c>
      <c r="C77" s="521"/>
      <c r="D77" s="521"/>
      <c r="E77" s="521"/>
      <c r="F77" s="521"/>
      <c r="G77" s="521"/>
      <c r="H77" s="521"/>
      <c r="I77" s="521"/>
      <c r="J77" s="132"/>
      <c r="K77" s="132"/>
      <c r="L77" s="302"/>
      <c r="M77" s="302"/>
      <c r="N77" s="302"/>
      <c r="O77" s="302"/>
      <c r="P77" s="301"/>
      <c r="Q77" s="301"/>
      <c r="R77" s="301"/>
      <c r="S77" s="301"/>
      <c r="T77" s="301"/>
    </row>
    <row r="78" spans="1:20" ht="15" customHeight="1" x14ac:dyDescent="0.2">
      <c r="A78" s="302"/>
      <c r="B78" s="302"/>
      <c r="C78" s="522" t="s">
        <v>247</v>
      </c>
      <c r="D78" s="522"/>
      <c r="E78" s="522"/>
      <c r="F78" s="522"/>
      <c r="G78" s="522"/>
      <c r="H78" s="522"/>
      <c r="I78" s="522"/>
      <c r="J78" s="104"/>
      <c r="K78" s="104"/>
      <c r="L78" s="302"/>
      <c r="M78" s="302"/>
      <c r="N78" s="302"/>
      <c r="O78" s="302"/>
      <c r="P78" s="301"/>
      <c r="Q78" s="301"/>
      <c r="R78" s="301"/>
      <c r="S78" s="301"/>
      <c r="T78" s="301"/>
    </row>
    <row r="79" spans="1:20" ht="15" customHeight="1" x14ac:dyDescent="0.2">
      <c r="A79" s="302"/>
      <c r="B79" s="302"/>
      <c r="C79" s="523"/>
      <c r="D79" s="523"/>
      <c r="E79" s="523"/>
      <c r="F79" s="523"/>
      <c r="G79" s="523"/>
      <c r="H79" s="523"/>
      <c r="I79" s="523"/>
      <c r="J79" s="104"/>
      <c r="K79" s="104"/>
      <c r="L79" s="302"/>
      <c r="M79" s="302"/>
      <c r="N79" s="302"/>
      <c r="O79" s="302"/>
      <c r="P79" s="301"/>
      <c r="Q79" s="301"/>
      <c r="R79" s="301"/>
      <c r="S79" s="301"/>
      <c r="T79" s="301"/>
    </row>
    <row r="80" spans="1:20" ht="15" customHeight="1" x14ac:dyDescent="0.2">
      <c r="A80" s="302"/>
      <c r="B80" s="302"/>
      <c r="C80" s="302"/>
      <c r="D80" s="302"/>
      <c r="E80" s="302"/>
      <c r="F80" s="137"/>
      <c r="G80" s="302"/>
      <c r="H80" s="302"/>
      <c r="I80" s="302"/>
      <c r="J80" s="104"/>
      <c r="K80" s="104"/>
      <c r="L80" s="302"/>
      <c r="M80" s="302"/>
      <c r="N80" s="302"/>
      <c r="O80" s="302"/>
      <c r="P80" s="301"/>
      <c r="Q80" s="301"/>
      <c r="R80" s="301"/>
      <c r="S80" s="301"/>
      <c r="T80" s="301"/>
    </row>
    <row r="81" spans="1:11" x14ac:dyDescent="0.2">
      <c r="A81" s="143" t="s">
        <v>248</v>
      </c>
      <c r="B81" s="143"/>
      <c r="C81" s="524" t="s">
        <v>249</v>
      </c>
      <c r="D81" s="524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250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4" t="s">
        <v>114</v>
      </c>
      <c r="B1" s="565"/>
      <c r="C1" s="565"/>
      <c r="D1" s="565"/>
      <c r="E1" s="565"/>
      <c r="F1" s="566"/>
      <c r="G1" s="145"/>
    </row>
    <row r="2" spans="1:7" x14ac:dyDescent="0.25">
      <c r="A2" s="146" t="s">
        <v>21</v>
      </c>
      <c r="B2" s="44" t="s">
        <v>26</v>
      </c>
      <c r="C2" s="44" t="s">
        <v>251</v>
      </c>
      <c r="D2" s="504" t="s">
        <v>36</v>
      </c>
      <c r="E2" s="504"/>
      <c r="F2" s="504"/>
      <c r="G2" s="147"/>
    </row>
    <row r="3" spans="1:7" x14ac:dyDescent="0.25">
      <c r="A3" s="148" t="s">
        <v>252</v>
      </c>
      <c r="B3" s="149">
        <f>SUMIF(B13:B998,"Anu",E13:E998)</f>
        <v>29.5</v>
      </c>
      <c r="C3" s="149">
        <f>B3/4</f>
        <v>7.375</v>
      </c>
      <c r="D3" s="567" t="s">
        <v>253</v>
      </c>
      <c r="E3" s="568"/>
      <c r="F3" s="569"/>
      <c r="G3" s="145"/>
    </row>
    <row r="4" spans="1:7" x14ac:dyDescent="0.25">
      <c r="A4" s="148" t="s">
        <v>254</v>
      </c>
      <c r="B4" s="149">
        <f>SUMIF(B13:B998,"Ari",E13:E998)</f>
        <v>39</v>
      </c>
      <c r="C4" s="149">
        <f>B4/4</f>
        <v>9.75</v>
      </c>
      <c r="D4" s="553" t="s">
        <v>255</v>
      </c>
      <c r="E4" s="554"/>
      <c r="F4" s="555"/>
      <c r="G4" s="145"/>
    </row>
    <row r="5" spans="1:7" x14ac:dyDescent="0.25">
      <c r="A5" s="148" t="s">
        <v>256</v>
      </c>
      <c r="B5" s="149">
        <f>SUMIF(B13:B998,"Ilkka",E13:E998)</f>
        <v>29</v>
      </c>
      <c r="C5" s="149">
        <f>B5/4</f>
        <v>7.25</v>
      </c>
      <c r="D5" s="553"/>
      <c r="E5" s="554"/>
      <c r="F5" s="555"/>
      <c r="G5" s="145"/>
    </row>
    <row r="6" spans="1:7" x14ac:dyDescent="0.25">
      <c r="A6" s="148" t="s">
        <v>257</v>
      </c>
      <c r="B6" s="149">
        <f>SUMIF(B13:B998,"Ka",E13:E998)</f>
        <v>19</v>
      </c>
      <c r="C6" s="149">
        <f>B6/4</f>
        <v>4.75</v>
      </c>
      <c r="D6" s="553"/>
      <c r="E6" s="554"/>
      <c r="F6" s="555"/>
      <c r="G6" s="145"/>
    </row>
    <row r="7" spans="1:7" x14ac:dyDescent="0.25">
      <c r="A7" s="150" t="s">
        <v>258</v>
      </c>
      <c r="B7" s="151">
        <f>SUMIF(B13:B998,"Tero",E13:E998)</f>
        <v>24.5</v>
      </c>
      <c r="C7" s="151">
        <f>B7/4</f>
        <v>6.125</v>
      </c>
      <c r="D7" s="553"/>
      <c r="E7" s="554"/>
      <c r="F7" s="555"/>
      <c r="G7" s="145"/>
    </row>
    <row r="8" spans="1:7" x14ac:dyDescent="0.25">
      <c r="A8" s="556" t="s">
        <v>37</v>
      </c>
      <c r="B8" s="558">
        <f>IF((SUM(B3:B7)=0),"",SUM(B3:B7))</f>
        <v>141</v>
      </c>
      <c r="C8" s="558">
        <f>IF((SUM(C3:C7)=0),"",SUM(C3:C7))</f>
        <v>35.25</v>
      </c>
      <c r="D8" s="553"/>
      <c r="E8" s="554"/>
      <c r="F8" s="555"/>
      <c r="G8" s="145"/>
    </row>
    <row r="9" spans="1:7" s="11" customFormat="1" x14ac:dyDescent="0.25">
      <c r="A9" s="557"/>
      <c r="B9" s="559"/>
      <c r="C9" s="560"/>
      <c r="D9" s="561"/>
      <c r="E9" s="562"/>
      <c r="F9" s="563"/>
      <c r="G9" s="145"/>
    </row>
    <row r="10" spans="1:7" s="11" customFormat="1" x14ac:dyDescent="0.25">
      <c r="A10" s="545" t="s">
        <v>39</v>
      </c>
      <c r="B10" s="546"/>
      <c r="C10" s="546"/>
      <c r="D10" s="546"/>
      <c r="E10" s="547"/>
      <c r="F10" s="546"/>
      <c r="G10" s="147"/>
    </row>
    <row r="11" spans="1:7" x14ac:dyDescent="0.25">
      <c r="A11" s="548" t="s">
        <v>40</v>
      </c>
      <c r="B11" s="481" t="s">
        <v>21</v>
      </c>
      <c r="C11" s="382" t="s">
        <v>41</v>
      </c>
      <c r="D11" s="384"/>
      <c r="E11" s="549" t="s">
        <v>42</v>
      </c>
      <c r="F11" s="551" t="s">
        <v>259</v>
      </c>
      <c r="G11" s="145"/>
    </row>
    <row r="12" spans="1:7" ht="15.75" customHeight="1" x14ac:dyDescent="0.25">
      <c r="A12" s="548"/>
      <c r="B12" s="481"/>
      <c r="C12" s="295" t="s">
        <v>44</v>
      </c>
      <c r="D12" s="152" t="s">
        <v>45</v>
      </c>
      <c r="E12" s="550"/>
      <c r="F12" s="552"/>
      <c r="G12" s="145"/>
    </row>
    <row r="13" spans="1:7" x14ac:dyDescent="0.25">
      <c r="A13" s="153">
        <v>41317</v>
      </c>
      <c r="B13" s="154" t="s">
        <v>252</v>
      </c>
      <c r="C13" s="155"/>
      <c r="D13" s="156" t="s">
        <v>260</v>
      </c>
      <c r="E13" s="157">
        <v>2</v>
      </c>
      <c r="F13" s="158" t="s">
        <v>261</v>
      </c>
      <c r="G13" s="145"/>
    </row>
    <row r="14" spans="1:7" x14ac:dyDescent="0.25">
      <c r="A14" s="153">
        <v>41319</v>
      </c>
      <c r="B14" s="154" t="s">
        <v>252</v>
      </c>
      <c r="C14" s="159"/>
      <c r="D14" s="156" t="s">
        <v>260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252</v>
      </c>
      <c r="C15" s="162"/>
      <c r="D15" s="156" t="s">
        <v>262</v>
      </c>
      <c r="E15" s="157">
        <v>1</v>
      </c>
      <c r="F15" s="158" t="s">
        <v>263</v>
      </c>
      <c r="G15" s="145"/>
    </row>
    <row r="16" spans="1:7" x14ac:dyDescent="0.25">
      <c r="A16" s="153">
        <v>41320</v>
      </c>
      <c r="B16" s="154" t="s">
        <v>252</v>
      </c>
      <c r="C16" s="163" t="s">
        <v>236</v>
      </c>
      <c r="D16" s="156" t="s">
        <v>264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252</v>
      </c>
      <c r="C17" s="163" t="s">
        <v>236</v>
      </c>
      <c r="D17" s="156" t="s">
        <v>265</v>
      </c>
      <c r="E17" s="157">
        <v>1</v>
      </c>
      <c r="F17" s="158" t="s">
        <v>266</v>
      </c>
      <c r="G17" s="145"/>
    </row>
    <row r="18" spans="1:7" x14ac:dyDescent="0.25">
      <c r="A18" s="153">
        <v>41317</v>
      </c>
      <c r="B18" s="154" t="s">
        <v>254</v>
      </c>
      <c r="C18" s="155"/>
      <c r="D18" s="156" t="s">
        <v>260</v>
      </c>
      <c r="E18" s="157">
        <v>2</v>
      </c>
      <c r="F18" s="158" t="s">
        <v>261</v>
      </c>
      <c r="G18" s="145"/>
    </row>
    <row r="19" spans="1:7" x14ac:dyDescent="0.25">
      <c r="A19" s="153">
        <v>41319</v>
      </c>
      <c r="B19" s="154" t="s">
        <v>254</v>
      </c>
      <c r="C19" s="162"/>
      <c r="D19" s="156" t="s">
        <v>260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254</v>
      </c>
      <c r="C20" s="165"/>
      <c r="D20" s="156" t="s">
        <v>267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254</v>
      </c>
      <c r="C21" s="165" t="s">
        <v>185</v>
      </c>
      <c r="D21" s="156" t="s">
        <v>268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256</v>
      </c>
      <c r="C22" s="165" t="s">
        <v>185</v>
      </c>
      <c r="D22" s="156" t="s">
        <v>268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257</v>
      </c>
      <c r="C23" s="155"/>
      <c r="D23" s="156" t="s">
        <v>260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257</v>
      </c>
      <c r="C24" s="162"/>
      <c r="D24" s="156" t="s">
        <v>260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257</v>
      </c>
      <c r="C25" s="163" t="s">
        <v>269</v>
      </c>
      <c r="D25" s="156" t="s">
        <v>270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257</v>
      </c>
      <c r="C26" s="163" t="s">
        <v>269</v>
      </c>
      <c r="D26" s="156" t="s">
        <v>271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258</v>
      </c>
      <c r="C27" s="155"/>
      <c r="D27" s="156" t="s">
        <v>260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258</v>
      </c>
      <c r="C28" s="159"/>
      <c r="D28" s="156" t="s">
        <v>260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258</v>
      </c>
      <c r="C29" s="159"/>
      <c r="D29" s="156" t="s">
        <v>260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256</v>
      </c>
      <c r="C30" s="159"/>
      <c r="D30" s="156" t="s">
        <v>260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256</v>
      </c>
      <c r="C31" s="162"/>
      <c r="D31" s="156" t="s">
        <v>260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256</v>
      </c>
      <c r="C32" s="163" t="s">
        <v>272</v>
      </c>
      <c r="D32" s="156" t="s">
        <v>273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254</v>
      </c>
      <c r="C33" s="154"/>
      <c r="D33" s="156" t="s">
        <v>260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254</v>
      </c>
      <c r="C34" s="165" t="s">
        <v>185</v>
      </c>
      <c r="D34" s="156" t="s">
        <v>274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252</v>
      </c>
      <c r="C35" s="154"/>
      <c r="D35" s="156" t="s">
        <v>260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256</v>
      </c>
      <c r="C36" s="163" t="s">
        <v>272</v>
      </c>
      <c r="D36" s="156" t="s">
        <v>275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254</v>
      </c>
      <c r="C37" s="163" t="s">
        <v>272</v>
      </c>
      <c r="D37" s="156" t="s">
        <v>275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258</v>
      </c>
      <c r="C38" s="163" t="s">
        <v>276</v>
      </c>
      <c r="D38" s="156" t="s">
        <v>277</v>
      </c>
      <c r="E38" s="157">
        <v>2</v>
      </c>
      <c r="F38" s="158" t="s">
        <v>278</v>
      </c>
      <c r="G38" s="145"/>
    </row>
    <row r="39" spans="1:7" x14ac:dyDescent="0.25">
      <c r="A39" s="153">
        <v>41326</v>
      </c>
      <c r="B39" s="154" t="s">
        <v>254</v>
      </c>
      <c r="C39" s="165" t="s">
        <v>185</v>
      </c>
      <c r="D39" s="156" t="s">
        <v>279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258</v>
      </c>
      <c r="C40" s="163" t="s">
        <v>276</v>
      </c>
      <c r="D40" s="156" t="s">
        <v>280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252</v>
      </c>
      <c r="C41" s="155"/>
      <c r="D41" s="156" t="s">
        <v>281</v>
      </c>
      <c r="E41" s="157">
        <v>1</v>
      </c>
      <c r="F41" s="158" t="s">
        <v>282</v>
      </c>
      <c r="G41" s="145"/>
    </row>
    <row r="42" spans="1:7" x14ac:dyDescent="0.25">
      <c r="A42" s="153">
        <v>41329</v>
      </c>
      <c r="B42" s="154" t="s">
        <v>254</v>
      </c>
      <c r="C42" s="162"/>
      <c r="D42" s="156" t="s">
        <v>260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256</v>
      </c>
      <c r="C43" s="163" t="s">
        <v>272</v>
      </c>
      <c r="D43" s="156" t="s">
        <v>283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256</v>
      </c>
      <c r="C44" s="154"/>
      <c r="D44" s="156" t="s">
        <v>260</v>
      </c>
      <c r="E44" s="157">
        <v>2</v>
      </c>
      <c r="F44" s="158" t="s">
        <v>284</v>
      </c>
      <c r="G44" s="145"/>
    </row>
    <row r="45" spans="1:7" x14ac:dyDescent="0.25">
      <c r="A45" s="153">
        <v>41329</v>
      </c>
      <c r="B45" s="154" t="s">
        <v>254</v>
      </c>
      <c r="C45" s="163" t="s">
        <v>285</v>
      </c>
      <c r="D45" s="156" t="s">
        <v>286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258</v>
      </c>
      <c r="C46" s="155"/>
      <c r="D46" s="156" t="s">
        <v>260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257</v>
      </c>
      <c r="C47" s="159"/>
      <c r="D47" s="156" t="s">
        <v>260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252</v>
      </c>
      <c r="C48" s="162"/>
      <c r="D48" s="156" t="s">
        <v>260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256</v>
      </c>
      <c r="C49" s="165" t="s">
        <v>179</v>
      </c>
      <c r="D49" s="156" t="s">
        <v>287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258</v>
      </c>
      <c r="C50" s="155"/>
      <c r="D50" s="156" t="s">
        <v>288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252</v>
      </c>
      <c r="C51" s="159"/>
      <c r="D51" s="156" t="s">
        <v>260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256</v>
      </c>
      <c r="C52" s="159"/>
      <c r="D52" s="156" t="s">
        <v>260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258</v>
      </c>
      <c r="C53" s="159"/>
      <c r="D53" s="156" t="s">
        <v>260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254</v>
      </c>
      <c r="C54" s="162"/>
      <c r="D54" s="156" t="s">
        <v>260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252</v>
      </c>
      <c r="C55" s="165" t="s">
        <v>179</v>
      </c>
      <c r="D55" s="156" t="s">
        <v>289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252</v>
      </c>
      <c r="C56" s="155"/>
      <c r="D56" s="156" t="s">
        <v>260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254</v>
      </c>
      <c r="C57" s="159"/>
      <c r="D57" s="156" t="s">
        <v>260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257</v>
      </c>
      <c r="C58" s="159"/>
      <c r="D58" s="156" t="s">
        <v>260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256</v>
      </c>
      <c r="C59" s="159"/>
      <c r="D59" s="156" t="s">
        <v>260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258</v>
      </c>
      <c r="C60" s="162"/>
      <c r="D60" s="156" t="s">
        <v>260</v>
      </c>
      <c r="E60" s="157">
        <v>0.5</v>
      </c>
      <c r="F60" s="158" t="s">
        <v>290</v>
      </c>
      <c r="G60" s="145"/>
    </row>
    <row r="61" spans="1:7" x14ac:dyDescent="0.25">
      <c r="A61" s="153">
        <v>41337</v>
      </c>
      <c r="B61" s="154" t="s">
        <v>258</v>
      </c>
      <c r="C61" s="165" t="s">
        <v>291</v>
      </c>
      <c r="D61" s="156" t="s">
        <v>292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252</v>
      </c>
      <c r="C62" s="165"/>
      <c r="D62" s="156" t="s">
        <v>293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258</v>
      </c>
      <c r="C63" s="163" t="s">
        <v>294</v>
      </c>
      <c r="D63" s="63" t="s">
        <v>295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256</v>
      </c>
      <c r="C64" s="165" t="s">
        <v>296</v>
      </c>
      <c r="D64" s="156" t="s">
        <v>297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252</v>
      </c>
      <c r="C66" s="159"/>
      <c r="D66" s="156" t="s">
        <v>260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254</v>
      </c>
      <c r="C67" s="159"/>
      <c r="D67" s="156" t="s">
        <v>260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256</v>
      </c>
      <c r="C68" s="159"/>
      <c r="D68" s="156" t="s">
        <v>260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257</v>
      </c>
      <c r="C69" s="159"/>
      <c r="D69" s="156" t="s">
        <v>260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258</v>
      </c>
      <c r="C70" s="159"/>
      <c r="D70" s="156" t="s">
        <v>260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252</v>
      </c>
      <c r="C71" s="162"/>
      <c r="D71" s="156" t="s">
        <v>298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254</v>
      </c>
      <c r="C72" s="163" t="s">
        <v>299</v>
      </c>
      <c r="D72" s="156" t="s">
        <v>300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252</v>
      </c>
      <c r="C73" s="165"/>
      <c r="D73" s="156" t="s">
        <v>298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252</v>
      </c>
      <c r="C74" s="155"/>
      <c r="D74" s="156" t="s">
        <v>260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254</v>
      </c>
      <c r="C75" s="159"/>
      <c r="D75" s="156" t="s">
        <v>260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258</v>
      </c>
      <c r="C76" s="159"/>
      <c r="D76" s="156" t="s">
        <v>260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257</v>
      </c>
      <c r="C77" s="159"/>
      <c r="D77" s="156" t="s">
        <v>260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256</v>
      </c>
      <c r="C78" s="162"/>
      <c r="D78" s="156" t="s">
        <v>260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252</v>
      </c>
      <c r="C79" s="165"/>
      <c r="D79" s="156" t="s">
        <v>301</v>
      </c>
      <c r="E79" s="157">
        <v>1</v>
      </c>
      <c r="F79" s="158" t="s">
        <v>302</v>
      </c>
      <c r="G79" s="145"/>
    </row>
    <row r="80" spans="1:7" ht="30" customHeight="1" x14ac:dyDescent="0.25">
      <c r="A80" s="153">
        <v>41341</v>
      </c>
      <c r="B80" s="154" t="s">
        <v>254</v>
      </c>
      <c r="C80" s="163" t="s">
        <v>303</v>
      </c>
      <c r="D80" s="156" t="s">
        <v>304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257</v>
      </c>
      <c r="C81" s="163" t="s">
        <v>305</v>
      </c>
      <c r="D81" s="156" t="s">
        <v>306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257</v>
      </c>
      <c r="C82" s="163" t="s">
        <v>188</v>
      </c>
      <c r="D82" s="156" t="s">
        <v>307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257</v>
      </c>
      <c r="C83" s="163" t="s">
        <v>193</v>
      </c>
      <c r="D83" s="156" t="s">
        <v>308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257</v>
      </c>
      <c r="C84" s="163" t="s">
        <v>193</v>
      </c>
      <c r="D84" s="156" t="s">
        <v>309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256</v>
      </c>
      <c r="C85" s="155"/>
      <c r="D85" s="156" t="s">
        <v>310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256</v>
      </c>
      <c r="C86" s="159"/>
      <c r="D86" s="156" t="s">
        <v>311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36" zoomScaleNormal="100" workbookViewId="0">
      <selection activeCell="E43" sqref="E43:E44"/>
    </sheetView>
  </sheetViews>
  <sheetFormatPr defaultColWidth="11.28515625" defaultRowHeight="15" x14ac:dyDescent="0.25"/>
  <cols>
    <col min="1" max="1" width="2.7109375" style="234" customWidth="1"/>
    <col min="2" max="2" width="12.42578125" style="235" customWidth="1"/>
    <col min="3" max="3" width="9.42578125" style="236" customWidth="1"/>
    <col min="4" max="4" width="2.28515625" style="237" customWidth="1"/>
    <col min="5" max="5" width="59" style="231" customWidth="1"/>
    <col min="6" max="6" width="30.7109375" style="232" customWidth="1"/>
    <col min="7" max="7" width="62.140625" style="233" customWidth="1"/>
    <col min="8" max="8" width="30.7109375" style="238" customWidth="1"/>
    <col min="9" max="10" width="11.28515625" style="234"/>
    <col min="11" max="40" width="11.28515625" style="4"/>
  </cols>
  <sheetData>
    <row r="1" spans="1:40" x14ac:dyDescent="0.2">
      <c r="A1" s="29"/>
      <c r="B1" s="216"/>
      <c r="C1" s="217"/>
      <c r="D1" s="218"/>
      <c r="E1" s="289"/>
      <c r="F1" s="219"/>
      <c r="G1" s="289"/>
      <c r="H1" s="220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1"/>
      <c r="B2" s="422" t="s">
        <v>76</v>
      </c>
      <c r="C2" s="423"/>
      <c r="D2" s="423"/>
      <c r="E2" s="423"/>
      <c r="F2" s="423"/>
      <c r="G2" s="423"/>
      <c r="H2" s="424"/>
      <c r="I2" s="22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1"/>
      <c r="B3" s="419" t="s">
        <v>315</v>
      </c>
      <c r="C3" s="420"/>
      <c r="D3" s="420"/>
      <c r="E3" s="420"/>
      <c r="F3" s="420"/>
      <c r="G3" s="420"/>
      <c r="H3" s="421"/>
      <c r="I3" s="222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3"/>
      <c r="B4" s="259" t="s">
        <v>40</v>
      </c>
      <c r="C4" s="428" t="s">
        <v>77</v>
      </c>
      <c r="D4" s="429"/>
      <c r="E4" s="224" t="s">
        <v>78</v>
      </c>
      <c r="F4" s="311" t="s">
        <v>44</v>
      </c>
      <c r="G4" s="226" t="s">
        <v>79</v>
      </c>
      <c r="H4" s="225" t="s">
        <v>44</v>
      </c>
      <c r="I4" s="227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</row>
    <row r="5" spans="1:40" x14ac:dyDescent="0.25">
      <c r="A5" s="230"/>
      <c r="B5" s="416" t="s">
        <v>325</v>
      </c>
      <c r="C5" s="268" t="s">
        <v>313</v>
      </c>
      <c r="D5" s="284" t="s">
        <v>80</v>
      </c>
      <c r="E5" s="287" t="s">
        <v>355</v>
      </c>
      <c r="F5" s="229"/>
      <c r="G5" s="287" t="s">
        <v>326</v>
      </c>
      <c r="H5" s="184"/>
      <c r="I5" s="222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0"/>
      <c r="B6" s="416"/>
      <c r="C6" s="268" t="s">
        <v>314</v>
      </c>
      <c r="D6" s="284" t="s">
        <v>80</v>
      </c>
      <c r="E6" s="287" t="s">
        <v>355</v>
      </c>
      <c r="F6" s="184"/>
      <c r="G6" s="307" t="s">
        <v>326</v>
      </c>
      <c r="H6" s="184"/>
      <c r="I6" s="222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1"/>
      <c r="B7" s="413"/>
      <c r="C7" s="414"/>
      <c r="D7" s="414"/>
      <c r="E7" s="414"/>
      <c r="F7" s="414"/>
      <c r="G7" s="414"/>
      <c r="H7" s="415"/>
      <c r="I7" s="22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0"/>
      <c r="B8" s="416" t="s">
        <v>312</v>
      </c>
      <c r="C8" s="268" t="s">
        <v>313</v>
      </c>
      <c r="D8" s="308" t="s">
        <v>80</v>
      </c>
      <c r="E8" s="307" t="s">
        <v>326</v>
      </c>
      <c r="F8" s="229"/>
      <c r="G8" s="307" t="s">
        <v>357</v>
      </c>
      <c r="H8" s="184"/>
      <c r="I8" s="22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1"/>
      <c r="B9" s="416"/>
      <c r="C9" s="268" t="s">
        <v>314</v>
      </c>
      <c r="D9" s="308" t="s">
        <v>80</v>
      </c>
      <c r="E9" s="307" t="s">
        <v>326</v>
      </c>
      <c r="F9" s="184"/>
      <c r="G9" s="307" t="s">
        <v>326</v>
      </c>
      <c r="H9" s="184"/>
      <c r="I9" s="222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1"/>
      <c r="B10" s="413"/>
      <c r="C10" s="414"/>
      <c r="D10" s="414"/>
      <c r="E10" s="414"/>
      <c r="F10" s="414"/>
      <c r="G10" s="414"/>
      <c r="H10" s="415"/>
      <c r="I10" s="222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1"/>
      <c r="B11" s="417" t="s">
        <v>327</v>
      </c>
      <c r="C11" s="268" t="s">
        <v>313</v>
      </c>
      <c r="D11" s="315" t="s">
        <v>80</v>
      </c>
      <c r="E11" s="314" t="s">
        <v>375</v>
      </c>
      <c r="F11" s="229"/>
      <c r="G11" s="314" t="s">
        <v>381</v>
      </c>
      <c r="H11" s="184"/>
      <c r="I11" s="222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1"/>
      <c r="B12" s="418"/>
      <c r="C12" s="268" t="s">
        <v>314</v>
      </c>
      <c r="D12" s="315" t="s">
        <v>80</v>
      </c>
      <c r="E12" s="314" t="s">
        <v>326</v>
      </c>
      <c r="F12" s="184"/>
      <c r="G12" s="314" t="s">
        <v>326</v>
      </c>
      <c r="H12" s="184"/>
      <c r="I12" s="222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32"/>
      <c r="B13" s="413"/>
      <c r="C13" s="414"/>
      <c r="D13" s="414"/>
      <c r="E13" s="414"/>
      <c r="F13" s="414"/>
      <c r="G13" s="414"/>
      <c r="H13" s="415"/>
      <c r="I13" s="222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32"/>
      <c r="B14" s="417" t="s">
        <v>380</v>
      </c>
      <c r="C14" s="268" t="s">
        <v>313</v>
      </c>
      <c r="D14" s="315" t="s">
        <v>80</v>
      </c>
      <c r="E14" s="314" t="s">
        <v>381</v>
      </c>
      <c r="F14" s="229"/>
      <c r="G14" s="314" t="s">
        <v>385</v>
      </c>
      <c r="H14" s="184"/>
      <c r="I14" s="222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32"/>
      <c r="B15" s="418"/>
      <c r="C15" s="268" t="s">
        <v>314</v>
      </c>
      <c r="D15" s="315" t="s">
        <v>80</v>
      </c>
      <c r="E15" s="314" t="s">
        <v>387</v>
      </c>
      <c r="F15" s="184"/>
      <c r="G15" s="314" t="s">
        <v>386</v>
      </c>
      <c r="H15" s="184"/>
      <c r="I15" s="222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32"/>
      <c r="B16" s="413"/>
      <c r="C16" s="414"/>
      <c r="D16" s="414"/>
      <c r="E16" s="414"/>
      <c r="F16" s="414"/>
      <c r="G16" s="414"/>
      <c r="H16" s="415"/>
      <c r="I16" s="222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7" t="s">
        <v>433</v>
      </c>
      <c r="C17" s="268" t="s">
        <v>313</v>
      </c>
      <c r="D17" s="327" t="s">
        <v>80</v>
      </c>
      <c r="E17" s="193" t="s">
        <v>438</v>
      </c>
      <c r="F17" s="229"/>
      <c r="G17" s="193" t="s">
        <v>440</v>
      </c>
      <c r="H17" s="184"/>
      <c r="I17" s="222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18"/>
      <c r="C18" s="268" t="s">
        <v>314</v>
      </c>
      <c r="D18" s="327" t="s">
        <v>80</v>
      </c>
      <c r="E18" s="193" t="s">
        <v>437</v>
      </c>
      <c r="F18" s="184"/>
      <c r="G18" s="193" t="s">
        <v>439</v>
      </c>
      <c r="H18" s="184"/>
      <c r="I18" s="222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13"/>
      <c r="C19" s="414"/>
      <c r="D19" s="414"/>
      <c r="E19" s="414"/>
      <c r="F19" s="414"/>
      <c r="G19" s="414"/>
      <c r="H19" s="415"/>
      <c r="I19" s="22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7" t="s">
        <v>428</v>
      </c>
      <c r="C20" s="268" t="s">
        <v>313</v>
      </c>
      <c r="D20" s="327" t="s">
        <v>80</v>
      </c>
      <c r="E20" s="193" t="s">
        <v>442</v>
      </c>
      <c r="F20" s="229"/>
      <c r="G20" s="193" t="s">
        <v>442</v>
      </c>
      <c r="H20" s="184"/>
      <c r="I20" s="222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18"/>
      <c r="C21" s="268" t="s">
        <v>314</v>
      </c>
      <c r="D21" s="327" t="s">
        <v>80</v>
      </c>
      <c r="E21" s="193" t="s">
        <v>442</v>
      </c>
      <c r="F21" s="184"/>
      <c r="G21" s="193" t="s">
        <v>442</v>
      </c>
      <c r="H21" s="184"/>
      <c r="I21" s="222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13"/>
      <c r="C22" s="414"/>
      <c r="D22" s="414"/>
      <c r="E22" s="414"/>
      <c r="F22" s="414"/>
      <c r="G22" s="414"/>
      <c r="H22" s="415"/>
      <c r="I22" s="222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7" t="s">
        <v>429</v>
      </c>
      <c r="C23" s="268" t="s">
        <v>313</v>
      </c>
      <c r="D23" s="327" t="s">
        <v>80</v>
      </c>
      <c r="E23" s="193" t="s">
        <v>442</v>
      </c>
      <c r="F23" s="229"/>
      <c r="G23" s="193" t="s">
        <v>442</v>
      </c>
      <c r="H23" s="184"/>
      <c r="I23" s="222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18"/>
      <c r="C24" s="268" t="s">
        <v>314</v>
      </c>
      <c r="D24" s="327" t="s">
        <v>80</v>
      </c>
      <c r="E24" s="193" t="s">
        <v>442</v>
      </c>
      <c r="F24" s="184"/>
      <c r="G24" s="193" t="s">
        <v>442</v>
      </c>
      <c r="H24" s="184"/>
      <c r="I24" s="222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13"/>
      <c r="C25" s="414"/>
      <c r="D25" s="414"/>
      <c r="E25" s="414"/>
      <c r="F25" s="414"/>
      <c r="G25" s="414"/>
      <c r="H25" s="415"/>
      <c r="I25" s="22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7" t="s">
        <v>430</v>
      </c>
      <c r="C26" s="268" t="s">
        <v>313</v>
      </c>
      <c r="D26" s="327" t="s">
        <v>80</v>
      </c>
      <c r="E26" s="193" t="s">
        <v>442</v>
      </c>
      <c r="F26" s="229"/>
      <c r="G26" s="193" t="s">
        <v>442</v>
      </c>
      <c r="H26" s="184"/>
      <c r="I26" s="22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18"/>
      <c r="C27" s="268" t="s">
        <v>314</v>
      </c>
      <c r="D27" s="327" t="s">
        <v>80</v>
      </c>
      <c r="E27" s="193" t="s">
        <v>442</v>
      </c>
      <c r="F27" s="184"/>
      <c r="G27" s="193" t="s">
        <v>442</v>
      </c>
      <c r="H27" s="184"/>
      <c r="I27" s="22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13"/>
      <c r="C28" s="414"/>
      <c r="D28" s="414"/>
      <c r="E28" s="414"/>
      <c r="F28" s="414"/>
      <c r="G28" s="414"/>
      <c r="H28" s="415"/>
      <c r="I28" s="222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7" t="s">
        <v>431</v>
      </c>
      <c r="C29" s="268" t="s">
        <v>313</v>
      </c>
      <c r="D29" s="327" t="s">
        <v>80</v>
      </c>
      <c r="E29" s="328" t="s">
        <v>506</v>
      </c>
      <c r="F29" s="229"/>
      <c r="G29" s="357" t="s">
        <v>506</v>
      </c>
      <c r="H29" s="184"/>
      <c r="I29" s="222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18"/>
      <c r="C30" s="268" t="s">
        <v>314</v>
      </c>
      <c r="D30" s="327" t="s">
        <v>80</v>
      </c>
      <c r="E30" s="357" t="s">
        <v>506</v>
      </c>
      <c r="F30" s="184"/>
      <c r="G30" s="357" t="s">
        <v>506</v>
      </c>
      <c r="H30" s="184"/>
      <c r="I30" s="22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13"/>
      <c r="C31" s="414"/>
      <c r="D31" s="414"/>
      <c r="E31" s="414"/>
      <c r="F31" s="414"/>
      <c r="G31" s="414"/>
      <c r="H31" s="415"/>
      <c r="I31" s="22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7" t="s">
        <v>432</v>
      </c>
      <c r="C32" s="268" t="s">
        <v>313</v>
      </c>
      <c r="D32" s="327" t="s">
        <v>80</v>
      </c>
      <c r="E32" s="357" t="s">
        <v>506</v>
      </c>
      <c r="F32" s="229"/>
      <c r="G32" s="357" t="s">
        <v>506</v>
      </c>
      <c r="H32" s="184"/>
      <c r="I32" s="222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18"/>
      <c r="C33" s="268" t="s">
        <v>314</v>
      </c>
      <c r="D33" s="327" t="s">
        <v>80</v>
      </c>
      <c r="E33" s="357" t="s">
        <v>506</v>
      </c>
      <c r="F33" s="184"/>
      <c r="G33" s="357" t="s">
        <v>506</v>
      </c>
      <c r="H33" s="184"/>
      <c r="I33" s="222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13"/>
      <c r="C34" s="414"/>
      <c r="D34" s="414"/>
      <c r="E34" s="414"/>
      <c r="F34" s="414"/>
      <c r="G34" s="414"/>
      <c r="H34" s="415"/>
      <c r="I34" s="22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1"/>
      <c r="B35" s="419" t="s">
        <v>82</v>
      </c>
      <c r="C35" s="420"/>
      <c r="D35" s="420"/>
      <c r="E35" s="420"/>
      <c r="F35" s="420"/>
      <c r="G35" s="420"/>
      <c r="H35" s="421"/>
      <c r="I35" s="222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1"/>
      <c r="B36" s="259" t="s">
        <v>40</v>
      </c>
      <c r="C36" s="428" t="s">
        <v>77</v>
      </c>
      <c r="D36" s="429"/>
      <c r="E36" s="224" t="s">
        <v>78</v>
      </c>
      <c r="F36" s="311" t="s">
        <v>44</v>
      </c>
      <c r="G36" s="226" t="s">
        <v>79</v>
      </c>
      <c r="H36" s="225" t="s">
        <v>44</v>
      </c>
      <c r="I36" s="227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</row>
    <row r="37" spans="1:40" x14ac:dyDescent="0.25">
      <c r="A37" s="223"/>
      <c r="B37" s="430" t="s">
        <v>507</v>
      </c>
      <c r="C37" s="268" t="s">
        <v>313</v>
      </c>
      <c r="D37" s="315" t="s">
        <v>80</v>
      </c>
      <c r="E37" s="357" t="s">
        <v>506</v>
      </c>
      <c r="F37" s="229"/>
      <c r="G37" s="314" t="s">
        <v>515</v>
      </c>
      <c r="H37" s="184"/>
      <c r="I37" s="222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0"/>
      <c r="B38" s="416"/>
      <c r="C38" s="268" t="s">
        <v>314</v>
      </c>
      <c r="D38" s="308" t="s">
        <v>80</v>
      </c>
      <c r="E38" s="357" t="s">
        <v>506</v>
      </c>
      <c r="F38" s="184"/>
      <c r="G38" s="307" t="s">
        <v>517</v>
      </c>
      <c r="H38" s="184"/>
      <c r="I38" s="222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0"/>
      <c r="B39" s="413"/>
      <c r="C39" s="414"/>
      <c r="D39" s="414"/>
      <c r="E39" s="414"/>
      <c r="F39" s="414"/>
      <c r="G39" s="414"/>
      <c r="H39" s="415"/>
      <c r="I39" s="222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1"/>
      <c r="B40" s="416" t="s">
        <v>508</v>
      </c>
      <c r="C40" s="268" t="s">
        <v>313</v>
      </c>
      <c r="D40" s="308" t="s">
        <v>80</v>
      </c>
      <c r="E40" s="357" t="s">
        <v>515</v>
      </c>
      <c r="F40" s="229"/>
      <c r="G40" s="307" t="s">
        <v>516</v>
      </c>
      <c r="H40" s="184"/>
      <c r="I40" s="22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0"/>
      <c r="B41" s="416"/>
      <c r="C41" s="268" t="s">
        <v>314</v>
      </c>
      <c r="D41" s="308" t="s">
        <v>80</v>
      </c>
      <c r="E41" s="357" t="s">
        <v>517</v>
      </c>
      <c r="F41" s="184"/>
      <c r="G41" s="307" t="s">
        <v>518</v>
      </c>
      <c r="H41" s="184"/>
      <c r="I41" s="222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1"/>
      <c r="B42" s="413"/>
      <c r="C42" s="414"/>
      <c r="D42" s="414"/>
      <c r="E42" s="414"/>
      <c r="F42" s="414"/>
      <c r="G42" s="414"/>
      <c r="H42" s="415"/>
      <c r="I42" s="222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1"/>
      <c r="B43" s="416" t="s">
        <v>509</v>
      </c>
      <c r="C43" s="268" t="s">
        <v>313</v>
      </c>
      <c r="D43" s="356" t="s">
        <v>80</v>
      </c>
      <c r="E43" s="358" t="s">
        <v>516</v>
      </c>
      <c r="F43" s="229"/>
      <c r="G43" s="358" t="s">
        <v>516</v>
      </c>
      <c r="H43" s="184"/>
      <c r="I43" s="22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1"/>
      <c r="B44" s="416"/>
      <c r="C44" s="268" t="s">
        <v>314</v>
      </c>
      <c r="D44" s="356" t="s">
        <v>80</v>
      </c>
      <c r="E44" s="358" t="s">
        <v>518</v>
      </c>
      <c r="F44" s="184"/>
      <c r="G44" s="358" t="s">
        <v>518</v>
      </c>
      <c r="H44" s="184"/>
      <c r="I44" s="222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1"/>
      <c r="B45" s="413"/>
      <c r="C45" s="414"/>
      <c r="D45" s="414"/>
      <c r="E45" s="414"/>
      <c r="F45" s="414"/>
      <c r="G45" s="414"/>
      <c r="H45" s="415"/>
      <c r="I45" s="222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15" customHeight="1" x14ac:dyDescent="0.25">
      <c r="A46" s="221"/>
      <c r="B46" s="416" t="s">
        <v>510</v>
      </c>
      <c r="C46" s="268" t="s">
        <v>313</v>
      </c>
      <c r="D46" s="356" t="s">
        <v>80</v>
      </c>
      <c r="E46" s="358" t="s">
        <v>516</v>
      </c>
      <c r="F46" s="229"/>
      <c r="G46" s="358" t="s">
        <v>516</v>
      </c>
      <c r="H46" s="184"/>
      <c r="I46" s="222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21"/>
      <c r="B47" s="416"/>
      <c r="C47" s="268" t="s">
        <v>314</v>
      </c>
      <c r="D47" s="356" t="s">
        <v>80</v>
      </c>
      <c r="E47" s="358" t="s">
        <v>518</v>
      </c>
      <c r="F47" s="184"/>
      <c r="G47" s="358" t="s">
        <v>518</v>
      </c>
      <c r="H47" s="184"/>
      <c r="I47" s="222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21"/>
      <c r="B48" s="413"/>
      <c r="C48" s="414"/>
      <c r="D48" s="414"/>
      <c r="E48" s="414"/>
      <c r="F48" s="414"/>
      <c r="G48" s="414"/>
      <c r="H48" s="415"/>
      <c r="I48" s="222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15" customHeight="1" x14ac:dyDescent="0.25">
      <c r="A49" s="221"/>
      <c r="B49" s="416" t="s">
        <v>511</v>
      </c>
      <c r="C49" s="268" t="s">
        <v>313</v>
      </c>
      <c r="D49" s="356" t="s">
        <v>80</v>
      </c>
      <c r="E49" s="358" t="s">
        <v>516</v>
      </c>
      <c r="F49" s="229"/>
      <c r="G49" s="357"/>
      <c r="H49" s="184"/>
      <c r="I49" s="222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21"/>
      <c r="B50" s="416"/>
      <c r="C50" s="268" t="s">
        <v>314</v>
      </c>
      <c r="D50" s="356" t="s">
        <v>80</v>
      </c>
      <c r="E50" s="358" t="s">
        <v>518</v>
      </c>
      <c r="F50" s="184"/>
      <c r="G50" s="357"/>
      <c r="H50" s="184"/>
      <c r="I50" s="222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21"/>
      <c r="B51" s="413"/>
      <c r="C51" s="414"/>
      <c r="D51" s="414"/>
      <c r="E51" s="414"/>
      <c r="F51" s="414"/>
      <c r="G51" s="414"/>
      <c r="H51" s="415"/>
      <c r="I51" s="222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15" customHeight="1" x14ac:dyDescent="0.25">
      <c r="A52" s="221"/>
      <c r="B52" s="416" t="s">
        <v>512</v>
      </c>
      <c r="C52" s="268" t="s">
        <v>313</v>
      </c>
      <c r="D52" s="356" t="s">
        <v>80</v>
      </c>
      <c r="E52" s="357"/>
      <c r="F52" s="229"/>
      <c r="G52" s="357"/>
      <c r="H52" s="184"/>
      <c r="I52" s="222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1"/>
      <c r="B53" s="416"/>
      <c r="C53" s="268" t="s">
        <v>314</v>
      </c>
      <c r="D53" s="356" t="s">
        <v>80</v>
      </c>
      <c r="E53" s="357"/>
      <c r="F53" s="184"/>
      <c r="G53" s="357"/>
      <c r="H53" s="184"/>
      <c r="I53" s="222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21"/>
      <c r="B54" s="413"/>
      <c r="C54" s="414"/>
      <c r="D54" s="414"/>
      <c r="E54" s="414"/>
      <c r="F54" s="414"/>
      <c r="G54" s="414"/>
      <c r="H54" s="415"/>
      <c r="I54" s="222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15" customHeight="1" x14ac:dyDescent="0.25">
      <c r="A55" s="221"/>
      <c r="B55" s="416" t="s">
        <v>513</v>
      </c>
      <c r="C55" s="268" t="s">
        <v>313</v>
      </c>
      <c r="D55" s="356" t="s">
        <v>80</v>
      </c>
      <c r="E55" s="357"/>
      <c r="F55" s="229"/>
      <c r="G55" s="357"/>
      <c r="H55" s="184"/>
      <c r="I55" s="222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1"/>
      <c r="B56" s="416"/>
      <c r="C56" s="268" t="s">
        <v>314</v>
      </c>
      <c r="D56" s="356" t="s">
        <v>80</v>
      </c>
      <c r="E56" s="357"/>
      <c r="F56" s="184"/>
      <c r="G56" s="357"/>
      <c r="H56" s="184"/>
      <c r="I56" s="222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1"/>
      <c r="B57" s="413"/>
      <c r="C57" s="414"/>
      <c r="D57" s="414"/>
      <c r="E57" s="414"/>
      <c r="F57" s="414"/>
      <c r="G57" s="414"/>
      <c r="H57" s="415"/>
      <c r="I57" s="222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15" customHeight="1" x14ac:dyDescent="0.25">
      <c r="A58" s="221"/>
      <c r="B58" s="416" t="s">
        <v>514</v>
      </c>
      <c r="C58" s="268" t="s">
        <v>313</v>
      </c>
      <c r="D58" s="356" t="s">
        <v>80</v>
      </c>
      <c r="E58" s="357"/>
      <c r="F58" s="229"/>
      <c r="G58" s="357"/>
      <c r="H58" s="184"/>
      <c r="I58" s="222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21"/>
      <c r="B59" s="416"/>
      <c r="C59" s="268" t="s">
        <v>314</v>
      </c>
      <c r="D59" s="356" t="s">
        <v>80</v>
      </c>
      <c r="E59" s="357"/>
      <c r="F59" s="184"/>
      <c r="G59" s="357"/>
      <c r="H59" s="184"/>
      <c r="I59" s="222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21"/>
      <c r="B60" s="413"/>
      <c r="C60" s="414"/>
      <c r="D60" s="414"/>
      <c r="E60" s="414"/>
      <c r="F60" s="414"/>
      <c r="G60" s="414"/>
      <c r="H60" s="415"/>
      <c r="I60" s="22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23.25" customHeight="1" x14ac:dyDescent="0.25">
      <c r="A61" s="221"/>
      <c r="B61" s="425" t="s">
        <v>83</v>
      </c>
      <c r="C61" s="426"/>
      <c r="D61" s="426"/>
      <c r="E61" s="426"/>
      <c r="F61" s="426"/>
      <c r="G61" s="426"/>
      <c r="H61" s="427"/>
      <c r="I61" s="222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15.75" customHeight="1" x14ac:dyDescent="0.25">
      <c r="A62" s="221"/>
      <c r="B62" s="259" t="s">
        <v>40</v>
      </c>
      <c r="C62" s="428" t="s">
        <v>77</v>
      </c>
      <c r="D62" s="429"/>
      <c r="E62" s="224" t="s">
        <v>78</v>
      </c>
      <c r="F62" s="311" t="s">
        <v>44</v>
      </c>
      <c r="G62" s="226" t="s">
        <v>79</v>
      </c>
      <c r="H62" s="225" t="s">
        <v>44</v>
      </c>
      <c r="I62" s="227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</row>
    <row r="63" spans="1:40" x14ac:dyDescent="0.25">
      <c r="A63" s="223"/>
      <c r="B63" s="416"/>
      <c r="C63" s="268" t="s">
        <v>313</v>
      </c>
      <c r="D63" s="308" t="s">
        <v>80</v>
      </c>
      <c r="E63" s="307"/>
      <c r="F63" s="229"/>
      <c r="G63" s="307"/>
      <c r="H63" s="184"/>
      <c r="I63" s="222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30"/>
      <c r="B64" s="416"/>
      <c r="C64" s="268" t="s">
        <v>314</v>
      </c>
      <c r="D64" s="308" t="s">
        <v>80</v>
      </c>
      <c r="E64" s="307"/>
      <c r="F64" s="184"/>
      <c r="G64" s="307"/>
      <c r="H64" s="184"/>
      <c r="I64" s="222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30"/>
      <c r="B65" s="413"/>
      <c r="C65" s="414"/>
      <c r="D65" s="414"/>
      <c r="E65" s="414"/>
      <c r="F65" s="414"/>
      <c r="G65" s="414"/>
      <c r="H65" s="415"/>
      <c r="I65" s="222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15" customHeight="1" x14ac:dyDescent="0.25">
      <c r="A66" s="221"/>
      <c r="B66" s="416"/>
      <c r="C66" s="268" t="s">
        <v>313</v>
      </c>
      <c r="D66" s="308" t="s">
        <v>80</v>
      </c>
      <c r="E66" s="307"/>
      <c r="F66" s="229"/>
      <c r="G66" s="307"/>
      <c r="H66" s="184"/>
      <c r="I66" s="222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30"/>
      <c r="B67" s="416"/>
      <c r="C67" s="268" t="s">
        <v>314</v>
      </c>
      <c r="D67" s="308" t="s">
        <v>80</v>
      </c>
      <c r="E67" s="307"/>
      <c r="F67" s="184"/>
      <c r="G67" s="307"/>
      <c r="H67" s="184"/>
      <c r="I67" s="222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21"/>
      <c r="B68" s="413"/>
      <c r="C68" s="414"/>
      <c r="D68" s="414"/>
      <c r="E68" s="414"/>
      <c r="F68" s="414"/>
      <c r="G68" s="414"/>
      <c r="H68" s="415"/>
      <c r="I68" s="222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ht="15" customHeight="1" x14ac:dyDescent="0.25">
      <c r="A69" s="221"/>
      <c r="B69" s="416"/>
      <c r="C69" s="268" t="s">
        <v>313</v>
      </c>
      <c r="D69" s="308" t="s">
        <v>80</v>
      </c>
      <c r="E69" s="307"/>
      <c r="F69" s="229"/>
      <c r="G69" s="307"/>
      <c r="H69" s="184"/>
      <c r="I69" s="222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21"/>
      <c r="B70" s="416"/>
      <c r="C70" s="268" t="s">
        <v>314</v>
      </c>
      <c r="D70" s="308" t="s">
        <v>80</v>
      </c>
      <c r="E70" s="307"/>
      <c r="F70" s="184"/>
      <c r="G70" s="307"/>
      <c r="H70" s="184"/>
      <c r="I70" s="222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21"/>
      <c r="B71" s="413"/>
      <c r="C71" s="414"/>
      <c r="D71" s="414"/>
      <c r="E71" s="414"/>
      <c r="F71" s="414"/>
      <c r="G71" s="414"/>
      <c r="H71" s="415"/>
      <c r="I71" s="222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21"/>
      <c r="B72" s="188"/>
      <c r="C72" s="189"/>
      <c r="D72" s="186"/>
      <c r="E72" s="285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85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85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85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85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85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85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85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85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85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85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85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85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85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  <c r="B86" s="188"/>
      <c r="C86" s="189"/>
      <c r="D86" s="186"/>
      <c r="E86" s="285"/>
      <c r="F86" s="189"/>
      <c r="G86" s="48"/>
      <c r="H86" s="190"/>
      <c r="I86" s="213"/>
      <c r="J86" s="213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x14ac:dyDescent="0.25">
      <c r="A87" s="213"/>
      <c r="B87" s="188"/>
      <c r="C87" s="189"/>
      <c r="D87" s="186"/>
      <c r="E87" s="285"/>
      <c r="F87" s="189"/>
      <c r="G87" s="48"/>
      <c r="H87" s="190"/>
      <c r="I87" s="213"/>
      <c r="J87" s="213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</row>
    <row r="88" spans="1:40" x14ac:dyDescent="0.25">
      <c r="A88" s="213"/>
      <c r="B88" s="188"/>
      <c r="C88" s="189"/>
      <c r="D88" s="186"/>
      <c r="E88" s="285"/>
      <c r="F88" s="189"/>
      <c r="G88" s="48"/>
      <c r="H88" s="190"/>
      <c r="I88" s="213"/>
      <c r="J88" s="213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1:40" x14ac:dyDescent="0.25">
      <c r="A89" s="213"/>
      <c r="B89" s="188"/>
      <c r="C89" s="189"/>
      <c r="D89" s="186"/>
      <c r="E89" s="285"/>
      <c r="F89" s="189"/>
      <c r="G89" s="48"/>
      <c r="H89" s="190"/>
      <c r="I89" s="213"/>
      <c r="J89" s="213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</row>
    <row r="90" spans="1:40" x14ac:dyDescent="0.25">
      <c r="A90" s="213"/>
      <c r="B90" s="188"/>
      <c r="C90" s="189"/>
      <c r="D90" s="186"/>
      <c r="E90" s="285"/>
      <c r="F90" s="189"/>
      <c r="G90" s="48"/>
      <c r="H90" s="190"/>
      <c r="I90" s="213"/>
      <c r="J90" s="213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</row>
    <row r="91" spans="1:40" x14ac:dyDescent="0.25">
      <c r="A91" s="213"/>
      <c r="B91" s="188"/>
      <c r="C91" s="189"/>
      <c r="D91" s="186"/>
      <c r="E91" s="285"/>
      <c r="F91" s="189"/>
      <c r="G91" s="48"/>
      <c r="H91" s="190"/>
      <c r="I91" s="213"/>
      <c r="J91" s="21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</row>
    <row r="92" spans="1:40" x14ac:dyDescent="0.25">
      <c r="A92" s="213"/>
      <c r="B92" s="188"/>
      <c r="C92" s="189"/>
      <c r="D92" s="186"/>
      <c r="E92" s="285"/>
      <c r="F92" s="189"/>
      <c r="G92" s="48"/>
      <c r="H92" s="190"/>
      <c r="I92" s="213"/>
      <c r="J92" s="213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</row>
    <row r="93" spans="1:40" x14ac:dyDescent="0.25">
      <c r="A93" s="213"/>
      <c r="B93" s="188"/>
      <c r="C93" s="189"/>
      <c r="D93" s="186"/>
      <c r="E93" s="285"/>
      <c r="F93" s="189"/>
      <c r="G93" s="48"/>
      <c r="H93" s="190"/>
      <c r="I93" s="213"/>
      <c r="J93" s="213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</row>
    <row r="94" spans="1:40" x14ac:dyDescent="0.25">
      <c r="A94" s="213"/>
      <c r="B94" s="188"/>
      <c r="C94" s="189"/>
      <c r="D94" s="186"/>
      <c r="E94" s="285"/>
      <c r="F94" s="189"/>
      <c r="G94" s="48"/>
      <c r="H94" s="190"/>
      <c r="I94" s="213"/>
      <c r="J94" s="213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 spans="1:40" x14ac:dyDescent="0.25">
      <c r="A95" s="213"/>
      <c r="B95" s="188"/>
      <c r="C95" s="189"/>
      <c r="D95" s="186"/>
      <c r="E95" s="285"/>
      <c r="F95" s="189"/>
      <c r="G95" s="48"/>
      <c r="H95" s="190"/>
      <c r="I95" s="213"/>
      <c r="J95" s="213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</row>
    <row r="96" spans="1:40" x14ac:dyDescent="0.25">
      <c r="A96" s="213"/>
      <c r="B96" s="188"/>
      <c r="C96" s="189"/>
      <c r="D96" s="186"/>
      <c r="E96" s="285"/>
      <c r="F96" s="189"/>
      <c r="G96" s="48"/>
      <c r="H96" s="190"/>
      <c r="I96" s="213"/>
      <c r="J96" s="21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</row>
    <row r="97" spans="1:40" x14ac:dyDescent="0.25">
      <c r="A97" s="213"/>
      <c r="B97" s="188"/>
      <c r="C97" s="189"/>
      <c r="D97" s="186"/>
      <c r="E97" s="285"/>
      <c r="F97" s="189"/>
      <c r="G97" s="48"/>
      <c r="H97" s="190"/>
      <c r="I97" s="213"/>
      <c r="J97" s="213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</row>
    <row r="98" spans="1:40" x14ac:dyDescent="0.25">
      <c r="A98" s="213"/>
      <c r="B98" s="188"/>
      <c r="C98" s="189"/>
      <c r="D98" s="186"/>
      <c r="E98" s="285"/>
      <c r="F98" s="189"/>
      <c r="G98" s="48"/>
      <c r="H98" s="190"/>
      <c r="I98" s="213"/>
      <c r="J98" s="213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</row>
    <row r="99" spans="1:40" x14ac:dyDescent="0.25">
      <c r="A99" s="213"/>
      <c r="B99" s="188"/>
      <c r="C99" s="189"/>
      <c r="D99" s="186"/>
      <c r="E99" s="285"/>
      <c r="F99" s="189"/>
      <c r="G99" s="48"/>
      <c r="H99" s="190"/>
      <c r="I99" s="213"/>
      <c r="J99" s="213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</row>
    <row r="100" spans="1:40" x14ac:dyDescent="0.25">
      <c r="A100" s="213"/>
      <c r="B100" s="188"/>
      <c r="C100" s="189"/>
      <c r="D100" s="186"/>
      <c r="E100" s="285"/>
      <c r="F100" s="189"/>
      <c r="G100" s="48"/>
      <c r="H100" s="190"/>
      <c r="I100" s="213"/>
      <c r="J100" s="213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</row>
    <row r="101" spans="1:40" x14ac:dyDescent="0.25">
      <c r="A101" s="213"/>
    </row>
  </sheetData>
  <mergeCells count="49">
    <mergeCell ref="B58:B59"/>
    <mergeCell ref="B60:H60"/>
    <mergeCell ref="B55:B56"/>
    <mergeCell ref="B57:H57"/>
    <mergeCell ref="B43:B44"/>
    <mergeCell ref="B45:H45"/>
    <mergeCell ref="B52:B53"/>
    <mergeCell ref="B71:H71"/>
    <mergeCell ref="C62:D62"/>
    <mergeCell ref="B63:B64"/>
    <mergeCell ref="B65:H65"/>
    <mergeCell ref="B66:B67"/>
    <mergeCell ref="B69:B70"/>
    <mergeCell ref="B68:H68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8:B9"/>
    <mergeCell ref="B11:B12"/>
    <mergeCell ref="B14:B15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54:H54"/>
    <mergeCell ref="B49:B50"/>
    <mergeCell ref="B51:H51"/>
    <mergeCell ref="B46:B47"/>
    <mergeCell ref="B48:H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7"/>
  <sheetViews>
    <sheetView tabSelected="1" topLeftCell="A37" workbookViewId="0">
      <selection activeCell="F35" sqref="F35"/>
    </sheetView>
  </sheetViews>
  <sheetFormatPr defaultColWidth="23.85546875" defaultRowHeight="15.75" x14ac:dyDescent="0.25"/>
  <cols>
    <col min="1" max="1" width="11.140625" style="341" bestFit="1" customWidth="1"/>
    <col min="2" max="2" width="15.85546875" style="300" bestFit="1" customWidth="1"/>
    <col min="3" max="3" width="23.85546875" style="330"/>
    <col min="4" max="4" width="84.7109375" style="330" customWidth="1"/>
    <col min="5" max="5" width="8.140625" style="300" bestFit="1" customWidth="1"/>
    <col min="6" max="6" width="8.42578125" style="300" bestFit="1" customWidth="1"/>
  </cols>
  <sheetData>
    <row r="1" spans="1:6" x14ac:dyDescent="0.2">
      <c r="A1" s="334" t="s">
        <v>388</v>
      </c>
      <c r="B1" s="331" t="s">
        <v>86</v>
      </c>
      <c r="C1" s="439" t="s">
        <v>87</v>
      </c>
      <c r="D1" s="440"/>
      <c r="E1" s="331" t="s">
        <v>97</v>
      </c>
      <c r="F1" s="331" t="s">
        <v>382</v>
      </c>
    </row>
    <row r="2" spans="1:6" x14ac:dyDescent="0.25">
      <c r="A2" s="339">
        <v>1</v>
      </c>
      <c r="B2" s="335" t="s">
        <v>90</v>
      </c>
      <c r="C2" s="433" t="s">
        <v>316</v>
      </c>
      <c r="D2" s="433"/>
      <c r="E2" s="335"/>
      <c r="F2" s="335"/>
    </row>
    <row r="3" spans="1:6" s="333" customFormat="1" x14ac:dyDescent="0.25">
      <c r="A3" s="340" t="s">
        <v>104</v>
      </c>
      <c r="B3" s="336"/>
      <c r="C3" s="441" t="s">
        <v>317</v>
      </c>
      <c r="D3" s="441"/>
      <c r="E3" s="337" t="s">
        <v>126</v>
      </c>
      <c r="F3" s="336">
        <v>1</v>
      </c>
    </row>
    <row r="4" spans="1:6" s="333" customFormat="1" x14ac:dyDescent="0.25">
      <c r="A4" s="340" t="s">
        <v>107</v>
      </c>
      <c r="B4" s="336"/>
      <c r="C4" s="432" t="s">
        <v>108</v>
      </c>
      <c r="D4" s="432"/>
      <c r="E4" s="337" t="s">
        <v>126</v>
      </c>
      <c r="F4" s="336">
        <v>1</v>
      </c>
    </row>
    <row r="5" spans="1:6" s="333" customFormat="1" ht="15" customHeight="1" x14ac:dyDescent="0.25">
      <c r="A5" s="335">
        <v>2</v>
      </c>
      <c r="B5" s="335" t="s">
        <v>318</v>
      </c>
      <c r="C5" s="442" t="s">
        <v>320</v>
      </c>
      <c r="D5" s="442"/>
      <c r="E5" s="335"/>
      <c r="F5" s="335"/>
    </row>
    <row r="6" spans="1:6" x14ac:dyDescent="0.25">
      <c r="A6" s="341" t="s">
        <v>109</v>
      </c>
      <c r="C6" s="434" t="s">
        <v>321</v>
      </c>
      <c r="D6" s="434"/>
      <c r="E6" s="337" t="s">
        <v>126</v>
      </c>
      <c r="F6" s="336">
        <v>1</v>
      </c>
    </row>
    <row r="7" spans="1:6" x14ac:dyDescent="0.25">
      <c r="A7" s="341" t="s">
        <v>419</v>
      </c>
      <c r="C7" s="329" t="s">
        <v>420</v>
      </c>
      <c r="D7" s="329"/>
      <c r="E7" s="300" t="s">
        <v>339</v>
      </c>
      <c r="F7" s="336">
        <v>2</v>
      </c>
    </row>
    <row r="8" spans="1:6" x14ac:dyDescent="0.25">
      <c r="A8" s="341" t="s">
        <v>421</v>
      </c>
      <c r="C8" s="432" t="s">
        <v>422</v>
      </c>
      <c r="D8" s="432"/>
      <c r="E8" s="337" t="s">
        <v>126</v>
      </c>
      <c r="F8" s="336">
        <v>1</v>
      </c>
    </row>
    <row r="9" spans="1:6" x14ac:dyDescent="0.25">
      <c r="A9" s="341" t="s">
        <v>443</v>
      </c>
      <c r="C9" s="432" t="s">
        <v>444</v>
      </c>
      <c r="D9" s="432"/>
      <c r="E9" s="337" t="s">
        <v>126</v>
      </c>
      <c r="F9" s="336">
        <v>1</v>
      </c>
    </row>
    <row r="10" spans="1:6" x14ac:dyDescent="0.25">
      <c r="A10" s="341" t="s">
        <v>531</v>
      </c>
      <c r="C10" s="360" t="s">
        <v>521</v>
      </c>
      <c r="D10" s="360"/>
      <c r="E10" s="300" t="s">
        <v>339</v>
      </c>
      <c r="F10" s="336">
        <v>2</v>
      </c>
    </row>
    <row r="11" spans="1:6" ht="15" customHeight="1" x14ac:dyDescent="0.25">
      <c r="A11" s="335">
        <v>3</v>
      </c>
      <c r="B11" s="335" t="s">
        <v>318</v>
      </c>
      <c r="C11" s="433" t="s">
        <v>319</v>
      </c>
      <c r="D11" s="433"/>
      <c r="E11" s="335"/>
      <c r="F11" s="335"/>
    </row>
    <row r="12" spans="1:6" x14ac:dyDescent="0.25">
      <c r="A12" s="341" t="s">
        <v>110</v>
      </c>
      <c r="C12" s="434" t="s">
        <v>328</v>
      </c>
      <c r="D12" s="434"/>
      <c r="E12" s="337" t="s">
        <v>126</v>
      </c>
      <c r="F12" s="336">
        <v>1</v>
      </c>
    </row>
    <row r="13" spans="1:6" x14ac:dyDescent="0.25">
      <c r="A13" s="341" t="s">
        <v>81</v>
      </c>
      <c r="C13" s="434" t="s">
        <v>329</v>
      </c>
      <c r="D13" s="434"/>
      <c r="E13" s="337" t="s">
        <v>126</v>
      </c>
      <c r="F13" s="300">
        <v>1</v>
      </c>
    </row>
    <row r="14" spans="1:6" x14ac:dyDescent="0.25">
      <c r="A14" s="341" t="s">
        <v>340</v>
      </c>
      <c r="C14" s="434" t="s">
        <v>330</v>
      </c>
      <c r="D14" s="434"/>
      <c r="E14" s="337" t="s">
        <v>126</v>
      </c>
      <c r="F14" s="336">
        <v>1</v>
      </c>
    </row>
    <row r="15" spans="1:6" x14ac:dyDescent="0.25">
      <c r="A15" s="341" t="s">
        <v>341</v>
      </c>
      <c r="C15" s="434" t="s">
        <v>331</v>
      </c>
      <c r="D15" s="434"/>
      <c r="E15" s="337" t="s">
        <v>126</v>
      </c>
      <c r="F15" s="336">
        <v>1</v>
      </c>
    </row>
    <row r="16" spans="1:6" x14ac:dyDescent="0.25">
      <c r="A16" s="341" t="s">
        <v>342</v>
      </c>
      <c r="C16" s="434" t="s">
        <v>332</v>
      </c>
      <c r="D16" s="434"/>
      <c r="E16" s="337" t="s">
        <v>126</v>
      </c>
      <c r="F16" s="336">
        <v>1</v>
      </c>
    </row>
    <row r="17" spans="1:6" x14ac:dyDescent="0.25">
      <c r="A17" s="341" t="s">
        <v>343</v>
      </c>
      <c r="C17" s="434" t="s">
        <v>333</v>
      </c>
      <c r="D17" s="434"/>
      <c r="E17" s="337" t="s">
        <v>126</v>
      </c>
      <c r="F17" s="336">
        <v>1</v>
      </c>
    </row>
    <row r="18" spans="1:6" x14ac:dyDescent="0.25">
      <c r="A18" s="341" t="s">
        <v>344</v>
      </c>
      <c r="C18" s="434" t="s">
        <v>334</v>
      </c>
      <c r="D18" s="434"/>
      <c r="E18" s="337" t="s">
        <v>126</v>
      </c>
      <c r="F18" s="336">
        <v>1</v>
      </c>
    </row>
    <row r="19" spans="1:6" x14ac:dyDescent="0.25">
      <c r="A19" s="341" t="s">
        <v>345</v>
      </c>
      <c r="C19" s="434" t="s">
        <v>335</v>
      </c>
      <c r="D19" s="434"/>
      <c r="E19" s="337" t="s">
        <v>126</v>
      </c>
      <c r="F19" s="336">
        <v>1</v>
      </c>
    </row>
    <row r="20" spans="1:6" x14ac:dyDescent="0.25">
      <c r="A20" s="341" t="s">
        <v>346</v>
      </c>
      <c r="C20" s="434" t="s">
        <v>336</v>
      </c>
      <c r="D20" s="434"/>
      <c r="E20" s="337" t="s">
        <v>126</v>
      </c>
      <c r="F20" s="336">
        <v>1</v>
      </c>
    </row>
    <row r="21" spans="1:6" x14ac:dyDescent="0.25">
      <c r="A21" s="341" t="s">
        <v>347</v>
      </c>
      <c r="C21" s="434" t="s">
        <v>337</v>
      </c>
      <c r="D21" s="434"/>
      <c r="E21" s="337" t="s">
        <v>126</v>
      </c>
      <c r="F21" s="336">
        <v>1</v>
      </c>
    </row>
    <row r="22" spans="1:6" x14ac:dyDescent="0.25">
      <c r="A22" s="341" t="s">
        <v>348</v>
      </c>
      <c r="C22" s="434" t="s">
        <v>338</v>
      </c>
      <c r="D22" s="434"/>
      <c r="E22" s="337" t="s">
        <v>126</v>
      </c>
      <c r="F22" s="336">
        <v>1</v>
      </c>
    </row>
    <row r="23" spans="1:6" x14ac:dyDescent="0.25">
      <c r="A23" s="341" t="s">
        <v>441</v>
      </c>
      <c r="C23" s="344" t="s">
        <v>440</v>
      </c>
      <c r="D23" s="344"/>
      <c r="E23" s="337" t="s">
        <v>126</v>
      </c>
      <c r="F23" s="336">
        <v>1</v>
      </c>
    </row>
    <row r="24" spans="1:6" x14ac:dyDescent="0.25">
      <c r="A24" s="339">
        <v>4</v>
      </c>
      <c r="B24" s="335" t="s">
        <v>356</v>
      </c>
      <c r="C24" s="436" t="s">
        <v>349</v>
      </c>
      <c r="D24" s="436"/>
      <c r="E24" s="335"/>
      <c r="F24" s="335"/>
    </row>
    <row r="25" spans="1:6" x14ac:dyDescent="0.25">
      <c r="A25" s="341" t="s">
        <v>362</v>
      </c>
      <c r="C25" s="438" t="s">
        <v>365</v>
      </c>
      <c r="D25" s="438"/>
      <c r="E25" s="337" t="s">
        <v>126</v>
      </c>
      <c r="F25" s="336">
        <v>1</v>
      </c>
    </row>
    <row r="26" spans="1:6" x14ac:dyDescent="0.25">
      <c r="A26" s="341" t="s">
        <v>363</v>
      </c>
      <c r="C26" s="438" t="s">
        <v>364</v>
      </c>
      <c r="D26" s="438"/>
      <c r="E26" s="337" t="s">
        <v>126</v>
      </c>
      <c r="F26" s="336">
        <v>1</v>
      </c>
    </row>
    <row r="27" spans="1:6" x14ac:dyDescent="0.25">
      <c r="A27" s="341" t="s">
        <v>366</v>
      </c>
      <c r="C27" s="438" t="s">
        <v>398</v>
      </c>
      <c r="D27" s="438"/>
      <c r="E27" s="300" t="s">
        <v>339</v>
      </c>
      <c r="F27" s="336">
        <v>3</v>
      </c>
    </row>
    <row r="28" spans="1:6" x14ac:dyDescent="0.25">
      <c r="A28" s="341" t="s">
        <v>389</v>
      </c>
      <c r="C28" s="431" t="s">
        <v>391</v>
      </c>
      <c r="D28" s="431"/>
      <c r="E28" s="300" t="s">
        <v>339</v>
      </c>
      <c r="F28" s="336">
        <v>3</v>
      </c>
    </row>
    <row r="29" spans="1:6" x14ac:dyDescent="0.25">
      <c r="A29" s="341" t="s">
        <v>367</v>
      </c>
      <c r="C29" s="438" t="s">
        <v>390</v>
      </c>
      <c r="D29" s="438"/>
      <c r="E29" s="300" t="s">
        <v>339</v>
      </c>
      <c r="F29" s="336">
        <v>3</v>
      </c>
    </row>
    <row r="30" spans="1:6" x14ac:dyDescent="0.25">
      <c r="A30" s="341" t="s">
        <v>392</v>
      </c>
      <c r="C30" s="438" t="s">
        <v>399</v>
      </c>
      <c r="D30" s="438"/>
      <c r="E30" s="300" t="s">
        <v>339</v>
      </c>
      <c r="F30" s="336">
        <v>3</v>
      </c>
    </row>
    <row r="31" spans="1:6" x14ac:dyDescent="0.25">
      <c r="A31" s="341" t="s">
        <v>393</v>
      </c>
      <c r="C31" s="431" t="s">
        <v>394</v>
      </c>
      <c r="D31" s="431"/>
      <c r="E31" s="300" t="s">
        <v>339</v>
      </c>
      <c r="F31" s="336">
        <v>3</v>
      </c>
    </row>
    <row r="32" spans="1:6" x14ac:dyDescent="0.25">
      <c r="A32" s="341" t="s">
        <v>395</v>
      </c>
      <c r="C32" s="431" t="s">
        <v>396</v>
      </c>
      <c r="D32" s="431"/>
      <c r="E32" s="300" t="s">
        <v>339</v>
      </c>
      <c r="F32" s="336">
        <v>2</v>
      </c>
    </row>
    <row r="33" spans="1:6" x14ac:dyDescent="0.25">
      <c r="A33" s="341" t="s">
        <v>397</v>
      </c>
      <c r="C33" s="431" t="s">
        <v>407</v>
      </c>
      <c r="D33" s="431"/>
      <c r="E33" s="300" t="s">
        <v>339</v>
      </c>
      <c r="F33" s="336">
        <v>3</v>
      </c>
    </row>
    <row r="34" spans="1:6" ht="15.75" customHeight="1" x14ac:dyDescent="0.25">
      <c r="A34" s="341" t="s">
        <v>402</v>
      </c>
      <c r="C34" s="438" t="s">
        <v>408</v>
      </c>
      <c r="D34" s="438"/>
      <c r="E34" s="300" t="s">
        <v>339</v>
      </c>
      <c r="F34" s="336">
        <v>3</v>
      </c>
    </row>
    <row r="35" spans="1:6" x14ac:dyDescent="0.25">
      <c r="A35" s="341" t="s">
        <v>405</v>
      </c>
      <c r="C35" s="431" t="s">
        <v>400</v>
      </c>
      <c r="D35" s="431"/>
      <c r="E35" s="300" t="s">
        <v>339</v>
      </c>
      <c r="F35" s="336">
        <v>3</v>
      </c>
    </row>
    <row r="36" spans="1:6" x14ac:dyDescent="0.25">
      <c r="A36" s="341" t="s">
        <v>409</v>
      </c>
      <c r="C36" s="431" t="s">
        <v>401</v>
      </c>
      <c r="D36" s="431"/>
      <c r="E36" s="300" t="s">
        <v>339</v>
      </c>
      <c r="F36" s="336">
        <v>2</v>
      </c>
    </row>
    <row r="37" spans="1:6" x14ac:dyDescent="0.25">
      <c r="A37" s="341" t="s">
        <v>410</v>
      </c>
      <c r="C37" s="431" t="s">
        <v>404</v>
      </c>
      <c r="D37" s="431"/>
      <c r="E37" s="337" t="s">
        <v>126</v>
      </c>
      <c r="F37" s="336">
        <v>1</v>
      </c>
    </row>
    <row r="38" spans="1:6" x14ac:dyDescent="0.25">
      <c r="A38" s="341" t="s">
        <v>411</v>
      </c>
      <c r="C38" s="431" t="s">
        <v>403</v>
      </c>
      <c r="D38" s="431"/>
      <c r="E38" s="300" t="s">
        <v>339</v>
      </c>
      <c r="F38" s="336">
        <v>2</v>
      </c>
    </row>
    <row r="39" spans="1:6" x14ac:dyDescent="0.25">
      <c r="A39" s="341" t="s">
        <v>412</v>
      </c>
      <c r="C39" s="431" t="s">
        <v>406</v>
      </c>
      <c r="D39" s="431"/>
      <c r="E39" s="300" t="s">
        <v>339</v>
      </c>
      <c r="F39" s="336">
        <v>2</v>
      </c>
    </row>
    <row r="40" spans="1:6" x14ac:dyDescent="0.25">
      <c r="A40" s="339">
        <v>5</v>
      </c>
      <c r="B40" s="335" t="s">
        <v>356</v>
      </c>
      <c r="C40" s="436" t="s">
        <v>445</v>
      </c>
      <c r="D40" s="436"/>
      <c r="E40" s="335"/>
      <c r="F40" s="335"/>
    </row>
    <row r="41" spans="1:6" x14ac:dyDescent="0.25">
      <c r="A41" s="341" t="s">
        <v>414</v>
      </c>
      <c r="C41" s="438" t="s">
        <v>446</v>
      </c>
      <c r="D41" s="438"/>
      <c r="E41" s="300" t="s">
        <v>339</v>
      </c>
      <c r="F41" s="300">
        <v>3</v>
      </c>
    </row>
    <row r="42" spans="1:6" x14ac:dyDescent="0.25">
      <c r="A42" s="341" t="s">
        <v>415</v>
      </c>
      <c r="C42" s="438" t="s">
        <v>447</v>
      </c>
      <c r="D42" s="438"/>
      <c r="E42" s="300" t="s">
        <v>339</v>
      </c>
      <c r="F42" s="300">
        <v>2</v>
      </c>
    </row>
    <row r="43" spans="1:6" x14ac:dyDescent="0.25">
      <c r="A43" s="341" t="s">
        <v>416</v>
      </c>
      <c r="C43" s="438" t="s">
        <v>413</v>
      </c>
      <c r="D43" s="438"/>
      <c r="E43" s="300" t="s">
        <v>339</v>
      </c>
      <c r="F43" s="300">
        <v>2</v>
      </c>
    </row>
    <row r="44" spans="1:6" x14ac:dyDescent="0.25">
      <c r="A44" s="341" t="s">
        <v>417</v>
      </c>
      <c r="C44" s="431" t="s">
        <v>448</v>
      </c>
      <c r="D44" s="431"/>
      <c r="E44" s="300" t="s">
        <v>339</v>
      </c>
      <c r="F44" s="300">
        <v>2</v>
      </c>
    </row>
    <row r="45" spans="1:6" x14ac:dyDescent="0.25">
      <c r="A45" s="341" t="s">
        <v>418</v>
      </c>
      <c r="C45" s="431" t="s">
        <v>449</v>
      </c>
      <c r="D45" s="431"/>
      <c r="E45" s="300" t="s">
        <v>339</v>
      </c>
      <c r="F45" s="300">
        <v>2</v>
      </c>
    </row>
    <row r="46" spans="1:6" x14ac:dyDescent="0.25">
      <c r="A46" s="341" t="s">
        <v>533</v>
      </c>
      <c r="C46" s="438" t="s">
        <v>532</v>
      </c>
      <c r="D46" s="438"/>
      <c r="E46" s="300" t="s">
        <v>339</v>
      </c>
      <c r="F46" s="300">
        <v>3</v>
      </c>
    </row>
    <row r="47" spans="1:6" x14ac:dyDescent="0.25">
      <c r="A47" s="339">
        <v>6</v>
      </c>
      <c r="B47" s="335" t="s">
        <v>356</v>
      </c>
      <c r="C47" s="444" t="s">
        <v>350</v>
      </c>
      <c r="D47" s="444"/>
      <c r="E47" s="335"/>
      <c r="F47" s="335"/>
    </row>
    <row r="48" spans="1:6" x14ac:dyDescent="0.25">
      <c r="A48" s="341" t="s">
        <v>452</v>
      </c>
      <c r="C48" s="432" t="s">
        <v>450</v>
      </c>
      <c r="D48" s="432"/>
      <c r="E48" s="300" t="s">
        <v>339</v>
      </c>
      <c r="F48" s="300">
        <v>3</v>
      </c>
    </row>
    <row r="49" spans="1:6" x14ac:dyDescent="0.25">
      <c r="A49" s="341" t="s">
        <v>453</v>
      </c>
      <c r="C49" s="432" t="s">
        <v>451</v>
      </c>
      <c r="D49" s="432"/>
      <c r="E49" s="300" t="s">
        <v>339</v>
      </c>
      <c r="F49" s="300">
        <v>3</v>
      </c>
    </row>
    <row r="50" spans="1:6" x14ac:dyDescent="0.25">
      <c r="A50" s="341" t="s">
        <v>454</v>
      </c>
      <c r="C50" s="432" t="s">
        <v>455</v>
      </c>
      <c r="D50" s="432"/>
      <c r="E50" s="300" t="s">
        <v>339</v>
      </c>
      <c r="F50" s="300">
        <v>3</v>
      </c>
    </row>
    <row r="51" spans="1:6" x14ac:dyDescent="0.25">
      <c r="A51" s="341" t="s">
        <v>458</v>
      </c>
      <c r="C51" s="432" t="s">
        <v>456</v>
      </c>
      <c r="D51" s="432"/>
      <c r="E51" s="300" t="s">
        <v>339</v>
      </c>
      <c r="F51" s="300">
        <v>3</v>
      </c>
    </row>
    <row r="52" spans="1:6" x14ac:dyDescent="0.25">
      <c r="A52" s="341" t="s">
        <v>534</v>
      </c>
      <c r="C52" s="432" t="s">
        <v>457</v>
      </c>
      <c r="D52" s="432"/>
      <c r="E52" s="300" t="s">
        <v>339</v>
      </c>
      <c r="F52" s="300">
        <v>3</v>
      </c>
    </row>
    <row r="53" spans="1:6" x14ac:dyDescent="0.25">
      <c r="A53" s="339">
        <v>7</v>
      </c>
      <c r="B53" s="335" t="s">
        <v>356</v>
      </c>
      <c r="C53" s="436" t="s">
        <v>353</v>
      </c>
      <c r="D53" s="436"/>
      <c r="E53" s="335"/>
      <c r="F53" s="335"/>
    </row>
    <row r="54" spans="1:6" x14ac:dyDescent="0.25">
      <c r="A54" s="341" t="s">
        <v>481</v>
      </c>
      <c r="C54" s="432" t="s">
        <v>479</v>
      </c>
      <c r="D54" s="432"/>
      <c r="E54" s="300" t="s">
        <v>339</v>
      </c>
      <c r="F54" s="300">
        <v>2</v>
      </c>
    </row>
    <row r="55" spans="1:6" x14ac:dyDescent="0.25">
      <c r="A55" s="341" t="s">
        <v>482</v>
      </c>
      <c r="C55" s="432" t="s">
        <v>478</v>
      </c>
      <c r="D55" s="432"/>
      <c r="E55" s="300" t="s">
        <v>339</v>
      </c>
      <c r="F55" s="300">
        <v>2</v>
      </c>
    </row>
    <row r="56" spans="1:6" x14ac:dyDescent="0.25">
      <c r="A56" s="341" t="s">
        <v>483</v>
      </c>
      <c r="C56" s="432" t="s">
        <v>480</v>
      </c>
      <c r="D56" s="432"/>
      <c r="E56" s="300" t="s">
        <v>339</v>
      </c>
      <c r="F56" s="300">
        <v>3</v>
      </c>
    </row>
    <row r="57" spans="1:6" x14ac:dyDescent="0.25">
      <c r="A57" s="339">
        <v>8</v>
      </c>
      <c r="B57" s="335" t="s">
        <v>356</v>
      </c>
      <c r="C57" s="436" t="s">
        <v>354</v>
      </c>
      <c r="D57" s="436"/>
      <c r="E57" s="335"/>
      <c r="F57" s="335"/>
    </row>
    <row r="58" spans="1:6" x14ac:dyDescent="0.25">
      <c r="A58" s="341" t="s">
        <v>486</v>
      </c>
      <c r="C58" s="432" t="s">
        <v>484</v>
      </c>
      <c r="D58" s="432"/>
      <c r="E58" s="300" t="s">
        <v>339</v>
      </c>
      <c r="F58" s="300">
        <v>3</v>
      </c>
    </row>
    <row r="59" spans="1:6" x14ac:dyDescent="0.25">
      <c r="A59" s="341" t="s">
        <v>487</v>
      </c>
      <c r="C59" s="432" t="s">
        <v>485</v>
      </c>
      <c r="D59" s="432"/>
      <c r="E59" s="300" t="s">
        <v>339</v>
      </c>
      <c r="F59" s="300">
        <v>3</v>
      </c>
    </row>
    <row r="60" spans="1:6" x14ac:dyDescent="0.25">
      <c r="A60" s="435" t="s">
        <v>488</v>
      </c>
      <c r="B60" s="437" t="s">
        <v>351</v>
      </c>
      <c r="C60" s="444" t="s">
        <v>352</v>
      </c>
      <c r="D60" s="444"/>
      <c r="E60" s="335"/>
      <c r="F60" s="335"/>
    </row>
    <row r="61" spans="1:6" x14ac:dyDescent="0.25">
      <c r="A61" s="435"/>
      <c r="B61" s="437"/>
      <c r="C61" s="444"/>
      <c r="D61" s="444"/>
      <c r="E61" s="335"/>
      <c r="F61" s="335"/>
    </row>
    <row r="62" spans="1:6" x14ac:dyDescent="0.25">
      <c r="A62" s="341" t="s">
        <v>489</v>
      </c>
      <c r="C62" s="432" t="s">
        <v>465</v>
      </c>
      <c r="D62" s="432"/>
      <c r="E62" s="300" t="s">
        <v>339</v>
      </c>
      <c r="F62" s="300">
        <v>2</v>
      </c>
    </row>
    <row r="63" spans="1:6" x14ac:dyDescent="0.25">
      <c r="A63" s="341" t="s">
        <v>490</v>
      </c>
      <c r="C63" s="432" t="s">
        <v>459</v>
      </c>
      <c r="D63" s="432"/>
      <c r="E63" s="300" t="s">
        <v>339</v>
      </c>
      <c r="F63" s="300">
        <v>2</v>
      </c>
    </row>
    <row r="64" spans="1:6" x14ac:dyDescent="0.25">
      <c r="A64" s="341" t="s">
        <v>491</v>
      </c>
      <c r="C64" s="432" t="s">
        <v>461</v>
      </c>
      <c r="D64" s="432"/>
      <c r="E64" s="300" t="s">
        <v>339</v>
      </c>
      <c r="F64" s="300">
        <v>2</v>
      </c>
    </row>
    <row r="65" spans="1:6" x14ac:dyDescent="0.25">
      <c r="A65" s="341" t="s">
        <v>492</v>
      </c>
      <c r="C65" s="432" t="s">
        <v>462</v>
      </c>
      <c r="D65" s="432"/>
      <c r="E65" s="300" t="s">
        <v>339</v>
      </c>
      <c r="F65" s="300">
        <v>3</v>
      </c>
    </row>
    <row r="66" spans="1:6" x14ac:dyDescent="0.25">
      <c r="A66" s="341" t="s">
        <v>493</v>
      </c>
      <c r="C66" s="432" t="s">
        <v>463</v>
      </c>
      <c r="D66" s="432"/>
      <c r="E66" s="300" t="s">
        <v>339</v>
      </c>
      <c r="F66" s="300">
        <v>2</v>
      </c>
    </row>
    <row r="67" spans="1:6" x14ac:dyDescent="0.25">
      <c r="A67" s="341" t="s">
        <v>494</v>
      </c>
      <c r="C67" s="432" t="s">
        <v>464</v>
      </c>
      <c r="D67" s="432"/>
      <c r="E67" s="300" t="s">
        <v>339</v>
      </c>
      <c r="F67" s="300">
        <v>2</v>
      </c>
    </row>
    <row r="68" spans="1:6" x14ac:dyDescent="0.25">
      <c r="A68" s="341" t="s">
        <v>495</v>
      </c>
      <c r="C68" s="432" t="s">
        <v>466</v>
      </c>
      <c r="D68" s="432"/>
      <c r="E68" s="300" t="s">
        <v>339</v>
      </c>
      <c r="F68" s="300">
        <v>2</v>
      </c>
    </row>
    <row r="69" spans="1:6" x14ac:dyDescent="0.25">
      <c r="A69" s="341" t="s">
        <v>496</v>
      </c>
      <c r="C69" s="432" t="s">
        <v>467</v>
      </c>
      <c r="D69" s="432"/>
      <c r="E69" s="300" t="s">
        <v>339</v>
      </c>
      <c r="F69" s="300">
        <v>3</v>
      </c>
    </row>
    <row r="70" spans="1:6" x14ac:dyDescent="0.25">
      <c r="A70" s="341" t="s">
        <v>536</v>
      </c>
      <c r="C70" s="432" t="s">
        <v>535</v>
      </c>
      <c r="D70" s="432"/>
      <c r="E70" s="300" t="s">
        <v>339</v>
      </c>
    </row>
    <row r="71" spans="1:6" x14ac:dyDescent="0.25">
      <c r="A71" s="335">
        <v>10</v>
      </c>
      <c r="B71" s="335" t="s">
        <v>90</v>
      </c>
      <c r="C71" s="442" t="s">
        <v>358</v>
      </c>
      <c r="D71" s="442"/>
      <c r="E71" s="338"/>
      <c r="F71" s="335"/>
    </row>
    <row r="72" spans="1:6" x14ac:dyDescent="0.25">
      <c r="A72" s="341" t="s">
        <v>125</v>
      </c>
      <c r="C72" s="434" t="s">
        <v>474</v>
      </c>
      <c r="D72" s="434"/>
      <c r="E72" s="337" t="s">
        <v>126</v>
      </c>
      <c r="F72" s="336">
        <v>1</v>
      </c>
    </row>
    <row r="73" spans="1:6" x14ac:dyDescent="0.25">
      <c r="A73" s="341" t="s">
        <v>460</v>
      </c>
      <c r="C73" s="434" t="s">
        <v>360</v>
      </c>
      <c r="D73" s="434"/>
      <c r="E73" s="337" t="s">
        <v>126</v>
      </c>
      <c r="F73" s="300">
        <v>1</v>
      </c>
    </row>
    <row r="74" spans="1:6" x14ac:dyDescent="0.25">
      <c r="A74" s="341" t="s">
        <v>468</v>
      </c>
      <c r="C74" s="432" t="s">
        <v>471</v>
      </c>
      <c r="D74" s="432"/>
      <c r="E74" s="337" t="s">
        <v>126</v>
      </c>
      <c r="F74" s="300">
        <v>1</v>
      </c>
    </row>
    <row r="75" spans="1:6" x14ac:dyDescent="0.25">
      <c r="A75" s="341" t="s">
        <v>469</v>
      </c>
      <c r="C75" s="432" t="s">
        <v>472</v>
      </c>
      <c r="D75" s="432"/>
      <c r="E75" s="337" t="s">
        <v>126</v>
      </c>
      <c r="F75" s="300">
        <v>1</v>
      </c>
    </row>
    <row r="76" spans="1:6" x14ac:dyDescent="0.25">
      <c r="A76" s="341" t="s">
        <v>470</v>
      </c>
      <c r="C76" s="432" t="s">
        <v>473</v>
      </c>
      <c r="D76" s="432"/>
      <c r="E76" s="337" t="s">
        <v>126</v>
      </c>
      <c r="F76" s="300">
        <v>1</v>
      </c>
    </row>
    <row r="77" spans="1:6" x14ac:dyDescent="0.25">
      <c r="A77" s="335">
        <v>11</v>
      </c>
      <c r="B77" s="335" t="s">
        <v>318</v>
      </c>
      <c r="C77" s="433" t="s">
        <v>434</v>
      </c>
      <c r="D77" s="433"/>
      <c r="E77" s="338"/>
      <c r="F77" s="335"/>
    </row>
    <row r="78" spans="1:6" x14ac:dyDescent="0.25">
      <c r="A78" s="341" t="s">
        <v>127</v>
      </c>
      <c r="C78" s="434" t="s">
        <v>497</v>
      </c>
      <c r="D78" s="434"/>
      <c r="E78" s="300" t="s">
        <v>339</v>
      </c>
      <c r="F78" s="336">
        <v>3</v>
      </c>
    </row>
    <row r="79" spans="1:6" x14ac:dyDescent="0.25">
      <c r="A79" s="341" t="s">
        <v>361</v>
      </c>
      <c r="C79" s="432" t="s">
        <v>498</v>
      </c>
      <c r="D79" s="432"/>
      <c r="E79" s="300" t="s">
        <v>339</v>
      </c>
      <c r="F79" s="300">
        <v>3</v>
      </c>
    </row>
    <row r="80" spans="1:6" x14ac:dyDescent="0.25">
      <c r="A80" s="341" t="s">
        <v>475</v>
      </c>
      <c r="C80" s="431" t="s">
        <v>499</v>
      </c>
      <c r="D80" s="431"/>
      <c r="E80" s="300" t="s">
        <v>339</v>
      </c>
      <c r="F80" s="300">
        <v>3</v>
      </c>
    </row>
    <row r="81" spans="1:6" x14ac:dyDescent="0.25">
      <c r="A81" s="341" t="s">
        <v>476</v>
      </c>
      <c r="C81" s="431" t="s">
        <v>500</v>
      </c>
      <c r="D81" s="431"/>
      <c r="E81" s="300" t="s">
        <v>339</v>
      </c>
      <c r="F81" s="300">
        <v>3</v>
      </c>
    </row>
    <row r="82" spans="1:6" ht="15" customHeight="1" x14ac:dyDescent="0.25">
      <c r="A82" s="341" t="s">
        <v>477</v>
      </c>
      <c r="C82" s="431" t="s">
        <v>501</v>
      </c>
      <c r="D82" s="431"/>
      <c r="E82" s="300" t="s">
        <v>339</v>
      </c>
      <c r="F82" s="300">
        <v>3</v>
      </c>
    </row>
    <row r="83" spans="1:6" ht="15.75" customHeight="1" x14ac:dyDescent="0.25">
      <c r="A83" s="341" t="s">
        <v>504</v>
      </c>
      <c r="C83" s="431" t="s">
        <v>502</v>
      </c>
      <c r="D83" s="431"/>
      <c r="E83" s="300" t="s">
        <v>339</v>
      </c>
      <c r="F83" s="300">
        <v>3</v>
      </c>
    </row>
    <row r="84" spans="1:6" x14ac:dyDescent="0.25">
      <c r="A84" s="341" t="s">
        <v>505</v>
      </c>
      <c r="C84" s="445" t="s">
        <v>503</v>
      </c>
      <c r="D84" s="445"/>
      <c r="E84" s="300" t="s">
        <v>339</v>
      </c>
      <c r="F84" s="300">
        <v>3</v>
      </c>
    </row>
    <row r="85" spans="1:6" ht="15.75" customHeight="1" x14ac:dyDescent="0.25">
      <c r="C85" s="443"/>
      <c r="D85" s="443"/>
    </row>
    <row r="86" spans="1:6" x14ac:dyDescent="0.25">
      <c r="C86" s="443"/>
      <c r="D86" s="443"/>
    </row>
    <row r="87" spans="1:6" x14ac:dyDescent="0.25">
      <c r="C87" s="443"/>
      <c r="D87" s="443"/>
    </row>
  </sheetData>
  <mergeCells count="85">
    <mergeCell ref="C87:D87"/>
    <mergeCell ref="C60:D61"/>
    <mergeCell ref="C47:D47"/>
    <mergeCell ref="C20:D20"/>
    <mergeCell ref="C21:D21"/>
    <mergeCell ref="C22:D22"/>
    <mergeCell ref="C71:D71"/>
    <mergeCell ref="C84:D84"/>
    <mergeCell ref="C85:D85"/>
    <mergeCell ref="C86:D86"/>
    <mergeCell ref="C38:D38"/>
    <mergeCell ref="C72:D72"/>
    <mergeCell ref="C73:D73"/>
    <mergeCell ref="C44:D44"/>
    <mergeCell ref="C27:D27"/>
    <mergeCell ref="C40:D40"/>
    <mergeCell ref="C6:D6"/>
    <mergeCell ref="C11:D11"/>
    <mergeCell ref="C24:D24"/>
    <mergeCell ref="C25:D25"/>
    <mergeCell ref="C26:D26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1:D1"/>
    <mergeCell ref="C2:D2"/>
    <mergeCell ref="C3:D3"/>
    <mergeCell ref="C4:D4"/>
    <mergeCell ref="C5:D5"/>
    <mergeCell ref="C29:D29"/>
    <mergeCell ref="C28:D28"/>
    <mergeCell ref="C30:D30"/>
    <mergeCell ref="C31:D31"/>
    <mergeCell ref="C32:D32"/>
    <mergeCell ref="C43:D43"/>
    <mergeCell ref="C41:D41"/>
    <mergeCell ref="C42:D42"/>
    <mergeCell ref="C35:D35"/>
    <mergeCell ref="C39:D39"/>
    <mergeCell ref="C33:D33"/>
    <mergeCell ref="C34:D34"/>
    <mergeCell ref="C36:D36"/>
    <mergeCell ref="C37:D37"/>
    <mergeCell ref="A60:A61"/>
    <mergeCell ref="C45:D45"/>
    <mergeCell ref="C46:D46"/>
    <mergeCell ref="C48:D48"/>
    <mergeCell ref="C54:D54"/>
    <mergeCell ref="C55:D55"/>
    <mergeCell ref="C53:D53"/>
    <mergeCell ref="C57:D57"/>
    <mergeCell ref="B60:B61"/>
    <mergeCell ref="C56:D56"/>
    <mergeCell ref="C58:D58"/>
    <mergeCell ref="C59:D59"/>
    <mergeCell ref="C79:D79"/>
    <mergeCell ref="C76:D76"/>
    <mergeCell ref="C74:D74"/>
    <mergeCell ref="C62:D62"/>
    <mergeCell ref="C63:D63"/>
    <mergeCell ref="C51:D51"/>
    <mergeCell ref="C50:D50"/>
    <mergeCell ref="C49:D49"/>
    <mergeCell ref="C52:D52"/>
    <mergeCell ref="C81:D81"/>
    <mergeCell ref="C82:D82"/>
    <mergeCell ref="C83:D83"/>
    <mergeCell ref="C9:D9"/>
    <mergeCell ref="C69:D69"/>
    <mergeCell ref="C70:D70"/>
    <mergeCell ref="C75:D75"/>
    <mergeCell ref="C80:D80"/>
    <mergeCell ref="C64:D64"/>
    <mergeCell ref="C65:D65"/>
    <mergeCell ref="C66:D66"/>
    <mergeCell ref="C67:D67"/>
    <mergeCell ref="C68:D68"/>
    <mergeCell ref="C77:D77"/>
    <mergeCell ref="C78:D78"/>
  </mergeCells>
  <conditionalFormatting sqref="E3">
    <cfRule type="containsText" dxfId="319" priority="199" operator="containsText" text="Ei tehdä">
      <formula>NOT(ISERROR(SEARCH("Ei tehdä",E3)))</formula>
    </cfRule>
    <cfRule type="containsText" dxfId="318" priority="200" operator="containsText" text="Valmis">
      <formula>NOT(ISERROR(SEARCH("Valmis",E3)))</formula>
    </cfRule>
    <cfRule type="containsText" dxfId="317" priority="201" operator="containsText" text="Kesken">
      <formula>NOT(ISERROR(SEARCH("Kesken",E3)))</formula>
    </cfRule>
    <cfRule type="containsBlanks" dxfId="316" priority="202">
      <formula>LEN(TRIM(E3))=0</formula>
    </cfRule>
  </conditionalFormatting>
  <conditionalFormatting sqref="E4">
    <cfRule type="containsText" dxfId="315" priority="194" operator="containsText" text="Ei tehdä">
      <formula>NOT(ISERROR(SEARCH("Ei tehdä",E4)))</formula>
    </cfRule>
    <cfRule type="containsText" dxfId="314" priority="195" operator="containsText" text="Valmis">
      <formula>NOT(ISERROR(SEARCH("Valmis",E4)))</formula>
    </cfRule>
    <cfRule type="containsText" dxfId="313" priority="196" operator="containsText" text="Kesken">
      <formula>NOT(ISERROR(SEARCH("Kesken",E4)))</formula>
    </cfRule>
    <cfRule type="containsBlanks" dxfId="312" priority="197">
      <formula>LEN(TRIM(E4))=0</formula>
    </cfRule>
  </conditionalFormatting>
  <conditionalFormatting sqref="E6 E8">
    <cfRule type="containsText" dxfId="311" priority="179" operator="containsText" text="Ei tehdä">
      <formula>NOT(ISERROR(SEARCH("Ei tehdä",E6)))</formula>
    </cfRule>
    <cfRule type="containsText" dxfId="310" priority="180" operator="containsText" text="Valmis">
      <formula>NOT(ISERROR(SEARCH("Valmis",E6)))</formula>
    </cfRule>
    <cfRule type="containsText" dxfId="309" priority="181" operator="containsText" text="Kesken">
      <formula>NOT(ISERROR(SEARCH("Kesken",E6)))</formula>
    </cfRule>
    <cfRule type="containsBlanks" dxfId="308" priority="182">
      <formula>LEN(TRIM(E6))=0</formula>
    </cfRule>
  </conditionalFormatting>
  <conditionalFormatting sqref="E13">
    <cfRule type="containsText" dxfId="307" priority="167" operator="containsText" text="Ei tehdä">
      <formula>NOT(ISERROR(SEARCH("Ei tehdä",E13)))</formula>
    </cfRule>
    <cfRule type="containsText" dxfId="306" priority="168" operator="containsText" text="Valmis">
      <formula>NOT(ISERROR(SEARCH("Valmis",E13)))</formula>
    </cfRule>
    <cfRule type="containsText" dxfId="305" priority="169" operator="containsText" text="Kesken">
      <formula>NOT(ISERROR(SEARCH("Kesken",E13)))</formula>
    </cfRule>
    <cfRule type="containsBlanks" dxfId="304" priority="170">
      <formula>LEN(TRIM(E13))=0</formula>
    </cfRule>
  </conditionalFormatting>
  <conditionalFormatting sqref="E14">
    <cfRule type="containsText" dxfId="303" priority="163" operator="containsText" text="Ei tehdä">
      <formula>NOT(ISERROR(SEARCH("Ei tehdä",E14)))</formula>
    </cfRule>
    <cfRule type="containsText" dxfId="302" priority="164" operator="containsText" text="Valmis">
      <formula>NOT(ISERROR(SEARCH("Valmis",E14)))</formula>
    </cfRule>
    <cfRule type="containsText" dxfId="301" priority="165" operator="containsText" text="Kesken">
      <formula>NOT(ISERROR(SEARCH("Kesken",E14)))</formula>
    </cfRule>
    <cfRule type="containsBlanks" dxfId="300" priority="166">
      <formula>LEN(TRIM(E14))=0</formula>
    </cfRule>
  </conditionalFormatting>
  <conditionalFormatting sqref="E15">
    <cfRule type="containsText" dxfId="299" priority="159" operator="containsText" text="Ei tehdä">
      <formula>NOT(ISERROR(SEARCH("Ei tehdä",E15)))</formula>
    </cfRule>
    <cfRule type="containsText" dxfId="298" priority="160" operator="containsText" text="Valmis">
      <formula>NOT(ISERROR(SEARCH("Valmis",E15)))</formula>
    </cfRule>
    <cfRule type="containsText" dxfId="297" priority="161" operator="containsText" text="Kesken">
      <formula>NOT(ISERROR(SEARCH("Kesken",E15)))</formula>
    </cfRule>
    <cfRule type="containsBlanks" dxfId="296" priority="162">
      <formula>LEN(TRIM(E15))=0</formula>
    </cfRule>
  </conditionalFormatting>
  <conditionalFormatting sqref="E17">
    <cfRule type="containsText" dxfId="295" priority="155" operator="containsText" text="Ei tehdä">
      <formula>NOT(ISERROR(SEARCH("Ei tehdä",E17)))</formula>
    </cfRule>
    <cfRule type="containsText" dxfId="294" priority="156" operator="containsText" text="Valmis">
      <formula>NOT(ISERROR(SEARCH("Valmis",E17)))</formula>
    </cfRule>
    <cfRule type="containsText" dxfId="293" priority="157" operator="containsText" text="Kesken">
      <formula>NOT(ISERROR(SEARCH("Kesken",E17)))</formula>
    </cfRule>
    <cfRule type="containsBlanks" dxfId="292" priority="158">
      <formula>LEN(TRIM(E17))=0</formula>
    </cfRule>
  </conditionalFormatting>
  <conditionalFormatting sqref="E18:E19">
    <cfRule type="containsText" dxfId="291" priority="151" operator="containsText" text="Ei tehdä">
      <formula>NOT(ISERROR(SEARCH("Ei tehdä",E18)))</formula>
    </cfRule>
    <cfRule type="containsText" dxfId="290" priority="152" operator="containsText" text="Valmis">
      <formula>NOT(ISERROR(SEARCH("Valmis",E18)))</formula>
    </cfRule>
    <cfRule type="containsText" dxfId="289" priority="153" operator="containsText" text="Kesken">
      <formula>NOT(ISERROR(SEARCH("Kesken",E18)))</formula>
    </cfRule>
    <cfRule type="containsBlanks" dxfId="288" priority="154">
      <formula>LEN(TRIM(E18))=0</formula>
    </cfRule>
  </conditionalFormatting>
  <conditionalFormatting sqref="E16">
    <cfRule type="containsText" dxfId="287" priority="143" operator="containsText" text="Ei tehdä">
      <formula>NOT(ISERROR(SEARCH("Ei tehdä",E16)))</formula>
    </cfRule>
    <cfRule type="containsText" dxfId="286" priority="144" operator="containsText" text="Valmis">
      <formula>NOT(ISERROR(SEARCH("Valmis",E16)))</formula>
    </cfRule>
    <cfRule type="containsText" dxfId="285" priority="145" operator="containsText" text="Kesken">
      <formula>NOT(ISERROR(SEARCH("Kesken",E16)))</formula>
    </cfRule>
    <cfRule type="containsBlanks" dxfId="284" priority="146">
      <formula>LEN(TRIM(E16))=0</formula>
    </cfRule>
  </conditionalFormatting>
  <conditionalFormatting sqref="E27">
    <cfRule type="containsText" dxfId="283" priority="131" operator="containsText" text="Ei tehdä">
      <formula>NOT(ISERROR(SEARCH("Ei tehdä",E27)))</formula>
    </cfRule>
    <cfRule type="containsText" dxfId="282" priority="132" operator="containsText" text="Valmis">
      <formula>NOT(ISERROR(SEARCH("Valmis",E27)))</formula>
    </cfRule>
    <cfRule type="containsText" dxfId="281" priority="133" operator="containsText" text="Kesken">
      <formula>NOT(ISERROR(SEARCH("Kesken",E27)))</formula>
    </cfRule>
    <cfRule type="containsBlanks" dxfId="280" priority="134">
      <formula>LEN(TRIM(E27))=0</formula>
    </cfRule>
  </conditionalFormatting>
  <conditionalFormatting sqref="E25">
    <cfRule type="containsText" dxfId="279" priority="127" operator="containsText" text="Ei tehdä">
      <formula>NOT(ISERROR(SEARCH("Ei tehdä",E25)))</formula>
    </cfRule>
    <cfRule type="containsText" dxfId="278" priority="128" operator="containsText" text="Valmis">
      <formula>NOT(ISERROR(SEARCH("Valmis",E25)))</formula>
    </cfRule>
    <cfRule type="containsText" dxfId="277" priority="129" operator="containsText" text="Kesken">
      <formula>NOT(ISERROR(SEARCH("Kesken",E25)))</formula>
    </cfRule>
    <cfRule type="containsBlanks" dxfId="276" priority="130">
      <formula>LEN(TRIM(E25))=0</formula>
    </cfRule>
  </conditionalFormatting>
  <conditionalFormatting sqref="E26">
    <cfRule type="containsText" dxfId="275" priority="123" operator="containsText" text="Ei tehdä">
      <formula>NOT(ISERROR(SEARCH("Ei tehdä",E26)))</formula>
    </cfRule>
    <cfRule type="containsText" dxfId="274" priority="124" operator="containsText" text="Valmis">
      <formula>NOT(ISERROR(SEARCH("Valmis",E26)))</formula>
    </cfRule>
    <cfRule type="containsText" dxfId="273" priority="125" operator="containsText" text="Kesken">
      <formula>NOT(ISERROR(SEARCH("Kesken",E26)))</formula>
    </cfRule>
    <cfRule type="containsBlanks" dxfId="272" priority="126">
      <formula>LEN(TRIM(E26))=0</formula>
    </cfRule>
  </conditionalFormatting>
  <conditionalFormatting sqref="E28:E36 E38:E39">
    <cfRule type="containsText" dxfId="271" priority="103" operator="containsText" text="Ei tehdä">
      <formula>NOT(ISERROR(SEARCH("Ei tehdä",E28)))</formula>
    </cfRule>
    <cfRule type="containsText" dxfId="270" priority="104" operator="containsText" text="Valmis">
      <formula>NOT(ISERROR(SEARCH("Valmis",E28)))</formula>
    </cfRule>
    <cfRule type="containsText" dxfId="269" priority="105" operator="containsText" text="Kesken">
      <formula>NOT(ISERROR(SEARCH("Kesken",E28)))</formula>
    </cfRule>
    <cfRule type="containsBlanks" dxfId="268" priority="106">
      <formula>LEN(TRIM(E28))=0</formula>
    </cfRule>
  </conditionalFormatting>
  <conditionalFormatting sqref="E41:E46">
    <cfRule type="containsText" dxfId="267" priority="99" operator="containsText" text="Ei tehdä">
      <formula>NOT(ISERROR(SEARCH("Ei tehdä",E41)))</formula>
    </cfRule>
    <cfRule type="containsText" dxfId="266" priority="100" operator="containsText" text="Valmis">
      <formula>NOT(ISERROR(SEARCH("Valmis",E41)))</formula>
    </cfRule>
    <cfRule type="containsText" dxfId="265" priority="101" operator="containsText" text="Kesken">
      <formula>NOT(ISERROR(SEARCH("Kesken",E41)))</formula>
    </cfRule>
    <cfRule type="containsBlanks" dxfId="264" priority="102">
      <formula>LEN(TRIM(E41))=0</formula>
    </cfRule>
  </conditionalFormatting>
  <conditionalFormatting sqref="E7">
    <cfRule type="containsText" dxfId="263" priority="95" operator="containsText" text="Ei tehdä">
      <formula>NOT(ISERROR(SEARCH("Ei tehdä",E7)))</formula>
    </cfRule>
    <cfRule type="containsText" dxfId="262" priority="96" operator="containsText" text="Valmis">
      <formula>NOT(ISERROR(SEARCH("Valmis",E7)))</formula>
    </cfRule>
    <cfRule type="containsText" dxfId="261" priority="97" operator="containsText" text="Kesken">
      <formula>NOT(ISERROR(SEARCH("Kesken",E7)))</formula>
    </cfRule>
    <cfRule type="containsBlanks" dxfId="260" priority="98">
      <formula>LEN(TRIM(E7))=0</formula>
    </cfRule>
  </conditionalFormatting>
  <conditionalFormatting sqref="E78">
    <cfRule type="containsText" dxfId="259" priority="91" operator="containsText" text="Ei tehdä">
      <formula>NOT(ISERROR(SEARCH("Ei tehdä",E78)))</formula>
    </cfRule>
    <cfRule type="containsText" dxfId="258" priority="92" operator="containsText" text="Valmis">
      <formula>NOT(ISERROR(SEARCH("Valmis",E78)))</formula>
    </cfRule>
    <cfRule type="containsText" dxfId="257" priority="93" operator="containsText" text="Kesken">
      <formula>NOT(ISERROR(SEARCH("Kesken",E78)))</formula>
    </cfRule>
    <cfRule type="containsBlanks" dxfId="256" priority="94">
      <formula>LEN(TRIM(E78))=0</formula>
    </cfRule>
  </conditionalFormatting>
  <conditionalFormatting sqref="E12">
    <cfRule type="containsText" dxfId="255" priority="87" operator="containsText" text="Ei tehdä">
      <formula>NOT(ISERROR(SEARCH("Ei tehdä",E12)))</formula>
    </cfRule>
    <cfRule type="containsText" dxfId="254" priority="88" operator="containsText" text="Valmis">
      <formula>NOT(ISERROR(SEARCH("Valmis",E12)))</formula>
    </cfRule>
    <cfRule type="containsText" dxfId="253" priority="89" operator="containsText" text="Kesken">
      <formula>NOT(ISERROR(SEARCH("Kesken",E12)))</formula>
    </cfRule>
    <cfRule type="containsBlanks" dxfId="252" priority="90">
      <formula>LEN(TRIM(E12))=0</formula>
    </cfRule>
  </conditionalFormatting>
  <conditionalFormatting sqref="E20:E23">
    <cfRule type="containsText" dxfId="251" priority="82" operator="containsText" text="Ei tehdä">
      <formula>NOT(ISERROR(SEARCH("Ei tehdä",E20)))</formula>
    </cfRule>
    <cfRule type="containsText" dxfId="250" priority="83" operator="containsText" text="Valmis">
      <formula>NOT(ISERROR(SEARCH("Valmis",E20)))</formula>
    </cfRule>
    <cfRule type="containsText" dxfId="249" priority="84" operator="containsText" text="Kesken">
      <formula>NOT(ISERROR(SEARCH("Kesken",E20)))</formula>
    </cfRule>
    <cfRule type="containsBlanks" dxfId="248" priority="85">
      <formula>LEN(TRIM(E20))=0</formula>
    </cfRule>
  </conditionalFormatting>
  <conditionalFormatting sqref="E73">
    <cfRule type="containsText" dxfId="247" priority="77" operator="containsText" text="Ei tehdä">
      <formula>NOT(ISERROR(SEARCH("Ei tehdä",E73)))</formula>
    </cfRule>
    <cfRule type="containsText" dxfId="246" priority="78" operator="containsText" text="Valmis">
      <formula>NOT(ISERROR(SEARCH("Valmis",E73)))</formula>
    </cfRule>
    <cfRule type="containsText" dxfId="245" priority="79" operator="containsText" text="Kesken">
      <formula>NOT(ISERROR(SEARCH("Kesken",E73)))</formula>
    </cfRule>
    <cfRule type="containsBlanks" dxfId="244" priority="80">
      <formula>LEN(TRIM(E73))=0</formula>
    </cfRule>
  </conditionalFormatting>
  <conditionalFormatting sqref="E37">
    <cfRule type="containsText" dxfId="243" priority="72" operator="containsText" text="Ei tehdä">
      <formula>NOT(ISERROR(SEARCH("Ei tehdä",E37)))</formula>
    </cfRule>
    <cfRule type="containsText" dxfId="242" priority="73" operator="containsText" text="Valmis">
      <formula>NOT(ISERROR(SEARCH("Valmis",E37)))</formula>
    </cfRule>
    <cfRule type="containsText" dxfId="241" priority="74" operator="containsText" text="Kesken">
      <formula>NOT(ISERROR(SEARCH("Kesken",E37)))</formula>
    </cfRule>
    <cfRule type="containsBlanks" dxfId="240" priority="75">
      <formula>LEN(TRIM(E37))=0</formula>
    </cfRule>
  </conditionalFormatting>
  <conditionalFormatting sqref="E72">
    <cfRule type="containsText" dxfId="239" priority="67" operator="containsText" text="Ei tehdä">
      <formula>NOT(ISERROR(SEARCH("Ei tehdä",E72)))</formula>
    </cfRule>
    <cfRule type="containsText" dxfId="238" priority="68" operator="containsText" text="Valmis">
      <formula>NOT(ISERROR(SEARCH("Valmis",E72)))</formula>
    </cfRule>
    <cfRule type="containsText" dxfId="237" priority="69" operator="containsText" text="Kesken">
      <formula>NOT(ISERROR(SEARCH("Kesken",E72)))</formula>
    </cfRule>
    <cfRule type="containsBlanks" dxfId="236" priority="70">
      <formula>LEN(TRIM(E72))=0</formula>
    </cfRule>
  </conditionalFormatting>
  <conditionalFormatting sqref="E48">
    <cfRule type="containsText" dxfId="235" priority="58" operator="containsText" text="Ei tehdä">
      <formula>NOT(ISERROR(SEARCH("Ei tehdä",E48)))</formula>
    </cfRule>
    <cfRule type="containsText" dxfId="234" priority="59" operator="containsText" text="Valmis">
      <formula>NOT(ISERROR(SEARCH("Valmis",E48)))</formula>
    </cfRule>
    <cfRule type="containsText" dxfId="233" priority="60" operator="containsText" text="Kesken">
      <formula>NOT(ISERROR(SEARCH("Kesken",E48)))</formula>
    </cfRule>
    <cfRule type="containsBlanks" dxfId="232" priority="61">
      <formula>LEN(TRIM(E48))=0</formula>
    </cfRule>
  </conditionalFormatting>
  <conditionalFormatting sqref="E49">
    <cfRule type="containsText" dxfId="231" priority="54" operator="containsText" text="Ei tehdä">
      <formula>NOT(ISERROR(SEARCH("Ei tehdä",E49)))</formula>
    </cfRule>
    <cfRule type="containsText" dxfId="230" priority="55" operator="containsText" text="Valmis">
      <formula>NOT(ISERROR(SEARCH("Valmis",E49)))</formula>
    </cfRule>
    <cfRule type="containsText" dxfId="229" priority="56" operator="containsText" text="Kesken">
      <formula>NOT(ISERROR(SEARCH("Kesken",E49)))</formula>
    </cfRule>
    <cfRule type="containsBlanks" dxfId="228" priority="57">
      <formula>LEN(TRIM(E49))=0</formula>
    </cfRule>
  </conditionalFormatting>
  <conditionalFormatting sqref="E50">
    <cfRule type="containsText" dxfId="227" priority="50" operator="containsText" text="Ei tehdä">
      <formula>NOT(ISERROR(SEARCH("Ei tehdä",E50)))</formula>
    </cfRule>
    <cfRule type="containsText" dxfId="226" priority="51" operator="containsText" text="Valmis">
      <formula>NOT(ISERROR(SEARCH("Valmis",E50)))</formula>
    </cfRule>
    <cfRule type="containsText" dxfId="225" priority="52" operator="containsText" text="Kesken">
      <formula>NOT(ISERROR(SEARCH("Kesken",E50)))</formula>
    </cfRule>
    <cfRule type="containsBlanks" dxfId="224" priority="53">
      <formula>LEN(TRIM(E50))=0</formula>
    </cfRule>
  </conditionalFormatting>
  <conditionalFormatting sqref="E51">
    <cfRule type="containsText" dxfId="223" priority="46" operator="containsText" text="Ei tehdä">
      <formula>NOT(ISERROR(SEARCH("Ei tehdä",E51)))</formula>
    </cfRule>
    <cfRule type="containsText" dxfId="222" priority="47" operator="containsText" text="Valmis">
      <formula>NOT(ISERROR(SEARCH("Valmis",E51)))</formula>
    </cfRule>
    <cfRule type="containsText" dxfId="221" priority="48" operator="containsText" text="Kesken">
      <formula>NOT(ISERROR(SEARCH("Kesken",E51)))</formula>
    </cfRule>
    <cfRule type="containsBlanks" dxfId="220" priority="49">
      <formula>LEN(TRIM(E51))=0</formula>
    </cfRule>
  </conditionalFormatting>
  <conditionalFormatting sqref="E52">
    <cfRule type="containsText" dxfId="219" priority="38" operator="containsText" text="Ei tehdä">
      <formula>NOT(ISERROR(SEARCH("Ei tehdä",E52)))</formula>
    </cfRule>
    <cfRule type="containsText" dxfId="218" priority="39" operator="containsText" text="Valmis">
      <formula>NOT(ISERROR(SEARCH("Valmis",E52)))</formula>
    </cfRule>
    <cfRule type="containsText" dxfId="217" priority="40" operator="containsText" text="Kesken">
      <formula>NOT(ISERROR(SEARCH("Kesken",E52)))</formula>
    </cfRule>
    <cfRule type="containsBlanks" dxfId="216" priority="41">
      <formula>LEN(TRIM(E52))=0</formula>
    </cfRule>
  </conditionalFormatting>
  <conditionalFormatting sqref="E62:E69">
    <cfRule type="containsText" dxfId="211" priority="34" operator="containsText" text="Ei tehdä">
      <formula>NOT(ISERROR(SEARCH("Ei tehdä",E62)))</formula>
    </cfRule>
    <cfRule type="containsText" dxfId="210" priority="35" operator="containsText" text="Valmis">
      <formula>NOT(ISERROR(SEARCH("Valmis",E62)))</formula>
    </cfRule>
    <cfRule type="containsText" dxfId="209" priority="36" operator="containsText" text="Kesken">
      <formula>NOT(ISERROR(SEARCH("Kesken",E62)))</formula>
    </cfRule>
    <cfRule type="containsBlanks" dxfId="208" priority="37">
      <formula>LEN(TRIM(E62))=0</formula>
    </cfRule>
  </conditionalFormatting>
  <conditionalFormatting sqref="E74:E76">
    <cfRule type="containsText" dxfId="207" priority="30" operator="containsText" text="Ei tehdä">
      <formula>NOT(ISERROR(SEARCH("Ei tehdä",E74)))</formula>
    </cfRule>
    <cfRule type="containsText" dxfId="206" priority="31" operator="containsText" text="Valmis">
      <formula>NOT(ISERROR(SEARCH("Valmis",E74)))</formula>
    </cfRule>
    <cfRule type="containsText" dxfId="205" priority="32" operator="containsText" text="Kesken">
      <formula>NOT(ISERROR(SEARCH("Kesken",E74)))</formula>
    </cfRule>
    <cfRule type="containsBlanks" dxfId="204" priority="33">
      <formula>LEN(TRIM(E74))=0</formula>
    </cfRule>
  </conditionalFormatting>
  <conditionalFormatting sqref="E54:E56">
    <cfRule type="containsText" dxfId="203" priority="25" operator="containsText" text="Ei tehdä">
      <formula>NOT(ISERROR(SEARCH("Ei tehdä",E54)))</formula>
    </cfRule>
    <cfRule type="containsText" dxfId="202" priority="26" operator="containsText" text="Valmis">
      <formula>NOT(ISERROR(SEARCH("Valmis",E54)))</formula>
    </cfRule>
    <cfRule type="containsText" dxfId="201" priority="27" operator="containsText" text="Kesken">
      <formula>NOT(ISERROR(SEARCH("Kesken",E54)))</formula>
    </cfRule>
    <cfRule type="containsBlanks" dxfId="200" priority="28">
      <formula>LEN(TRIM(E54))=0</formula>
    </cfRule>
  </conditionalFormatting>
  <conditionalFormatting sqref="E58:E59">
    <cfRule type="containsText" dxfId="199" priority="17" operator="containsText" text="Ei tehdä">
      <formula>NOT(ISERROR(SEARCH("Ei tehdä",E58)))</formula>
    </cfRule>
    <cfRule type="containsText" dxfId="198" priority="18" operator="containsText" text="Valmis">
      <formula>NOT(ISERROR(SEARCH("Valmis",E58)))</formula>
    </cfRule>
    <cfRule type="containsText" dxfId="197" priority="19" operator="containsText" text="Kesken">
      <formula>NOT(ISERROR(SEARCH("Kesken",E58)))</formula>
    </cfRule>
    <cfRule type="containsBlanks" dxfId="196" priority="20">
      <formula>LEN(TRIM(E58))=0</formula>
    </cfRule>
  </conditionalFormatting>
  <conditionalFormatting sqref="E79:E84">
    <cfRule type="containsText" dxfId="195" priority="13" operator="containsText" text="Ei tehdä">
      <formula>NOT(ISERROR(SEARCH("Ei tehdä",E79)))</formula>
    </cfRule>
    <cfRule type="containsText" dxfId="194" priority="14" operator="containsText" text="Valmis">
      <formula>NOT(ISERROR(SEARCH("Valmis",E79)))</formula>
    </cfRule>
    <cfRule type="containsText" dxfId="193" priority="15" operator="containsText" text="Kesken">
      <formula>NOT(ISERROR(SEARCH("Kesken",E79)))</formula>
    </cfRule>
    <cfRule type="containsBlanks" dxfId="192" priority="16">
      <formula>LEN(TRIM(E79))=0</formula>
    </cfRule>
  </conditionalFormatting>
  <conditionalFormatting sqref="E9">
    <cfRule type="containsText" dxfId="191" priority="9" operator="containsText" text="Ei tehdä">
      <formula>NOT(ISERROR(SEARCH("Ei tehdä",E9)))</formula>
    </cfRule>
    <cfRule type="containsText" dxfId="190" priority="10" operator="containsText" text="Valmis">
      <formula>NOT(ISERROR(SEARCH("Valmis",E9)))</formula>
    </cfRule>
    <cfRule type="containsText" dxfId="189" priority="11" operator="containsText" text="Kesken">
      <formula>NOT(ISERROR(SEARCH("Kesken",E9)))</formula>
    </cfRule>
    <cfRule type="containsBlanks" dxfId="188" priority="12">
      <formula>LEN(TRIM(E9))=0</formula>
    </cfRule>
  </conditionalFormatting>
  <conditionalFormatting sqref="E10">
    <cfRule type="containsText" dxfId="179" priority="5" operator="containsText" text="Ei tehdä">
      <formula>NOT(ISERROR(SEARCH("Ei tehdä",E10)))</formula>
    </cfRule>
    <cfRule type="containsText" dxfId="178" priority="6" operator="containsText" text="Valmis">
      <formula>NOT(ISERROR(SEARCH("Valmis",E10)))</formula>
    </cfRule>
    <cfRule type="containsText" dxfId="177" priority="7" operator="containsText" text="Kesken">
      <formula>NOT(ISERROR(SEARCH("Kesken",E10)))</formula>
    </cfRule>
    <cfRule type="containsBlanks" dxfId="176" priority="8">
      <formula>LEN(TRIM(E10))=0</formula>
    </cfRule>
  </conditionalFormatting>
  <conditionalFormatting sqref="E70">
    <cfRule type="containsText" dxfId="175" priority="1" operator="containsText" text="Ei tehdä">
      <formula>NOT(ISERROR(SEARCH("Ei tehdä",E70)))</formula>
    </cfRule>
    <cfRule type="containsText" dxfId="174" priority="2" operator="containsText" text="Valmis">
      <formula>NOT(ISERROR(SEARCH("Valmis",E70)))</formula>
    </cfRule>
    <cfRule type="containsText" dxfId="173" priority="3" operator="containsText" text="Kesken">
      <formula>NOT(ISERROR(SEARCH("Kesken",E70)))</formula>
    </cfRule>
    <cfRule type="containsBlanks" dxfId="172" priority="4">
      <formula>LEN(TRIM(E70))=0</formula>
    </cfRule>
  </conditionalFormatting>
  <pageMargins left="0.7" right="0.7" top="0.75" bottom="0.75" header="0.3" footer="0.3"/>
  <pageSetup paperSize="9" orientation="portrait" r:id="rId1"/>
  <ignoredErrors>
    <ignoredError sqref="A37:A39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8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3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86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1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76" operator="containsText" id="{5B9F05E8-EC48-4E9E-9174-866C6023FF85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71" operator="containsText" id="{1BFE10AC-ACD0-48BF-AE0E-E622EEC601C7}">
            <xm:f>NOT(ISERROR(SEARCH("""",E37)))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66" operator="containsText" id="{476C25DE-33C8-4188-948E-AB4436013AD0}">
            <xm:f>NOT(ISERROR(SEARCH("""",E72)))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ontainsText" priority="29" operator="containsText" id="{8213BC7D-CF47-4882-B3AB-9B1BFE37C1C0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E74:E76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297"/>
      <c r="K1" s="297"/>
      <c r="L1" s="297"/>
      <c r="M1" s="297"/>
      <c r="N1" s="297"/>
      <c r="O1" s="297"/>
    </row>
    <row r="2" spans="1:20" ht="14.25" customHeight="1" x14ac:dyDescent="0.25">
      <c r="B2" s="462" t="s">
        <v>84</v>
      </c>
      <c r="C2" s="463"/>
      <c r="D2" s="464" t="s">
        <v>423</v>
      </c>
      <c r="E2" s="465"/>
      <c r="F2" s="466"/>
      <c r="J2" s="297"/>
      <c r="K2" s="297"/>
      <c r="L2" s="297"/>
      <c r="M2" s="297"/>
      <c r="N2" s="297"/>
      <c r="O2" s="297"/>
    </row>
    <row r="3" spans="1:20" ht="14.25" customHeight="1" x14ac:dyDescent="0.2">
      <c r="B3" s="263"/>
      <c r="C3" s="265"/>
      <c r="D3" s="467"/>
      <c r="E3" s="468"/>
      <c r="F3" s="469"/>
      <c r="J3" s="297"/>
      <c r="K3" s="297"/>
      <c r="L3" s="297"/>
      <c r="M3" s="297"/>
      <c r="N3" s="297"/>
      <c r="O3" s="297"/>
    </row>
    <row r="4" spans="1:20" ht="14.25" customHeight="1" x14ac:dyDescent="0.2">
      <c r="B4" s="263"/>
      <c r="C4" s="265"/>
      <c r="D4" s="467"/>
      <c r="E4" s="468"/>
      <c r="F4" s="469"/>
      <c r="J4" s="297"/>
      <c r="K4" s="297"/>
      <c r="L4" s="297"/>
      <c r="M4" s="297"/>
      <c r="N4" s="297"/>
      <c r="O4" s="297"/>
    </row>
    <row r="5" spans="1:20" ht="14.25" customHeight="1" x14ac:dyDescent="0.2">
      <c r="B5" s="263"/>
      <c r="C5" s="265"/>
      <c r="D5" s="467"/>
      <c r="E5" s="468"/>
      <c r="F5" s="469"/>
      <c r="J5" s="297"/>
      <c r="K5" s="297"/>
      <c r="L5" s="297"/>
      <c r="M5" s="297"/>
      <c r="N5" s="297"/>
      <c r="O5" s="297"/>
    </row>
    <row r="6" spans="1:20" ht="14.25" customHeight="1" x14ac:dyDescent="0.2">
      <c r="B6" s="264"/>
      <c r="C6" s="266"/>
      <c r="D6" s="470"/>
      <c r="E6" s="471"/>
      <c r="F6" s="472"/>
      <c r="J6" s="297"/>
      <c r="K6" s="297"/>
      <c r="L6" s="297"/>
      <c r="M6" s="297"/>
      <c r="N6" s="297"/>
      <c r="O6" s="297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0"/>
      <c r="K8" s="300"/>
      <c r="L8" s="300"/>
      <c r="M8" s="300"/>
      <c r="N8" s="300"/>
      <c r="O8" s="300"/>
      <c r="P8" s="296"/>
      <c r="Q8" s="296"/>
      <c r="R8" s="296"/>
      <c r="S8" s="296"/>
      <c r="T8" s="296"/>
    </row>
    <row r="9" spans="1:20" ht="31.5" customHeight="1" x14ac:dyDescent="0.25">
      <c r="A9" s="70"/>
      <c r="B9" s="331" t="s">
        <v>85</v>
      </c>
      <c r="C9" s="298"/>
      <c r="D9" s="298" t="s">
        <v>86</v>
      </c>
      <c r="E9" s="439" t="s">
        <v>87</v>
      </c>
      <c r="F9" s="440"/>
      <c r="G9" s="473" t="s">
        <v>88</v>
      </c>
      <c r="H9" s="474"/>
      <c r="I9" s="298" t="s">
        <v>89</v>
      </c>
      <c r="J9" s="298" t="s">
        <v>18</v>
      </c>
      <c r="K9" s="300"/>
      <c r="L9" s="30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3">
        <v>1</v>
      </c>
      <c r="C10" s="342"/>
      <c r="D10" s="343" t="s">
        <v>90</v>
      </c>
      <c r="E10" s="433" t="s">
        <v>316</v>
      </c>
      <c r="F10" s="433"/>
      <c r="G10" s="447"/>
      <c r="H10" s="447"/>
      <c r="I10" s="343">
        <v>0</v>
      </c>
      <c r="J10" s="343">
        <v>0</v>
      </c>
      <c r="K10" s="300"/>
      <c r="L10" s="30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3">
        <v>2</v>
      </c>
      <c r="C11" s="342"/>
      <c r="D11" s="335" t="s">
        <v>318</v>
      </c>
      <c r="E11" s="442" t="s">
        <v>320</v>
      </c>
      <c r="F11" s="442"/>
      <c r="G11" s="447"/>
      <c r="H11" s="447"/>
      <c r="I11" s="343">
        <v>2</v>
      </c>
      <c r="J11" s="343">
        <v>1</v>
      </c>
      <c r="K11" s="300"/>
      <c r="L11" s="30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3">
        <v>3</v>
      </c>
      <c r="C12" s="342"/>
      <c r="D12" s="335" t="s">
        <v>318</v>
      </c>
      <c r="E12" s="433" t="s">
        <v>319</v>
      </c>
      <c r="F12" s="433"/>
      <c r="G12" s="447"/>
      <c r="H12" s="447"/>
      <c r="I12" s="343">
        <v>20</v>
      </c>
      <c r="J12" s="343">
        <v>0</v>
      </c>
      <c r="K12" s="300"/>
      <c r="L12" s="30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3">
        <v>4</v>
      </c>
      <c r="C13" s="342"/>
      <c r="D13" s="335" t="s">
        <v>356</v>
      </c>
      <c r="E13" s="436" t="s">
        <v>349</v>
      </c>
      <c r="F13" s="436"/>
      <c r="G13" s="447"/>
      <c r="H13" s="447"/>
      <c r="I13" s="343">
        <v>40</v>
      </c>
      <c r="J13" s="343">
        <v>0</v>
      </c>
      <c r="K13" s="300"/>
      <c r="L13" s="30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3">
        <v>11</v>
      </c>
      <c r="C14" s="342"/>
      <c r="D14" s="335" t="s">
        <v>90</v>
      </c>
      <c r="E14" s="442" t="s">
        <v>358</v>
      </c>
      <c r="F14" s="442"/>
      <c r="G14" s="447"/>
      <c r="H14" s="447"/>
      <c r="I14" s="343">
        <v>0</v>
      </c>
      <c r="J14" s="343">
        <v>0</v>
      </c>
      <c r="K14" s="300"/>
      <c r="L14" s="30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3">
        <v>12</v>
      </c>
      <c r="C15" s="342"/>
      <c r="D15" s="335" t="s">
        <v>318</v>
      </c>
      <c r="E15" s="433" t="s">
        <v>434</v>
      </c>
      <c r="F15" s="433"/>
      <c r="G15" s="447"/>
      <c r="H15" s="447"/>
      <c r="I15" s="343">
        <v>5</v>
      </c>
      <c r="J15" s="343">
        <v>0</v>
      </c>
      <c r="K15" s="300"/>
      <c r="L15" s="30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50"/>
      <c r="F16" s="450"/>
      <c r="G16" s="449"/>
      <c r="H16" s="449"/>
      <c r="I16" s="173"/>
      <c r="J16" s="173"/>
      <c r="K16" s="300" t="e">
        <f>SUMIFS($J$22:$J$57,$B$22:$B$117,"3.",$F$22:$F$117,"Valmis")</f>
        <v>#VALUE!</v>
      </c>
      <c r="L16" s="300"/>
      <c r="M16" s="300"/>
      <c r="N16" s="300"/>
      <c r="O16" s="300"/>
      <c r="P16" s="296"/>
      <c r="Q16" s="296"/>
      <c r="R16" s="296"/>
      <c r="S16" s="296"/>
      <c r="T16" s="296"/>
    </row>
    <row r="17" spans="1:20" ht="15" customHeight="1" x14ac:dyDescent="0.25">
      <c r="E17" s="312"/>
      <c r="F17" s="312"/>
      <c r="G17" s="310"/>
      <c r="H17" s="310"/>
      <c r="I17" s="173"/>
      <c r="J17" s="173"/>
      <c r="K17" s="300"/>
      <c r="L17" s="300"/>
      <c r="M17" s="300"/>
      <c r="N17" s="300"/>
      <c r="O17" s="300"/>
      <c r="P17" s="309"/>
      <c r="Q17" s="309"/>
      <c r="R17" s="309"/>
      <c r="S17" s="309"/>
      <c r="T17" s="309"/>
    </row>
    <row r="18" spans="1:20" ht="15" customHeight="1" x14ac:dyDescent="0.25">
      <c r="C18" s="71"/>
      <c r="D18" s="71"/>
      <c r="E18" s="460"/>
      <c r="F18" s="460"/>
      <c r="G18" s="22"/>
      <c r="H18" s="22"/>
      <c r="I18" s="173"/>
      <c r="J18" s="173"/>
      <c r="K18" s="300"/>
      <c r="L18" s="300"/>
      <c r="M18" s="300"/>
      <c r="N18" s="300"/>
      <c r="O18" s="300"/>
      <c r="P18" s="296"/>
      <c r="Q18" s="296"/>
      <c r="R18" s="296"/>
      <c r="S18" s="296"/>
      <c r="T18" s="296"/>
    </row>
    <row r="19" spans="1:20" ht="30.75" customHeight="1" x14ac:dyDescent="0.25">
      <c r="B19" s="72"/>
      <c r="C19" s="455" t="s">
        <v>92</v>
      </c>
      <c r="D19" s="456"/>
      <c r="E19" s="457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296"/>
      <c r="L19" s="296"/>
      <c r="M19" s="296"/>
      <c r="N19" s="296"/>
      <c r="O19" s="296"/>
      <c r="P19" s="296"/>
      <c r="Q19" s="296"/>
      <c r="R19" s="296"/>
      <c r="S19" s="296"/>
      <c r="T19" s="296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296"/>
      <c r="L20" s="296"/>
      <c r="M20" s="296"/>
      <c r="N20" s="296"/>
      <c r="O20" s="296"/>
      <c r="P20" s="296"/>
      <c r="Q20" s="296"/>
      <c r="R20" s="296"/>
      <c r="S20" s="296"/>
      <c r="T20" s="296"/>
    </row>
    <row r="21" spans="1:20" ht="45" customHeight="1" x14ac:dyDescent="0.25">
      <c r="A21" s="70"/>
      <c r="B21" s="299" t="s">
        <v>94</v>
      </c>
      <c r="C21" s="299" t="s">
        <v>95</v>
      </c>
      <c r="D21" s="458" t="s">
        <v>96</v>
      </c>
      <c r="E21" s="459"/>
      <c r="F21" s="172" t="s">
        <v>97</v>
      </c>
      <c r="G21" s="299" t="s">
        <v>98</v>
      </c>
      <c r="H21" s="299" t="s">
        <v>99</v>
      </c>
      <c r="I21" s="299"/>
      <c r="J21" s="299" t="s">
        <v>101</v>
      </c>
      <c r="K21" s="28" t="s">
        <v>368</v>
      </c>
      <c r="L21" s="28" t="s">
        <v>369</v>
      </c>
      <c r="M21" s="28" t="s">
        <v>102</v>
      </c>
      <c r="N21" s="28" t="s">
        <v>370</v>
      </c>
      <c r="O21" s="28" t="s">
        <v>103</v>
      </c>
      <c r="P21" s="28" t="s">
        <v>371</v>
      </c>
      <c r="Q21" s="28" t="s">
        <v>117</v>
      </c>
      <c r="R21" s="28" t="s">
        <v>372</v>
      </c>
      <c r="S21" s="28" t="s">
        <v>373</v>
      </c>
      <c r="T21" s="28" t="s">
        <v>374</v>
      </c>
    </row>
    <row r="22" spans="1:20" ht="15.75" x14ac:dyDescent="0.25">
      <c r="B22" s="346" t="s">
        <v>104</v>
      </c>
      <c r="C22" s="347"/>
      <c r="D22" s="461" t="s">
        <v>317</v>
      </c>
      <c r="E22" s="461"/>
      <c r="F22" s="337" t="s">
        <v>126</v>
      </c>
      <c r="G22" s="347"/>
      <c r="H22" s="347" t="s">
        <v>106</v>
      </c>
      <c r="I22" s="347"/>
      <c r="J22" s="354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96">
        <v>0</v>
      </c>
      <c r="R22" s="313">
        <v>0</v>
      </c>
      <c r="S22" s="313">
        <v>0</v>
      </c>
      <c r="T22" s="313">
        <v>0</v>
      </c>
    </row>
    <row r="23" spans="1:20" ht="15.75" x14ac:dyDescent="0.25">
      <c r="B23" s="346" t="s">
        <v>107</v>
      </c>
      <c r="C23" s="347"/>
      <c r="D23" s="451" t="s">
        <v>108</v>
      </c>
      <c r="E23" s="451"/>
      <c r="F23" s="337" t="s">
        <v>126</v>
      </c>
      <c r="G23" s="347"/>
      <c r="H23" s="347" t="s">
        <v>314</v>
      </c>
      <c r="I23" s="347"/>
      <c r="J23" s="354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30"/>
      <c r="R23" s="330"/>
      <c r="S23" s="330"/>
      <c r="T23" s="330"/>
    </row>
    <row r="24" spans="1:20" ht="15.75" x14ac:dyDescent="0.25">
      <c r="B24" s="348" t="s">
        <v>109</v>
      </c>
      <c r="C24" s="349"/>
      <c r="D24" s="446" t="s">
        <v>321</v>
      </c>
      <c r="E24" s="446"/>
      <c r="F24" s="337" t="s">
        <v>126</v>
      </c>
      <c r="G24" s="349"/>
      <c r="H24" s="347" t="s">
        <v>314</v>
      </c>
      <c r="I24" s="349"/>
      <c r="J24" s="355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30"/>
      <c r="R24" s="330"/>
      <c r="S24" s="330"/>
      <c r="T24" s="330"/>
    </row>
    <row r="25" spans="1:20" ht="15.75" x14ac:dyDescent="0.25">
      <c r="B25" s="348" t="s">
        <v>419</v>
      </c>
      <c r="C25" s="349"/>
      <c r="D25" s="350" t="s">
        <v>420</v>
      </c>
      <c r="E25" s="350"/>
      <c r="F25" s="300" t="s">
        <v>339</v>
      </c>
      <c r="G25" s="349"/>
      <c r="H25" s="349"/>
      <c r="I25" s="349"/>
      <c r="J25" s="355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30"/>
      <c r="R25" s="330"/>
      <c r="S25" s="330"/>
      <c r="T25" s="330"/>
    </row>
    <row r="26" spans="1:20" ht="15.75" x14ac:dyDescent="0.25">
      <c r="B26" s="348" t="s">
        <v>421</v>
      </c>
      <c r="C26" s="349"/>
      <c r="D26" s="452" t="s">
        <v>422</v>
      </c>
      <c r="E26" s="452"/>
      <c r="F26" s="337" t="s">
        <v>126</v>
      </c>
      <c r="G26" s="349"/>
      <c r="H26" s="349" t="s">
        <v>106</v>
      </c>
      <c r="I26" s="349"/>
      <c r="J26" s="355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30"/>
      <c r="R26" s="330"/>
      <c r="S26" s="330"/>
      <c r="T26" s="330"/>
    </row>
    <row r="27" spans="1:20" ht="15.75" x14ac:dyDescent="0.25">
      <c r="B27" s="348" t="s">
        <v>443</v>
      </c>
      <c r="C27" s="353"/>
      <c r="D27" s="351" t="s">
        <v>444</v>
      </c>
      <c r="E27" s="351"/>
      <c r="F27" s="300" t="s">
        <v>339</v>
      </c>
      <c r="G27" s="353"/>
      <c r="H27" s="353" t="s">
        <v>106</v>
      </c>
      <c r="I27" s="353"/>
      <c r="J27" s="355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45"/>
      <c r="R27" s="345"/>
      <c r="S27" s="345"/>
      <c r="T27" s="345"/>
    </row>
    <row r="28" spans="1:20" ht="15.75" x14ac:dyDescent="0.25">
      <c r="B28" s="346" t="s">
        <v>110</v>
      </c>
      <c r="C28" s="347"/>
      <c r="D28" s="448" t="s">
        <v>328</v>
      </c>
      <c r="E28" s="448"/>
      <c r="F28" s="337" t="s">
        <v>126</v>
      </c>
      <c r="G28" s="347"/>
      <c r="H28" s="347" t="s">
        <v>314</v>
      </c>
      <c r="I28" s="347"/>
      <c r="J28" s="354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30"/>
      <c r="R28" s="330"/>
      <c r="S28" s="330"/>
      <c r="T28" s="330"/>
    </row>
    <row r="29" spans="1:20" ht="15.75" x14ac:dyDescent="0.25">
      <c r="B29" s="346" t="s">
        <v>81</v>
      </c>
      <c r="C29" s="347"/>
      <c r="D29" s="448" t="s">
        <v>329</v>
      </c>
      <c r="E29" s="448"/>
      <c r="F29" s="337" t="s">
        <v>126</v>
      </c>
      <c r="G29" s="347"/>
      <c r="H29" s="347" t="s">
        <v>313</v>
      </c>
      <c r="I29" s="347"/>
      <c r="J29" s="354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30"/>
      <c r="R29" s="330"/>
      <c r="S29" s="330"/>
      <c r="T29" s="330"/>
    </row>
    <row r="30" spans="1:20" ht="15.75" x14ac:dyDescent="0.25">
      <c r="B30" s="346" t="s">
        <v>340</v>
      </c>
      <c r="C30" s="347"/>
      <c r="D30" s="448" t="s">
        <v>330</v>
      </c>
      <c r="E30" s="448"/>
      <c r="F30" s="337" t="s">
        <v>126</v>
      </c>
      <c r="G30" s="347"/>
      <c r="H30" s="347" t="s">
        <v>314</v>
      </c>
      <c r="I30" s="347"/>
      <c r="J30" s="354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30"/>
      <c r="R30" s="330"/>
      <c r="S30" s="330"/>
      <c r="T30" s="330"/>
    </row>
    <row r="31" spans="1:20" ht="15.75" x14ac:dyDescent="0.25">
      <c r="B31" s="346" t="s">
        <v>341</v>
      </c>
      <c r="C31" s="347"/>
      <c r="D31" s="448" t="s">
        <v>331</v>
      </c>
      <c r="E31" s="448"/>
      <c r="F31" s="337" t="s">
        <v>126</v>
      </c>
      <c r="G31" s="347"/>
      <c r="H31" s="347" t="s">
        <v>314</v>
      </c>
      <c r="I31" s="347"/>
      <c r="J31" s="354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30"/>
      <c r="R31" s="330"/>
      <c r="S31" s="330"/>
      <c r="T31" s="330"/>
    </row>
    <row r="32" spans="1:20" ht="15.75" x14ac:dyDescent="0.25">
      <c r="B32" s="346" t="s">
        <v>342</v>
      </c>
      <c r="C32" s="347"/>
      <c r="D32" s="448" t="s">
        <v>332</v>
      </c>
      <c r="E32" s="448"/>
      <c r="F32" s="337" t="s">
        <v>126</v>
      </c>
      <c r="G32" s="347"/>
      <c r="H32" s="347" t="s">
        <v>314</v>
      </c>
      <c r="I32" s="347"/>
      <c r="J32" s="354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30"/>
      <c r="R32" s="330"/>
      <c r="S32" s="330"/>
      <c r="T32" s="330"/>
    </row>
    <row r="33" spans="2:20" ht="15.75" x14ac:dyDescent="0.25">
      <c r="B33" s="346" t="s">
        <v>343</v>
      </c>
      <c r="C33" s="347"/>
      <c r="D33" s="448" t="s">
        <v>333</v>
      </c>
      <c r="E33" s="448"/>
      <c r="F33" s="337" t="s">
        <v>126</v>
      </c>
      <c r="G33" s="347"/>
      <c r="H33" s="347" t="s">
        <v>313</v>
      </c>
      <c r="I33" s="347"/>
      <c r="J33" s="354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30"/>
      <c r="R33" s="330"/>
      <c r="S33" s="330"/>
      <c r="T33" s="330"/>
    </row>
    <row r="34" spans="2:20" ht="15.75" x14ac:dyDescent="0.25">
      <c r="B34" s="346" t="s">
        <v>344</v>
      </c>
      <c r="C34" s="347"/>
      <c r="D34" s="448" t="s">
        <v>334</v>
      </c>
      <c r="E34" s="448"/>
      <c r="F34" s="337" t="s">
        <v>126</v>
      </c>
      <c r="G34" s="347"/>
      <c r="H34" s="347" t="s">
        <v>313</v>
      </c>
      <c r="I34" s="347"/>
      <c r="J34" s="354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30"/>
      <c r="R34" s="330"/>
      <c r="S34" s="330"/>
      <c r="T34" s="330"/>
    </row>
    <row r="35" spans="2:20" ht="15.75" x14ac:dyDescent="0.25">
      <c r="B35" s="346" t="s">
        <v>345</v>
      </c>
      <c r="C35" s="347"/>
      <c r="D35" s="448" t="s">
        <v>335</v>
      </c>
      <c r="E35" s="448"/>
      <c r="F35" s="337" t="s">
        <v>126</v>
      </c>
      <c r="G35" s="347"/>
      <c r="H35" s="347" t="s">
        <v>313</v>
      </c>
      <c r="I35" s="347"/>
      <c r="J35" s="354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30"/>
      <c r="R35" s="330"/>
      <c r="S35" s="330"/>
      <c r="T35" s="330"/>
    </row>
    <row r="36" spans="2:20" ht="15.75" x14ac:dyDescent="0.25">
      <c r="B36" s="346" t="s">
        <v>346</v>
      </c>
      <c r="C36" s="347"/>
      <c r="D36" s="448" t="s">
        <v>336</v>
      </c>
      <c r="E36" s="448"/>
      <c r="F36" s="337" t="s">
        <v>126</v>
      </c>
      <c r="G36" s="347"/>
      <c r="H36" s="347" t="s">
        <v>314</v>
      </c>
      <c r="I36" s="347"/>
      <c r="J36" s="354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30"/>
      <c r="R36" s="330"/>
      <c r="S36" s="330"/>
      <c r="T36" s="330"/>
    </row>
    <row r="37" spans="2:20" ht="15.75" x14ac:dyDescent="0.25">
      <c r="B37" s="346" t="s">
        <v>347</v>
      </c>
      <c r="C37" s="347"/>
      <c r="D37" s="448" t="s">
        <v>337</v>
      </c>
      <c r="E37" s="448"/>
      <c r="F37" s="337" t="s">
        <v>126</v>
      </c>
      <c r="G37" s="347"/>
      <c r="H37" s="347" t="s">
        <v>314</v>
      </c>
      <c r="I37" s="347"/>
      <c r="J37" s="354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30"/>
      <c r="R37" s="330"/>
      <c r="S37" s="330"/>
      <c r="T37" s="330"/>
    </row>
    <row r="38" spans="2:20" ht="15.75" x14ac:dyDescent="0.25">
      <c r="B38" s="346" t="s">
        <v>348</v>
      </c>
      <c r="C38" s="347"/>
      <c r="D38" s="448" t="s">
        <v>338</v>
      </c>
      <c r="E38" s="448"/>
      <c r="F38" s="337" t="s">
        <v>126</v>
      </c>
      <c r="G38" s="347"/>
      <c r="H38" s="347" t="s">
        <v>314</v>
      </c>
      <c r="I38" s="347"/>
      <c r="J38" s="354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30"/>
      <c r="R38" s="330"/>
      <c r="S38" s="330"/>
      <c r="T38" s="330"/>
    </row>
    <row r="39" spans="2:20" ht="15.75" x14ac:dyDescent="0.25">
      <c r="B39" s="346" t="s">
        <v>441</v>
      </c>
      <c r="C39" s="347"/>
      <c r="D39" s="352" t="s">
        <v>440</v>
      </c>
      <c r="E39" s="352"/>
      <c r="F39" s="337" t="s">
        <v>126</v>
      </c>
      <c r="G39" s="347"/>
      <c r="H39" s="347" t="s">
        <v>313</v>
      </c>
      <c r="I39" s="347"/>
      <c r="J39" s="354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45"/>
      <c r="R39" s="345"/>
      <c r="S39" s="345"/>
      <c r="T39" s="345"/>
    </row>
    <row r="40" spans="2:20" ht="15.75" x14ac:dyDescent="0.25">
      <c r="B40" s="348" t="s">
        <v>362</v>
      </c>
      <c r="C40" s="349"/>
      <c r="D40" s="454" t="s">
        <v>365</v>
      </c>
      <c r="E40" s="454"/>
      <c r="F40" s="337" t="s">
        <v>126</v>
      </c>
      <c r="G40" s="349"/>
      <c r="H40" s="349" t="s">
        <v>313</v>
      </c>
      <c r="I40" s="349"/>
      <c r="J40" s="355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30"/>
      <c r="R40" s="330"/>
      <c r="S40" s="330"/>
      <c r="T40" s="330"/>
    </row>
    <row r="41" spans="2:20" ht="15.75" customHeight="1" x14ac:dyDescent="0.25">
      <c r="B41" s="348" t="s">
        <v>363</v>
      </c>
      <c r="C41" s="349"/>
      <c r="D41" s="454" t="s">
        <v>364</v>
      </c>
      <c r="E41" s="454"/>
      <c r="F41" s="337" t="s">
        <v>126</v>
      </c>
      <c r="G41" s="349"/>
      <c r="H41" s="349" t="s">
        <v>313</v>
      </c>
      <c r="I41" s="349"/>
      <c r="J41" s="355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30"/>
      <c r="R41" s="330"/>
      <c r="S41" s="330"/>
      <c r="T41" s="330"/>
    </row>
    <row r="42" spans="2:20" ht="15.75" x14ac:dyDescent="0.25">
      <c r="B42" s="348" t="s">
        <v>366</v>
      </c>
      <c r="C42" s="349"/>
      <c r="D42" s="454" t="s">
        <v>398</v>
      </c>
      <c r="E42" s="454"/>
      <c r="F42" s="300" t="s">
        <v>339</v>
      </c>
      <c r="G42" s="349"/>
      <c r="H42" s="349"/>
      <c r="I42" s="349"/>
      <c r="J42" s="355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30"/>
      <c r="R42" s="330"/>
      <c r="S42" s="330"/>
      <c r="T42" s="330"/>
    </row>
    <row r="43" spans="2:20" ht="15.75" x14ac:dyDescent="0.25">
      <c r="B43" s="348" t="s">
        <v>389</v>
      </c>
      <c r="C43" s="349"/>
      <c r="D43" s="453" t="s">
        <v>391</v>
      </c>
      <c r="E43" s="453"/>
      <c r="F43" s="300" t="s">
        <v>339</v>
      </c>
      <c r="G43" s="349"/>
      <c r="H43" s="349"/>
      <c r="I43" s="349"/>
      <c r="J43" s="355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30"/>
      <c r="R43" s="330"/>
      <c r="S43" s="330"/>
      <c r="T43" s="330"/>
    </row>
    <row r="44" spans="2:20" ht="15.75" customHeight="1" x14ac:dyDescent="0.25">
      <c r="B44" s="348" t="s">
        <v>367</v>
      </c>
      <c r="C44" s="349"/>
      <c r="D44" s="454" t="s">
        <v>390</v>
      </c>
      <c r="E44" s="454"/>
      <c r="F44" s="300" t="s">
        <v>339</v>
      </c>
      <c r="G44" s="349"/>
      <c r="H44" s="349"/>
      <c r="I44" s="349"/>
      <c r="J44" s="355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30"/>
      <c r="R44" s="330"/>
      <c r="S44" s="330"/>
      <c r="T44" s="330"/>
    </row>
    <row r="45" spans="2:20" ht="15.75" x14ac:dyDescent="0.25">
      <c r="B45" s="348" t="s">
        <v>392</v>
      </c>
      <c r="C45" s="349"/>
      <c r="D45" s="454" t="s">
        <v>399</v>
      </c>
      <c r="E45" s="454"/>
      <c r="F45" s="300" t="s">
        <v>339</v>
      </c>
      <c r="G45" s="349"/>
      <c r="H45" s="349"/>
      <c r="I45" s="349"/>
      <c r="J45" s="355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30"/>
      <c r="R45" s="330"/>
      <c r="S45" s="330"/>
      <c r="T45" s="330"/>
    </row>
    <row r="46" spans="2:20" ht="15.75" customHeight="1" x14ac:dyDescent="0.25">
      <c r="B46" s="348" t="s">
        <v>393</v>
      </c>
      <c r="C46" s="349"/>
      <c r="D46" s="453" t="s">
        <v>394</v>
      </c>
      <c r="E46" s="453"/>
      <c r="F46" s="300" t="s">
        <v>339</v>
      </c>
      <c r="G46" s="349"/>
      <c r="H46" s="349"/>
      <c r="I46" s="349"/>
      <c r="J46" s="355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30"/>
      <c r="R46" s="330"/>
      <c r="S46" s="330"/>
      <c r="T46" s="330"/>
    </row>
    <row r="47" spans="2:20" ht="15.75" customHeight="1" x14ac:dyDescent="0.25">
      <c r="B47" s="348" t="s">
        <v>395</v>
      </c>
      <c r="C47" s="349"/>
      <c r="D47" s="453" t="s">
        <v>396</v>
      </c>
      <c r="E47" s="453"/>
      <c r="F47" s="300" t="s">
        <v>339</v>
      </c>
      <c r="G47" s="349"/>
      <c r="H47" s="349"/>
      <c r="I47" s="349"/>
      <c r="J47" s="355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30"/>
      <c r="R47" s="330"/>
      <c r="S47" s="330"/>
      <c r="T47" s="330"/>
    </row>
    <row r="48" spans="2:20" ht="15.75" x14ac:dyDescent="0.25">
      <c r="B48" s="348" t="s">
        <v>397</v>
      </c>
      <c r="C48" s="349"/>
      <c r="D48" s="453" t="s">
        <v>407</v>
      </c>
      <c r="E48" s="453"/>
      <c r="F48" s="300" t="s">
        <v>339</v>
      </c>
      <c r="G48" s="349"/>
      <c r="H48" s="349"/>
      <c r="I48" s="349"/>
      <c r="J48" s="355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30"/>
      <c r="R48" s="330"/>
      <c r="S48" s="330"/>
      <c r="T48" s="330"/>
    </row>
    <row r="49" spans="2:20" ht="15.75" customHeight="1" x14ac:dyDescent="0.25">
      <c r="B49" s="348" t="s">
        <v>402</v>
      </c>
      <c r="C49" s="349"/>
      <c r="D49" s="454" t="s">
        <v>408</v>
      </c>
      <c r="E49" s="454"/>
      <c r="F49" s="300" t="s">
        <v>339</v>
      </c>
      <c r="G49" s="349"/>
      <c r="H49" s="349"/>
      <c r="I49" s="349"/>
      <c r="J49" s="355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30"/>
      <c r="R49" s="330"/>
      <c r="S49" s="330"/>
      <c r="T49" s="330"/>
    </row>
    <row r="50" spans="2:20" ht="15.75" customHeight="1" x14ac:dyDescent="0.25">
      <c r="B50" s="348" t="s">
        <v>405</v>
      </c>
      <c r="C50" s="349"/>
      <c r="D50" s="453" t="s">
        <v>400</v>
      </c>
      <c r="E50" s="453"/>
      <c r="F50" s="300" t="s">
        <v>339</v>
      </c>
      <c r="G50" s="349"/>
      <c r="H50" s="349"/>
      <c r="I50" s="349"/>
      <c r="J50" s="355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30"/>
      <c r="R50" s="330"/>
      <c r="S50" s="330"/>
      <c r="T50" s="330"/>
    </row>
    <row r="51" spans="2:20" ht="15.75" x14ac:dyDescent="0.25">
      <c r="B51" s="348" t="s">
        <v>409</v>
      </c>
      <c r="C51" s="349"/>
      <c r="D51" s="453" t="s">
        <v>401</v>
      </c>
      <c r="E51" s="453"/>
      <c r="F51" s="300" t="s">
        <v>339</v>
      </c>
      <c r="G51" s="349"/>
      <c r="H51" s="349"/>
      <c r="I51" s="349"/>
      <c r="J51" s="355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30"/>
      <c r="R51" s="330"/>
      <c r="S51" s="330"/>
      <c r="T51" s="330"/>
    </row>
    <row r="52" spans="2:20" ht="15.75" x14ac:dyDescent="0.25">
      <c r="B52" s="348" t="s">
        <v>410</v>
      </c>
      <c r="C52" s="349"/>
      <c r="D52" s="453" t="s">
        <v>404</v>
      </c>
      <c r="E52" s="453"/>
      <c r="F52" s="337" t="s">
        <v>126</v>
      </c>
      <c r="G52" s="349"/>
      <c r="H52" s="349" t="s">
        <v>314</v>
      </c>
      <c r="I52" s="349"/>
      <c r="J52" s="355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30"/>
      <c r="R52" s="330"/>
      <c r="S52" s="330"/>
      <c r="T52" s="330"/>
    </row>
    <row r="53" spans="2:20" ht="15.75" x14ac:dyDescent="0.25">
      <c r="B53" s="348" t="s">
        <v>411</v>
      </c>
      <c r="C53" s="349"/>
      <c r="D53" s="453" t="s">
        <v>403</v>
      </c>
      <c r="E53" s="453"/>
      <c r="F53" s="300" t="s">
        <v>339</v>
      </c>
      <c r="G53" s="349"/>
      <c r="H53" s="349"/>
      <c r="I53" s="349"/>
      <c r="J53" s="355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30"/>
      <c r="R53" s="330"/>
      <c r="S53" s="330"/>
      <c r="T53" s="330"/>
    </row>
    <row r="54" spans="2:20" ht="15.75" x14ac:dyDescent="0.25">
      <c r="B54" s="348" t="s">
        <v>412</v>
      </c>
      <c r="C54" s="349"/>
      <c r="D54" s="453" t="s">
        <v>406</v>
      </c>
      <c r="E54" s="453"/>
      <c r="F54" s="300" t="s">
        <v>339</v>
      </c>
      <c r="G54" s="349"/>
      <c r="H54" s="349"/>
      <c r="I54" s="349"/>
      <c r="J54" s="355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30"/>
      <c r="R54" s="330"/>
      <c r="S54" s="330"/>
      <c r="T54" s="330"/>
    </row>
    <row r="55" spans="2:20" ht="15" customHeight="1" x14ac:dyDescent="0.25">
      <c r="B55" s="346" t="s">
        <v>127</v>
      </c>
      <c r="C55" s="347"/>
      <c r="D55" s="448" t="s">
        <v>359</v>
      </c>
      <c r="E55" s="448"/>
      <c r="F55" s="337" t="s">
        <v>126</v>
      </c>
      <c r="G55" s="347"/>
      <c r="H55" s="347" t="s">
        <v>313</v>
      </c>
      <c r="I55" s="347"/>
      <c r="J55" s="354">
        <v>3</v>
      </c>
      <c r="K55" s="296">
        <v>0</v>
      </c>
      <c r="L55" s="330">
        <v>3</v>
      </c>
      <c r="M55" s="296">
        <v>3</v>
      </c>
      <c r="N55" s="296">
        <v>3</v>
      </c>
      <c r="O55" s="28">
        <v>0</v>
      </c>
      <c r="P55" s="296">
        <v>0</v>
      </c>
      <c r="Q55" s="296"/>
      <c r="R55" s="296"/>
      <c r="S55" s="296"/>
      <c r="T55" s="296"/>
    </row>
    <row r="56" spans="2:20" ht="15" customHeight="1" x14ac:dyDescent="0.25">
      <c r="B56" s="346" t="s">
        <v>361</v>
      </c>
      <c r="C56" s="347"/>
      <c r="D56" s="448" t="s">
        <v>360</v>
      </c>
      <c r="E56" s="448"/>
      <c r="F56" s="337" t="s">
        <v>126</v>
      </c>
      <c r="G56" s="347"/>
      <c r="H56" s="347" t="s">
        <v>313</v>
      </c>
      <c r="I56" s="347"/>
      <c r="J56" s="354">
        <v>2</v>
      </c>
      <c r="K56" s="296">
        <v>0</v>
      </c>
      <c r="L56" s="296">
        <v>2</v>
      </c>
      <c r="M56" s="296">
        <v>2</v>
      </c>
      <c r="N56" s="296">
        <v>2</v>
      </c>
      <c r="O56" s="28">
        <v>0</v>
      </c>
      <c r="P56" s="296">
        <v>0</v>
      </c>
      <c r="Q56" s="296"/>
      <c r="R56" s="296"/>
      <c r="S56" s="296"/>
      <c r="T56" s="296"/>
    </row>
    <row r="57" spans="2:20" ht="15" customHeight="1" x14ac:dyDescent="0.25">
      <c r="B57" s="348" t="s">
        <v>128</v>
      </c>
      <c r="C57" s="349"/>
      <c r="D57" s="446" t="s">
        <v>435</v>
      </c>
      <c r="E57" s="446"/>
      <c r="F57" s="300" t="s">
        <v>339</v>
      </c>
      <c r="G57" s="349"/>
      <c r="H57" s="349"/>
      <c r="I57" s="349"/>
      <c r="J57" s="355"/>
      <c r="K57" s="296"/>
      <c r="L57" s="296"/>
      <c r="M57" s="296"/>
      <c r="N57" s="296"/>
      <c r="O57" s="300"/>
      <c r="P57" s="296"/>
      <c r="Q57" s="296"/>
      <c r="R57" s="296"/>
      <c r="S57" s="296"/>
      <c r="T57" s="296"/>
    </row>
    <row r="58" spans="2:20" ht="15.75" customHeight="1" x14ac:dyDescent="0.25">
      <c r="B58" s="296"/>
      <c r="C58" s="296"/>
      <c r="D58" s="438"/>
      <c r="E58" s="438"/>
      <c r="F58" s="267"/>
      <c r="G58" s="296"/>
      <c r="H58" s="296"/>
      <c r="I58" s="296"/>
      <c r="J58" s="300"/>
      <c r="K58" s="296"/>
      <c r="L58" s="296"/>
      <c r="M58" s="296"/>
      <c r="N58" s="296"/>
      <c r="O58" s="300"/>
      <c r="P58" s="296"/>
      <c r="Q58" s="296"/>
      <c r="R58" s="296"/>
      <c r="S58" s="296"/>
      <c r="T58" s="296"/>
    </row>
    <row r="59" spans="2:20" ht="15.75" customHeight="1" x14ac:dyDescent="0.25">
      <c r="B59" s="330"/>
      <c r="C59" s="330"/>
      <c r="D59" s="438"/>
      <c r="E59" s="438"/>
      <c r="F59" s="267"/>
      <c r="G59" s="330"/>
      <c r="H59" s="330"/>
      <c r="I59" s="330"/>
      <c r="J59" s="300"/>
      <c r="K59" s="330"/>
      <c r="L59" s="330"/>
      <c r="M59" s="330"/>
      <c r="N59" s="330"/>
      <c r="O59" s="300"/>
      <c r="P59" s="330"/>
      <c r="Q59" s="330"/>
      <c r="R59" s="330"/>
      <c r="S59" s="330"/>
      <c r="T59" s="330"/>
    </row>
    <row r="60" spans="2:20" ht="15.75" customHeight="1" x14ac:dyDescent="0.25">
      <c r="B60" s="330"/>
      <c r="C60" s="330"/>
      <c r="D60" s="438"/>
      <c r="E60" s="438"/>
      <c r="F60" s="267"/>
      <c r="G60" s="330"/>
      <c r="H60" s="330"/>
      <c r="I60" s="330"/>
      <c r="J60" s="300"/>
      <c r="K60" s="330"/>
      <c r="L60" s="330"/>
      <c r="M60" s="330"/>
      <c r="N60" s="330"/>
      <c r="O60" s="300"/>
      <c r="P60" s="330"/>
      <c r="Q60" s="330"/>
      <c r="R60" s="330"/>
      <c r="S60" s="330"/>
      <c r="T60" s="330"/>
    </row>
    <row r="61" spans="2:20" ht="15.75" customHeight="1" x14ac:dyDescent="0.25">
      <c r="B61" s="330"/>
      <c r="C61" s="330"/>
      <c r="D61" s="438"/>
      <c r="E61" s="438"/>
      <c r="F61" s="267"/>
      <c r="G61" s="330"/>
      <c r="H61" s="330"/>
      <c r="I61" s="330"/>
      <c r="J61" s="300"/>
      <c r="K61" s="330"/>
      <c r="L61" s="330"/>
      <c r="M61" s="330"/>
      <c r="N61" s="330"/>
      <c r="O61" s="300"/>
      <c r="P61" s="330"/>
      <c r="Q61" s="330"/>
      <c r="R61" s="330"/>
      <c r="S61" s="330"/>
      <c r="T61" s="330"/>
    </row>
    <row r="62" spans="2:20" ht="15.75" customHeight="1" x14ac:dyDescent="0.25">
      <c r="B62" s="330"/>
      <c r="C62" s="330"/>
      <c r="D62" s="438"/>
      <c r="E62" s="438"/>
      <c r="F62" s="267"/>
      <c r="G62" s="330"/>
      <c r="H62" s="330"/>
      <c r="I62" s="330"/>
      <c r="J62" s="300"/>
      <c r="K62" s="330"/>
      <c r="L62" s="330"/>
      <c r="M62" s="330"/>
      <c r="N62" s="330"/>
      <c r="O62" s="300"/>
      <c r="P62" s="330"/>
      <c r="Q62" s="330"/>
      <c r="R62" s="330"/>
      <c r="S62" s="330"/>
      <c r="T62" s="330"/>
    </row>
    <row r="63" spans="2:20" ht="15.75" customHeight="1" x14ac:dyDescent="0.25">
      <c r="B63" s="330"/>
      <c r="C63" s="330"/>
      <c r="D63" s="438"/>
      <c r="E63" s="438"/>
      <c r="F63" s="267"/>
      <c r="G63" s="330"/>
      <c r="H63" s="330"/>
      <c r="I63" s="330"/>
      <c r="J63" s="300"/>
      <c r="K63" s="330"/>
      <c r="L63" s="330"/>
      <c r="M63" s="330"/>
      <c r="N63" s="330"/>
      <c r="O63" s="300"/>
      <c r="P63" s="330"/>
      <c r="Q63" s="330"/>
      <c r="R63" s="330"/>
      <c r="S63" s="330"/>
      <c r="T63" s="330"/>
    </row>
    <row r="64" spans="2:20" ht="15.75" customHeight="1" x14ac:dyDescent="0.25">
      <c r="B64" s="330"/>
      <c r="C64" s="330"/>
      <c r="D64" s="438"/>
      <c r="E64" s="438"/>
      <c r="F64" s="267"/>
      <c r="G64" s="330"/>
      <c r="H64" s="330"/>
      <c r="I64" s="330"/>
      <c r="J64" s="300"/>
      <c r="K64" s="330"/>
      <c r="L64" s="330"/>
      <c r="M64" s="330"/>
      <c r="N64" s="330"/>
      <c r="O64" s="300"/>
      <c r="P64" s="330"/>
      <c r="Q64" s="330"/>
      <c r="R64" s="330"/>
      <c r="S64" s="330"/>
      <c r="T64" s="330"/>
    </row>
    <row r="65" spans="2:20" ht="15.75" customHeight="1" x14ac:dyDescent="0.25">
      <c r="B65" s="330"/>
      <c r="C65" s="330"/>
      <c r="D65" s="438"/>
      <c r="E65" s="438"/>
      <c r="F65" s="267"/>
      <c r="G65" s="330"/>
      <c r="H65" s="330"/>
      <c r="I65" s="330"/>
      <c r="J65" s="300"/>
      <c r="K65" s="330"/>
      <c r="L65" s="330"/>
      <c r="M65" s="330"/>
      <c r="N65" s="330"/>
      <c r="O65" s="300"/>
      <c r="P65" s="330"/>
      <c r="Q65" s="330"/>
      <c r="R65" s="330"/>
      <c r="S65" s="330"/>
      <c r="T65" s="330"/>
    </row>
    <row r="66" spans="2:20" ht="15" customHeight="1" x14ac:dyDescent="0.25">
      <c r="B66" s="296"/>
      <c r="C66" s="296"/>
      <c r="D66" s="296"/>
      <c r="E66" s="260" t="s">
        <v>112</v>
      </c>
      <c r="F66" s="296"/>
      <c r="G66" s="296"/>
      <c r="H66" s="296"/>
      <c r="I66" s="296" t="s">
        <v>18</v>
      </c>
      <c r="J66" s="300">
        <f t="shared" ref="J66:T66" si="0">SUM(J22:J58)</f>
        <v>67</v>
      </c>
      <c r="K66" s="300">
        <f t="shared" si="0"/>
        <v>22</v>
      </c>
      <c r="L66" s="300">
        <f t="shared" si="0"/>
        <v>26</v>
      </c>
      <c r="M66" s="300">
        <f t="shared" si="0"/>
        <v>25</v>
      </c>
      <c r="N66" s="300">
        <f t="shared" si="0"/>
        <v>52</v>
      </c>
      <c r="O66" s="300">
        <f t="shared" si="0"/>
        <v>40</v>
      </c>
      <c r="P66" s="300">
        <f t="shared" si="0"/>
        <v>34</v>
      </c>
      <c r="Q66" s="300">
        <f t="shared" si="0"/>
        <v>0</v>
      </c>
      <c r="R66" s="300">
        <f t="shared" si="0"/>
        <v>0</v>
      </c>
      <c r="S66" s="300">
        <f t="shared" si="0"/>
        <v>0</v>
      </c>
      <c r="T66" s="300">
        <f t="shared" si="0"/>
        <v>0</v>
      </c>
    </row>
    <row r="67" spans="2:20" ht="15" customHeight="1" x14ac:dyDescent="0.25">
      <c r="B67" s="296"/>
      <c r="C67" s="296"/>
      <c r="D67" s="296"/>
      <c r="E67" s="296"/>
      <c r="F67" s="296"/>
      <c r="G67" s="296"/>
      <c r="H67" s="296"/>
      <c r="I67" s="296" t="s">
        <v>113</v>
      </c>
      <c r="J67" s="300">
        <f>+J66</f>
        <v>67</v>
      </c>
      <c r="K67" s="261">
        <f>+J67-($J$67/7)</f>
        <v>57.428571428571431</v>
      </c>
      <c r="L67" s="261">
        <f>+K67-($J$67/7)</f>
        <v>47.857142857142861</v>
      </c>
      <c r="M67" s="261">
        <f t="shared" ref="M67:T67" si="1">+L67-($J$67/7)</f>
        <v>38.285714285714292</v>
      </c>
      <c r="N67" s="261">
        <f t="shared" si="1"/>
        <v>28.714285714285722</v>
      </c>
      <c r="O67" s="261">
        <f t="shared" si="1"/>
        <v>19.142857142857153</v>
      </c>
      <c r="P67" s="261">
        <f t="shared" si="1"/>
        <v>9.5714285714285818</v>
      </c>
      <c r="Q67" s="261">
        <f t="shared" si="1"/>
        <v>0</v>
      </c>
      <c r="R67" s="261">
        <f t="shared" si="1"/>
        <v>-9.5714285714285712</v>
      </c>
      <c r="S67" s="261">
        <f t="shared" si="1"/>
        <v>-19.142857142857142</v>
      </c>
      <c r="T67" s="261">
        <f t="shared" si="1"/>
        <v>-28.714285714285715</v>
      </c>
    </row>
    <row r="68" spans="2:20" ht="15.75" x14ac:dyDescent="0.25">
      <c r="B68" s="296"/>
      <c r="C68" s="296"/>
      <c r="D68" s="296"/>
      <c r="E68" s="296"/>
      <c r="F68" s="296"/>
      <c r="G68" s="296"/>
      <c r="H68" s="296"/>
      <c r="I68" s="296"/>
      <c r="J68" s="300"/>
      <c r="K68" s="296"/>
      <c r="L68" s="296"/>
      <c r="M68" s="296"/>
      <c r="N68" s="296"/>
      <c r="O68" s="19"/>
    </row>
    <row r="69" spans="2:20" ht="15.75" x14ac:dyDescent="0.25">
      <c r="B69" s="296"/>
      <c r="C69" s="296"/>
      <c r="D69" s="296"/>
      <c r="E69" s="296"/>
      <c r="F69" s="296"/>
      <c r="G69" s="296"/>
      <c r="H69" s="296"/>
      <c r="I69" s="296"/>
      <c r="J69" s="300"/>
      <c r="K69" s="296"/>
      <c r="L69" s="296"/>
      <c r="M69" s="296"/>
      <c r="N69" s="296"/>
      <c r="O69" s="19"/>
    </row>
    <row r="70" spans="2:20" ht="12.75" customHeight="1" x14ac:dyDescent="0.25">
      <c r="B70" s="296"/>
      <c r="C70" s="296"/>
      <c r="D70" s="296"/>
      <c r="E70" s="296"/>
      <c r="F70" s="296"/>
      <c r="G70" s="296"/>
      <c r="H70" s="296"/>
      <c r="I70" s="296"/>
      <c r="J70" s="300"/>
      <c r="K70" s="296"/>
      <c r="L70" s="296"/>
      <c r="M70" s="296"/>
      <c r="N70" s="296"/>
    </row>
    <row r="71" spans="2:20" ht="12.75" customHeight="1" x14ac:dyDescent="0.25">
      <c r="B71" s="296"/>
      <c r="C71" s="296"/>
      <c r="D71" s="296"/>
      <c r="E71" s="296"/>
      <c r="F71" s="296"/>
      <c r="G71" s="296"/>
      <c r="H71" s="296"/>
      <c r="I71" s="296"/>
      <c r="J71" s="300"/>
      <c r="K71" s="296"/>
      <c r="L71" s="296"/>
      <c r="M71" s="296"/>
      <c r="N71" s="296"/>
    </row>
    <row r="72" spans="2:20" ht="12.75" customHeight="1" x14ac:dyDescent="0.25">
      <c r="B72" s="296"/>
      <c r="C72" s="296"/>
      <c r="D72" s="296"/>
      <c r="E72" s="296"/>
      <c r="F72" s="296"/>
      <c r="G72" s="296"/>
      <c r="H72" s="296"/>
      <c r="I72" s="296"/>
      <c r="J72" s="300"/>
      <c r="K72" s="296"/>
      <c r="L72" s="296"/>
      <c r="M72" s="296"/>
      <c r="N72" s="296"/>
    </row>
    <row r="73" spans="2:20" ht="12.75" customHeight="1" x14ac:dyDescent="0.25">
      <c r="B73" s="296"/>
      <c r="C73" s="296"/>
      <c r="D73" s="296"/>
      <c r="E73" s="296"/>
      <c r="F73" s="296"/>
      <c r="G73" s="296"/>
      <c r="H73" s="296"/>
      <c r="I73" s="296"/>
      <c r="J73" s="300"/>
      <c r="K73" s="296"/>
      <c r="L73" s="296"/>
      <c r="M73" s="296"/>
      <c r="N73" s="296"/>
    </row>
    <row r="74" spans="2:20" ht="12.75" customHeight="1" x14ac:dyDescent="0.25">
      <c r="B74" s="296"/>
      <c r="C74" s="296"/>
      <c r="D74" s="296"/>
      <c r="E74" s="296"/>
      <c r="F74" s="296"/>
      <c r="G74" s="296"/>
      <c r="H74" s="296"/>
      <c r="I74" s="296"/>
      <c r="J74" s="300"/>
      <c r="K74" s="296"/>
      <c r="L74" s="296"/>
      <c r="M74" s="296"/>
      <c r="N74" s="296"/>
    </row>
  </sheetData>
  <mergeCells count="62">
    <mergeCell ref="G9:H9"/>
    <mergeCell ref="E10:F10"/>
    <mergeCell ref="G10:H10"/>
    <mergeCell ref="E9:F9"/>
    <mergeCell ref="D36:E36"/>
    <mergeCell ref="D37:E37"/>
    <mergeCell ref="D38:E38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1:E51"/>
    <mergeCell ref="D52:E52"/>
    <mergeCell ref="D53:E53"/>
    <mergeCell ref="D54:E5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G11:H11"/>
    <mergeCell ref="E12:F12"/>
    <mergeCell ref="G12:H12"/>
    <mergeCell ref="E13:F13"/>
    <mergeCell ref="G13:H13"/>
    <mergeCell ref="D58:E58"/>
    <mergeCell ref="D57:E57"/>
    <mergeCell ref="D60:E60"/>
    <mergeCell ref="D61:E61"/>
    <mergeCell ref="E11:F1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1" t="s">
        <v>114</v>
      </c>
      <c r="B1" s="502"/>
      <c r="C1" s="502"/>
      <c r="D1" s="502"/>
      <c r="E1" s="502"/>
      <c r="F1" s="503"/>
      <c r="G1" s="56"/>
      <c r="H1" s="29"/>
    </row>
    <row r="2" spans="1:8" ht="18" customHeight="1" x14ac:dyDescent="0.25">
      <c r="A2" s="78" t="s">
        <v>21</v>
      </c>
      <c r="B2" s="293" t="s">
        <v>26</v>
      </c>
      <c r="C2" s="293" t="s">
        <v>35</v>
      </c>
      <c r="D2" s="504" t="s">
        <v>36</v>
      </c>
      <c r="E2" s="504"/>
      <c r="F2" s="505"/>
      <c r="G2" s="62"/>
      <c r="H2" s="29"/>
    </row>
    <row r="3" spans="1:8" ht="18" customHeight="1" x14ac:dyDescent="0.25">
      <c r="A3" s="58" t="s">
        <v>313</v>
      </c>
      <c r="B3" s="87">
        <f>SUMIF($B$14:$B$103,"Toni",$E$14:$E$103)</f>
        <v>42.25</v>
      </c>
      <c r="C3" s="177"/>
      <c r="D3" s="506"/>
      <c r="E3" s="507"/>
      <c r="F3" s="508"/>
      <c r="G3" s="56"/>
      <c r="H3" s="29"/>
    </row>
    <row r="4" spans="1:8" ht="18" customHeight="1" x14ac:dyDescent="0.25">
      <c r="A4" s="58" t="s">
        <v>314</v>
      </c>
      <c r="B4" s="87">
        <f>SUMIF($B$14:$B$103,"Ronja",$E$14:$E$103)</f>
        <v>44.25</v>
      </c>
      <c r="C4" s="177"/>
      <c r="D4" s="486"/>
      <c r="E4" s="487"/>
      <c r="F4" s="488"/>
      <c r="G4" s="56"/>
      <c r="H4" s="29"/>
    </row>
    <row r="5" spans="1:8" ht="18" customHeight="1" x14ac:dyDescent="0.25">
      <c r="A5" s="58"/>
      <c r="B5" s="87"/>
      <c r="C5" s="177"/>
      <c r="D5" s="486"/>
      <c r="E5" s="487"/>
      <c r="F5" s="488"/>
      <c r="G5" s="56"/>
      <c r="H5" s="29"/>
    </row>
    <row r="6" spans="1:8" ht="18" customHeight="1" x14ac:dyDescent="0.25">
      <c r="A6" s="58"/>
      <c r="B6" s="87"/>
      <c r="C6" s="177"/>
      <c r="D6" s="486"/>
      <c r="E6" s="487"/>
      <c r="F6" s="488"/>
      <c r="G6" s="56"/>
      <c r="H6" s="29"/>
    </row>
    <row r="7" spans="1:8" ht="18" customHeight="1" x14ac:dyDescent="0.25">
      <c r="A7" s="59"/>
      <c r="B7" s="87"/>
      <c r="C7" s="177"/>
      <c r="D7" s="487"/>
      <c r="E7" s="487"/>
      <c r="F7" s="487"/>
      <c r="G7" s="51"/>
      <c r="H7" s="29"/>
    </row>
    <row r="8" spans="1:8" ht="18" customHeight="1" thickBot="1" x14ac:dyDescent="0.3">
      <c r="A8" s="58"/>
      <c r="B8" s="185"/>
      <c r="C8" s="182"/>
      <c r="D8" s="290"/>
      <c r="E8" s="318"/>
      <c r="F8" s="292"/>
      <c r="G8" s="56"/>
      <c r="H8" s="29"/>
    </row>
    <row r="9" spans="1:8" ht="18" customHeight="1" x14ac:dyDescent="0.25">
      <c r="A9" s="489" t="s">
        <v>37</v>
      </c>
      <c r="B9" s="491">
        <f>SUM(B3:B8)</f>
        <v>86.5</v>
      </c>
      <c r="C9" s="493" t="str">
        <f>IF((SUM(C3:C7)=0),"",SUM(C3:C7))</f>
        <v/>
      </c>
      <c r="D9" s="495" t="s">
        <v>38</v>
      </c>
      <c r="E9" s="497">
        <f>SUMIF($D$14:$D$103,"Daily scrum / Teams",$E$14:$E$103) / 2</f>
        <v>2.25</v>
      </c>
      <c r="F9" s="499"/>
      <c r="G9" s="56"/>
      <c r="H9" s="29"/>
    </row>
    <row r="10" spans="1:8" s="10" customFormat="1" ht="18" customHeight="1" x14ac:dyDescent="0.25">
      <c r="A10" s="490"/>
      <c r="B10" s="492"/>
      <c r="C10" s="494"/>
      <c r="D10" s="496"/>
      <c r="E10" s="498"/>
      <c r="F10" s="500"/>
      <c r="G10" s="56"/>
      <c r="H10" s="29"/>
    </row>
    <row r="11" spans="1:8" s="10" customFormat="1" ht="18" customHeight="1" x14ac:dyDescent="0.25">
      <c r="A11" s="475" t="s">
        <v>39</v>
      </c>
      <c r="B11" s="476"/>
      <c r="C11" s="477"/>
      <c r="D11" s="476"/>
      <c r="E11" s="478"/>
      <c r="F11" s="479"/>
      <c r="G11" s="62"/>
      <c r="H11" s="29"/>
    </row>
    <row r="12" spans="1:8" ht="18" customHeight="1" x14ac:dyDescent="0.25">
      <c r="A12" s="480" t="s">
        <v>40</v>
      </c>
      <c r="B12" s="481" t="s">
        <v>21</v>
      </c>
      <c r="C12" s="482" t="s">
        <v>41</v>
      </c>
      <c r="D12" s="483"/>
      <c r="E12" s="484" t="s">
        <v>42</v>
      </c>
      <c r="F12" s="485" t="s">
        <v>43</v>
      </c>
      <c r="G12" s="62"/>
      <c r="H12" s="29"/>
    </row>
    <row r="13" spans="1:8" ht="18" customHeight="1" x14ac:dyDescent="0.25">
      <c r="A13" s="480"/>
      <c r="B13" s="481"/>
      <c r="C13" s="183" t="s">
        <v>44</v>
      </c>
      <c r="D13" s="79" t="s">
        <v>45</v>
      </c>
      <c r="E13" s="484"/>
      <c r="F13" s="485"/>
      <c r="G13" s="62"/>
      <c r="H13" s="29"/>
    </row>
    <row r="14" spans="1:8" ht="18" customHeight="1" x14ac:dyDescent="0.2">
      <c r="A14" s="205">
        <v>43531</v>
      </c>
      <c r="B14" s="191" t="s">
        <v>313</v>
      </c>
      <c r="C14" s="206"/>
      <c r="D14" s="193" t="s">
        <v>322</v>
      </c>
      <c r="E14" s="31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314</v>
      </c>
      <c r="C15" s="206"/>
      <c r="D15" s="193" t="s">
        <v>322</v>
      </c>
      <c r="E15" s="31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314</v>
      </c>
      <c r="D16" s="316" t="s">
        <v>376</v>
      </c>
      <c r="E16" s="31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313</v>
      </c>
      <c r="D17" s="316" t="s">
        <v>377</v>
      </c>
      <c r="E17" s="31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313</v>
      </c>
      <c r="C18" s="206"/>
      <c r="D18" s="193" t="s">
        <v>323</v>
      </c>
      <c r="E18" s="31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314</v>
      </c>
      <c r="C19" s="206"/>
      <c r="D19" s="193" t="s">
        <v>323</v>
      </c>
      <c r="E19" s="31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17" t="s">
        <v>313</v>
      </c>
      <c r="D20" s="316" t="s">
        <v>379</v>
      </c>
      <c r="E20" s="320">
        <v>6</v>
      </c>
      <c r="F20" s="195"/>
      <c r="G20" s="56"/>
      <c r="H20" s="29"/>
    </row>
    <row r="21" spans="1:8" ht="18" customHeight="1" x14ac:dyDescent="0.25">
      <c r="A21" s="205">
        <v>43914</v>
      </c>
      <c r="B21" s="317" t="s">
        <v>314</v>
      </c>
      <c r="D21" s="316" t="s">
        <v>378</v>
      </c>
      <c r="E21" s="32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313</v>
      </c>
      <c r="C22" s="206"/>
      <c r="D22" s="193" t="s">
        <v>323</v>
      </c>
      <c r="E22" s="31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314</v>
      </c>
      <c r="C23" s="206"/>
      <c r="D23" s="193" t="s">
        <v>323</v>
      </c>
      <c r="E23" s="31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313</v>
      </c>
      <c r="C24" s="197"/>
      <c r="D24" s="193" t="s">
        <v>384</v>
      </c>
      <c r="E24" s="32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314</v>
      </c>
      <c r="C25" s="192"/>
      <c r="D25" s="193" t="s">
        <v>383</v>
      </c>
      <c r="E25" s="32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313</v>
      </c>
      <c r="C26" s="206"/>
      <c r="D26" s="193" t="s">
        <v>323</v>
      </c>
      <c r="E26" s="31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314</v>
      </c>
      <c r="C27" s="206"/>
      <c r="D27" s="193" t="s">
        <v>323</v>
      </c>
      <c r="E27" s="31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313</v>
      </c>
      <c r="C28" s="192"/>
      <c r="D28" s="193" t="s">
        <v>438</v>
      </c>
      <c r="E28" s="321">
        <v>4</v>
      </c>
      <c r="F28" s="196"/>
      <c r="G28" s="204"/>
      <c r="H28" s="29"/>
    </row>
    <row r="29" spans="1:8" x14ac:dyDescent="0.25">
      <c r="A29" s="174">
        <v>43921</v>
      </c>
      <c r="B29" s="191" t="s">
        <v>314</v>
      </c>
      <c r="C29" s="192"/>
      <c r="D29" s="193" t="s">
        <v>437</v>
      </c>
      <c r="E29" s="321">
        <v>3</v>
      </c>
      <c r="F29" s="196"/>
      <c r="G29" s="83"/>
      <c r="H29" s="29"/>
    </row>
    <row r="30" spans="1:8" x14ac:dyDescent="0.25">
      <c r="A30" s="205">
        <v>43922</v>
      </c>
      <c r="B30" s="191" t="s">
        <v>313</v>
      </c>
      <c r="C30" s="206"/>
      <c r="D30" s="193" t="s">
        <v>323</v>
      </c>
      <c r="E30" s="31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314</v>
      </c>
      <c r="C31" s="206"/>
      <c r="D31" s="193" t="s">
        <v>323</v>
      </c>
      <c r="E31" s="31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313</v>
      </c>
      <c r="C32" s="192"/>
      <c r="D32" s="193" t="s">
        <v>440</v>
      </c>
      <c r="E32" s="32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314</v>
      </c>
      <c r="C33" s="192"/>
      <c r="D33" s="193" t="s">
        <v>439</v>
      </c>
      <c r="E33" s="321">
        <v>6</v>
      </c>
      <c r="F33" s="196"/>
      <c r="G33" s="84"/>
      <c r="H33" s="29"/>
    </row>
    <row r="34" spans="1:8" x14ac:dyDescent="0.25">
      <c r="A34" s="205">
        <v>43926</v>
      </c>
      <c r="B34" s="191" t="s">
        <v>313</v>
      </c>
      <c r="C34" s="206"/>
      <c r="D34" s="193" t="s">
        <v>323</v>
      </c>
      <c r="E34" s="31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314</v>
      </c>
      <c r="C35" s="206"/>
      <c r="D35" s="193" t="s">
        <v>323</v>
      </c>
      <c r="E35" s="319">
        <v>0.25</v>
      </c>
      <c r="F35" s="196"/>
      <c r="G35" s="84"/>
      <c r="H35" s="29"/>
    </row>
    <row r="36" spans="1:8" x14ac:dyDescent="0.25">
      <c r="A36" s="174">
        <v>43928</v>
      </c>
      <c r="B36" s="191" t="s">
        <v>313</v>
      </c>
      <c r="C36" s="192"/>
      <c r="D36" s="193" t="s">
        <v>442</v>
      </c>
      <c r="E36" s="32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314</v>
      </c>
      <c r="C37" s="192"/>
      <c r="D37" s="193" t="s">
        <v>442</v>
      </c>
      <c r="E37" s="32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313</v>
      </c>
      <c r="C38" s="206"/>
      <c r="D38" s="193" t="s">
        <v>323</v>
      </c>
      <c r="E38" s="31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314</v>
      </c>
      <c r="C39" s="206"/>
      <c r="D39" s="193" t="s">
        <v>323</v>
      </c>
      <c r="E39" s="31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313</v>
      </c>
      <c r="C40" s="192"/>
      <c r="D40" s="193" t="s">
        <v>442</v>
      </c>
      <c r="E40" s="32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314</v>
      </c>
      <c r="C41" s="192"/>
      <c r="D41" s="193" t="s">
        <v>442</v>
      </c>
      <c r="E41" s="32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313</v>
      </c>
      <c r="C42" s="192"/>
      <c r="D42" s="193" t="s">
        <v>323</v>
      </c>
      <c r="E42" s="31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314</v>
      </c>
      <c r="C43" s="192"/>
      <c r="D43" s="193" t="s">
        <v>323</v>
      </c>
      <c r="E43" s="31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313</v>
      </c>
      <c r="C44" s="192"/>
      <c r="D44" s="358" t="s">
        <v>506</v>
      </c>
      <c r="E44" s="321">
        <v>3</v>
      </c>
      <c r="F44" s="195"/>
      <c r="G44" s="56"/>
      <c r="H44" s="29"/>
    </row>
    <row r="45" spans="1:8" ht="18" customHeight="1" x14ac:dyDescent="0.25">
      <c r="A45" s="174">
        <v>43935</v>
      </c>
      <c r="B45" s="191" t="s">
        <v>314</v>
      </c>
      <c r="C45" s="192"/>
      <c r="D45" s="358" t="s">
        <v>506</v>
      </c>
      <c r="E45" s="321">
        <v>2</v>
      </c>
      <c r="F45" s="195"/>
      <c r="G45" s="56"/>
      <c r="H45" s="29"/>
    </row>
    <row r="46" spans="1:8" ht="18" customHeight="1" x14ac:dyDescent="0.25">
      <c r="A46" s="174">
        <v>43936</v>
      </c>
      <c r="B46" s="191" t="s">
        <v>313</v>
      </c>
      <c r="C46" s="192"/>
      <c r="D46" s="193" t="s">
        <v>323</v>
      </c>
      <c r="E46" s="31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314</v>
      </c>
      <c r="C47" s="192"/>
      <c r="D47" s="193" t="s">
        <v>323</v>
      </c>
      <c r="E47" s="31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313</v>
      </c>
      <c r="C48" s="192"/>
      <c r="D48" s="358" t="s">
        <v>506</v>
      </c>
      <c r="E48" s="321">
        <v>3</v>
      </c>
      <c r="F48" s="195"/>
      <c r="G48" s="56"/>
      <c r="H48" s="29"/>
    </row>
    <row r="49" spans="1:8" ht="18" customHeight="1" x14ac:dyDescent="0.25">
      <c r="A49" s="174">
        <v>43939</v>
      </c>
      <c r="B49" s="191" t="s">
        <v>314</v>
      </c>
      <c r="C49" s="192"/>
      <c r="D49" s="358" t="s">
        <v>506</v>
      </c>
      <c r="E49" s="321">
        <v>2</v>
      </c>
      <c r="F49" s="195"/>
      <c r="G49" s="56"/>
      <c r="H49" s="29"/>
    </row>
    <row r="50" spans="1:8" ht="18" customHeight="1" x14ac:dyDescent="0.25">
      <c r="A50" s="174">
        <v>43940</v>
      </c>
      <c r="B50" s="191" t="s">
        <v>313</v>
      </c>
      <c r="C50" s="192"/>
      <c r="D50" s="193" t="s">
        <v>323</v>
      </c>
      <c r="E50" s="31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314</v>
      </c>
      <c r="C51" s="192"/>
      <c r="D51" s="193" t="s">
        <v>323</v>
      </c>
      <c r="E51" s="31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2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21"/>
      <c r="F53" s="195"/>
      <c r="G53" s="56"/>
      <c r="H53" s="29"/>
    </row>
    <row r="54" spans="1:8" ht="18" customHeight="1" x14ac:dyDescent="0.25">
      <c r="A54" s="246"/>
      <c r="B54" s="247"/>
      <c r="C54" s="248"/>
      <c r="D54" s="249"/>
      <c r="E54" s="322"/>
      <c r="F54" s="251"/>
      <c r="G54" s="56"/>
      <c r="H54" s="29"/>
    </row>
    <row r="55" spans="1:8" ht="18" customHeight="1" x14ac:dyDescent="0.25">
      <c r="A55" s="174"/>
      <c r="B55" s="191"/>
      <c r="C55" s="192"/>
      <c r="D55" s="193"/>
      <c r="E55" s="32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2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2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2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2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2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21"/>
      <c r="F61" s="195"/>
      <c r="G61" s="56"/>
      <c r="H61" s="29"/>
    </row>
    <row r="62" spans="1:8" x14ac:dyDescent="0.25">
      <c r="A62" s="174"/>
      <c r="B62" s="191"/>
      <c r="C62" s="192"/>
      <c r="D62" s="193"/>
      <c r="E62" s="32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2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2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2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2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2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2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2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2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2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2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2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2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2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2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2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2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2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2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21"/>
      <c r="F81" s="195"/>
      <c r="G81" s="56"/>
      <c r="H81" s="29"/>
    </row>
    <row r="82" spans="1:8" ht="18" customHeight="1" x14ac:dyDescent="0.25">
      <c r="A82" s="269"/>
      <c r="B82" s="191"/>
      <c r="C82" s="198"/>
      <c r="D82" s="193"/>
      <c r="E82" s="32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21"/>
      <c r="F83" s="195"/>
      <c r="G83" s="56"/>
      <c r="H83" s="85"/>
    </row>
    <row r="84" spans="1:8" ht="18" customHeight="1" x14ac:dyDescent="0.25">
      <c r="A84" s="239"/>
      <c r="B84" s="191"/>
      <c r="C84" s="198"/>
      <c r="D84" s="193"/>
      <c r="E84" s="321"/>
      <c r="F84" s="195"/>
      <c r="G84" s="56"/>
      <c r="H84" s="85"/>
    </row>
    <row r="85" spans="1:8" ht="18" customHeight="1" x14ac:dyDescent="0.25">
      <c r="A85" s="239"/>
      <c r="B85" s="191"/>
      <c r="C85" s="198"/>
      <c r="D85" s="193"/>
      <c r="E85" s="321"/>
      <c r="F85" s="195"/>
      <c r="G85" s="56"/>
      <c r="H85" s="85"/>
    </row>
    <row r="86" spans="1:8" ht="18" customHeight="1" x14ac:dyDescent="0.25">
      <c r="A86" s="239"/>
      <c r="B86" s="191"/>
      <c r="C86" s="198"/>
      <c r="D86" s="193"/>
      <c r="E86" s="321"/>
      <c r="F86" s="195"/>
      <c r="G86" s="56"/>
      <c r="H86" s="85"/>
    </row>
    <row r="87" spans="1:8" ht="18" customHeight="1" x14ac:dyDescent="0.25">
      <c r="A87" s="239"/>
      <c r="B87" s="191"/>
      <c r="C87" s="198"/>
      <c r="D87" s="193"/>
      <c r="E87" s="321"/>
      <c r="F87" s="195"/>
      <c r="G87" s="56"/>
      <c r="H87" s="29"/>
    </row>
    <row r="88" spans="1:8" ht="18" customHeight="1" x14ac:dyDescent="0.25">
      <c r="A88" s="239"/>
      <c r="B88" s="191"/>
      <c r="C88" s="198"/>
      <c r="D88" s="193"/>
      <c r="E88" s="321"/>
      <c r="F88" s="195"/>
      <c r="G88" s="56"/>
      <c r="H88" s="85"/>
    </row>
    <row r="89" spans="1:8" ht="18" customHeight="1" x14ac:dyDescent="0.25">
      <c r="A89" s="239"/>
      <c r="B89" s="191"/>
      <c r="C89" s="198"/>
      <c r="D89" s="193"/>
      <c r="E89" s="32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2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2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2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2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2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2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2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2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2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2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2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2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21"/>
      <c r="F102" s="212"/>
      <c r="G102" s="213"/>
      <c r="H102" s="29"/>
    </row>
    <row r="103" spans="1:8" ht="15" customHeight="1" x14ac:dyDescent="0.25">
      <c r="A103" s="242"/>
      <c r="B103" s="243"/>
      <c r="C103" s="243"/>
      <c r="D103" s="244"/>
      <c r="E103" s="325"/>
      <c r="F103" s="245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2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2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2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2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2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2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2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2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2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2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21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56"/>
  <sheetViews>
    <sheetView topLeftCell="A9" workbookViewId="0">
      <selection activeCell="H19" sqref="H19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62" t="s">
        <v>84</v>
      </c>
      <c r="C2" s="463"/>
      <c r="D2" s="464" t="s">
        <v>522</v>
      </c>
      <c r="E2" s="465"/>
      <c r="F2" s="466"/>
      <c r="K2" s="297"/>
      <c r="L2" s="297"/>
      <c r="M2" s="297"/>
      <c r="N2" s="297"/>
      <c r="O2" s="297"/>
    </row>
    <row r="3" spans="1:20" ht="14.25" customHeight="1" x14ac:dyDescent="0.2">
      <c r="B3" s="263"/>
      <c r="C3" s="265"/>
      <c r="D3" s="467"/>
      <c r="E3" s="468"/>
      <c r="F3" s="469"/>
      <c r="K3" s="297"/>
      <c r="L3" s="297"/>
      <c r="M3" s="297"/>
      <c r="N3" s="297"/>
      <c r="O3" s="297"/>
    </row>
    <row r="4" spans="1:20" ht="14.25" customHeight="1" x14ac:dyDescent="0.2">
      <c r="B4" s="263"/>
      <c r="C4" s="265"/>
      <c r="D4" s="467"/>
      <c r="E4" s="468"/>
      <c r="F4" s="469"/>
      <c r="K4" s="297"/>
      <c r="L4" s="297"/>
      <c r="M4" s="297"/>
      <c r="N4" s="297"/>
      <c r="O4" s="297"/>
    </row>
    <row r="5" spans="1:20" ht="14.25" customHeight="1" x14ac:dyDescent="0.2">
      <c r="B5" s="263"/>
      <c r="C5" s="265"/>
      <c r="D5" s="467"/>
      <c r="E5" s="468"/>
      <c r="F5" s="469"/>
      <c r="K5" s="297"/>
      <c r="L5" s="297"/>
      <c r="M5" s="297"/>
      <c r="N5" s="297"/>
      <c r="O5" s="297"/>
    </row>
    <row r="6" spans="1:20" ht="53.25" customHeight="1" x14ac:dyDescent="0.2">
      <c r="B6" s="264"/>
      <c r="C6" s="266"/>
      <c r="D6" s="470"/>
      <c r="E6" s="471"/>
      <c r="F6" s="472"/>
      <c r="K6" s="297"/>
      <c r="L6" s="297"/>
      <c r="M6" s="297"/>
      <c r="N6" s="297"/>
      <c r="O6" s="297"/>
    </row>
    <row r="7" spans="1:20" ht="14.25" customHeight="1" x14ac:dyDescent="0.2">
      <c r="K7" s="297"/>
      <c r="L7" s="297"/>
      <c r="M7" s="297"/>
      <c r="N7" s="297"/>
      <c r="O7" s="297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00"/>
      <c r="L8" s="300"/>
      <c r="M8" s="300"/>
      <c r="N8" s="300"/>
      <c r="O8" s="300"/>
      <c r="P8" s="296"/>
      <c r="Q8" s="296"/>
      <c r="R8" s="296"/>
      <c r="S8" s="296"/>
      <c r="T8" s="296"/>
    </row>
    <row r="9" spans="1:20" ht="31.5" customHeight="1" x14ac:dyDescent="0.25">
      <c r="A9" s="70"/>
      <c r="B9" s="298" t="s">
        <v>85</v>
      </c>
      <c r="C9" s="298"/>
      <c r="D9" s="298" t="s">
        <v>86</v>
      </c>
      <c r="E9" s="439" t="s">
        <v>87</v>
      </c>
      <c r="F9" s="440"/>
      <c r="G9" s="473" t="s">
        <v>88</v>
      </c>
      <c r="H9" s="474"/>
      <c r="I9" s="298" t="s">
        <v>89</v>
      </c>
      <c r="J9" s="298" t="s">
        <v>18</v>
      </c>
      <c r="K9" s="300"/>
      <c r="L9" s="30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19">
        <v>2</v>
      </c>
      <c r="C10" s="26"/>
      <c r="D10" s="26" t="s">
        <v>318</v>
      </c>
      <c r="E10" s="509" t="s">
        <v>320</v>
      </c>
      <c r="F10" s="509"/>
      <c r="G10" s="449"/>
      <c r="H10" s="449"/>
      <c r="I10" s="173">
        <v>2</v>
      </c>
      <c r="J10" s="215">
        <v>0</v>
      </c>
      <c r="K10" s="300"/>
      <c r="L10" s="30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9</v>
      </c>
      <c r="D11" s="26" t="s">
        <v>351</v>
      </c>
      <c r="E11" s="450" t="s">
        <v>352</v>
      </c>
      <c r="F11" s="450"/>
      <c r="G11" s="449"/>
      <c r="H11" s="449"/>
      <c r="I11" s="300">
        <v>2</v>
      </c>
      <c r="J11" s="180">
        <v>2</v>
      </c>
      <c r="K11" s="300"/>
      <c r="L11" s="300"/>
      <c r="M11" s="300"/>
      <c r="N11" s="300"/>
      <c r="O11" s="300"/>
      <c r="P11" s="296"/>
      <c r="Q11" s="296"/>
      <c r="R11" s="296"/>
      <c r="S11" s="296"/>
      <c r="T11" s="296"/>
    </row>
    <row r="12" spans="1:20" ht="15" customHeight="1" x14ac:dyDescent="0.25">
      <c r="B12" s="19">
        <v>4</v>
      </c>
      <c r="D12" s="26" t="s">
        <v>356</v>
      </c>
      <c r="E12" s="450" t="s">
        <v>530</v>
      </c>
      <c r="F12" s="450"/>
      <c r="G12" s="449"/>
      <c r="H12" s="449"/>
      <c r="I12" s="300">
        <v>5</v>
      </c>
      <c r="J12" s="180">
        <v>5</v>
      </c>
      <c r="K12" s="300"/>
      <c r="L12" s="300"/>
      <c r="M12" s="300"/>
      <c r="N12" s="300"/>
      <c r="O12" s="300"/>
      <c r="P12" s="296"/>
      <c r="Q12" s="296"/>
      <c r="R12" s="296"/>
      <c r="S12" s="296"/>
      <c r="T12" s="296"/>
    </row>
    <row r="13" spans="1:20" ht="15" customHeight="1" x14ac:dyDescent="0.25">
      <c r="B13" s="19">
        <v>6</v>
      </c>
      <c r="C13" s="272"/>
      <c r="D13" s="272" t="s">
        <v>356</v>
      </c>
      <c r="E13" s="460" t="s">
        <v>350</v>
      </c>
      <c r="F13" s="460"/>
      <c r="G13" s="22"/>
      <c r="H13" s="22"/>
      <c r="I13" s="297"/>
      <c r="J13" s="25"/>
      <c r="K13" s="300"/>
      <c r="L13" s="300"/>
      <c r="M13" s="300"/>
      <c r="N13" s="300"/>
      <c r="O13" s="300"/>
      <c r="P13" s="296"/>
      <c r="Q13" s="296"/>
      <c r="R13" s="296"/>
      <c r="S13" s="296"/>
      <c r="T13" s="296"/>
    </row>
    <row r="14" spans="1:20" ht="30.75" customHeight="1" x14ac:dyDescent="0.25">
      <c r="B14" s="71"/>
      <c r="C14" s="510" t="s">
        <v>92</v>
      </c>
      <c r="D14" s="511"/>
      <c r="E14" s="512"/>
      <c r="F14" s="22"/>
      <c r="G14" s="22"/>
      <c r="H14" s="178" t="s">
        <v>93</v>
      </c>
      <c r="I14" s="179">
        <f>SUM(I10:I13)</f>
        <v>9</v>
      </c>
      <c r="J14" s="181">
        <f>SUM(J10:J13)</f>
        <v>7</v>
      </c>
      <c r="K14" s="296"/>
      <c r="L14" s="296"/>
      <c r="M14" s="296"/>
      <c r="N14" s="296"/>
      <c r="O14" s="296"/>
      <c r="P14" s="296"/>
      <c r="Q14" s="296"/>
      <c r="R14" s="296"/>
      <c r="S14" s="296"/>
      <c r="T14" s="296"/>
    </row>
    <row r="15" spans="1:20" ht="15" customHeight="1" x14ac:dyDescent="0.25">
      <c r="B15" s="73"/>
      <c r="C15" s="71"/>
      <c r="D15" s="71"/>
      <c r="E15" s="71"/>
      <c r="F15" s="74"/>
      <c r="G15" s="75"/>
      <c r="H15" s="76"/>
      <c r="I15" s="74"/>
      <c r="J15" s="77"/>
      <c r="K15" s="296"/>
      <c r="L15" s="296"/>
      <c r="M15" s="296"/>
      <c r="N15" s="296"/>
      <c r="O15" s="296"/>
      <c r="P15" s="296"/>
      <c r="Q15" s="296"/>
      <c r="R15" s="296"/>
      <c r="S15" s="296"/>
      <c r="T15" s="296"/>
    </row>
    <row r="16" spans="1:20" ht="45" customHeight="1" x14ac:dyDescent="0.25">
      <c r="A16" s="70"/>
      <c r="B16" s="299" t="s">
        <v>94</v>
      </c>
      <c r="C16" s="299" t="s">
        <v>95</v>
      </c>
      <c r="D16" s="458" t="s">
        <v>96</v>
      </c>
      <c r="E16" s="459"/>
      <c r="F16" s="172" t="s">
        <v>97</v>
      </c>
      <c r="G16" s="299" t="s">
        <v>98</v>
      </c>
      <c r="H16" s="299" t="s">
        <v>99</v>
      </c>
      <c r="I16" s="299" t="s">
        <v>100</v>
      </c>
      <c r="J16" s="299" t="s">
        <v>101</v>
      </c>
      <c r="K16" s="28" t="s">
        <v>116</v>
      </c>
      <c r="L16" s="28" t="s">
        <v>117</v>
      </c>
      <c r="M16" s="28" t="s">
        <v>118</v>
      </c>
      <c r="N16" s="28" t="s">
        <v>119</v>
      </c>
      <c r="O16" s="28" t="s">
        <v>120</v>
      </c>
      <c r="P16" s="28" t="s">
        <v>121</v>
      </c>
      <c r="Q16" s="28" t="s">
        <v>122</v>
      </c>
      <c r="R16" s="28" t="s">
        <v>123</v>
      </c>
      <c r="S16" s="28" t="s">
        <v>124</v>
      </c>
    </row>
    <row r="17" spans="2:20" ht="15.75" x14ac:dyDescent="0.25">
      <c r="B17" s="27" t="s">
        <v>419</v>
      </c>
      <c r="C17" s="296"/>
      <c r="D17" s="509" t="s">
        <v>520</v>
      </c>
      <c r="E17" s="509"/>
      <c r="F17" s="361" t="s">
        <v>111</v>
      </c>
      <c r="G17" s="296"/>
      <c r="H17" s="296" t="s">
        <v>314</v>
      </c>
      <c r="I17" s="296"/>
      <c r="J17" s="300">
        <v>2</v>
      </c>
      <c r="K17" s="300">
        <v>2</v>
      </c>
      <c r="L17" s="300">
        <v>0</v>
      </c>
      <c r="M17" s="300">
        <v>0</v>
      </c>
      <c r="N17" s="300">
        <v>0</v>
      </c>
      <c r="O17" s="300">
        <v>0</v>
      </c>
      <c r="P17" s="300">
        <v>0</v>
      </c>
      <c r="Q17" s="300">
        <v>0</v>
      </c>
      <c r="R17" s="300">
        <v>0</v>
      </c>
      <c r="S17" s="300">
        <v>0</v>
      </c>
      <c r="T17" s="296"/>
    </row>
    <row r="18" spans="2:20" ht="15.75" customHeight="1" x14ac:dyDescent="0.25">
      <c r="B18" s="27" t="s">
        <v>531</v>
      </c>
      <c r="C18" s="296"/>
      <c r="D18" s="450" t="s">
        <v>521</v>
      </c>
      <c r="E18" s="450"/>
      <c r="F18" s="361" t="s">
        <v>111</v>
      </c>
      <c r="G18" s="296"/>
      <c r="H18" s="296" t="s">
        <v>314</v>
      </c>
      <c r="I18" s="296"/>
      <c r="J18" s="300">
        <v>3</v>
      </c>
      <c r="K18" s="300">
        <v>3</v>
      </c>
      <c r="L18" s="300">
        <v>3</v>
      </c>
      <c r="M18" s="300">
        <v>0</v>
      </c>
      <c r="N18" s="300">
        <v>0</v>
      </c>
      <c r="O18" s="300">
        <v>0</v>
      </c>
      <c r="P18" s="300">
        <v>0</v>
      </c>
      <c r="Q18" s="300">
        <v>0</v>
      </c>
      <c r="R18" s="300">
        <v>0</v>
      </c>
      <c r="S18" s="300">
        <v>0</v>
      </c>
      <c r="T18" s="296"/>
    </row>
    <row r="19" spans="2:20" ht="15.75" customHeight="1" x14ac:dyDescent="0.25">
      <c r="B19" s="27" t="s">
        <v>362</v>
      </c>
      <c r="C19" s="296"/>
      <c r="D19" s="450" t="s">
        <v>115</v>
      </c>
      <c r="E19" s="450"/>
      <c r="F19" s="361" t="s">
        <v>111</v>
      </c>
      <c r="G19" s="296"/>
      <c r="H19" s="296" t="s">
        <v>313</v>
      </c>
      <c r="I19" s="296"/>
      <c r="J19" s="300">
        <v>1</v>
      </c>
      <c r="K19" s="300">
        <v>1</v>
      </c>
      <c r="L19" s="300">
        <v>0</v>
      </c>
      <c r="M19" s="300">
        <v>0</v>
      </c>
      <c r="N19" s="300">
        <v>0</v>
      </c>
      <c r="O19" s="300">
        <v>0</v>
      </c>
      <c r="P19" s="300">
        <v>0</v>
      </c>
      <c r="Q19" s="300">
        <v>0</v>
      </c>
      <c r="R19" s="300">
        <v>0</v>
      </c>
      <c r="S19" s="300">
        <v>0</v>
      </c>
      <c r="T19" s="296"/>
    </row>
    <row r="20" spans="2:20" ht="15.75" customHeight="1" x14ac:dyDescent="0.25">
      <c r="B20" s="27" t="s">
        <v>489</v>
      </c>
      <c r="C20" s="296"/>
      <c r="D20" s="450" t="s">
        <v>523</v>
      </c>
      <c r="E20" s="450"/>
      <c r="F20" s="361" t="s">
        <v>111</v>
      </c>
      <c r="G20" s="296"/>
      <c r="H20" s="296" t="s">
        <v>313</v>
      </c>
      <c r="I20" s="296"/>
      <c r="J20" s="300">
        <v>1</v>
      </c>
      <c r="K20" s="300">
        <v>1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0">
        <v>0</v>
      </c>
      <c r="S20" s="300">
        <v>0</v>
      </c>
      <c r="T20" s="296"/>
    </row>
    <row r="21" spans="2:20" ht="15.75" customHeight="1" x14ac:dyDescent="0.25">
      <c r="B21" s="27" t="s">
        <v>495</v>
      </c>
      <c r="C21" s="296"/>
      <c r="D21" s="450" t="s">
        <v>524</v>
      </c>
      <c r="E21" s="450"/>
      <c r="F21" s="296" t="s">
        <v>111</v>
      </c>
      <c r="G21" s="296"/>
      <c r="H21" s="296" t="s">
        <v>313</v>
      </c>
      <c r="I21" s="296"/>
      <c r="J21" s="300">
        <v>12</v>
      </c>
      <c r="K21" s="300">
        <v>12</v>
      </c>
      <c r="L21" s="300">
        <v>12</v>
      </c>
      <c r="M21" s="300">
        <v>6</v>
      </c>
      <c r="N21" s="300">
        <v>6</v>
      </c>
      <c r="O21" s="300">
        <v>6</v>
      </c>
      <c r="P21" s="300">
        <v>6</v>
      </c>
      <c r="Q21" s="300">
        <v>6</v>
      </c>
      <c r="R21" s="300">
        <v>6</v>
      </c>
      <c r="S21" s="300">
        <v>6</v>
      </c>
      <c r="T21" s="296"/>
    </row>
    <row r="22" spans="2:20" ht="15.75" customHeight="1" x14ac:dyDescent="0.25">
      <c r="B22" s="27" t="s">
        <v>491</v>
      </c>
      <c r="C22" s="296"/>
      <c r="D22" s="450" t="s">
        <v>525</v>
      </c>
      <c r="E22" s="450"/>
      <c r="F22" s="361" t="s">
        <v>111</v>
      </c>
      <c r="G22" s="296"/>
      <c r="H22" s="296"/>
      <c r="I22" s="296"/>
      <c r="J22" s="300">
        <v>11</v>
      </c>
      <c r="K22" s="300">
        <v>11</v>
      </c>
      <c r="L22" s="300">
        <v>11</v>
      </c>
      <c r="M22" s="300">
        <v>10</v>
      </c>
      <c r="N22" s="300">
        <v>10</v>
      </c>
      <c r="O22" s="300">
        <v>10</v>
      </c>
      <c r="P22" s="300">
        <v>10</v>
      </c>
      <c r="Q22" s="300">
        <v>10</v>
      </c>
      <c r="R22" s="300">
        <v>10</v>
      </c>
      <c r="S22" s="300">
        <v>10</v>
      </c>
      <c r="T22" s="296"/>
    </row>
    <row r="23" spans="2:20" ht="15" customHeight="1" x14ac:dyDescent="0.25">
      <c r="B23" s="27" t="s">
        <v>494</v>
      </c>
      <c r="C23" s="296"/>
      <c r="D23" s="513" t="s">
        <v>526</v>
      </c>
      <c r="E23" s="513"/>
      <c r="F23" s="361" t="s">
        <v>111</v>
      </c>
      <c r="G23" s="296"/>
      <c r="H23" s="296"/>
      <c r="I23" s="296"/>
      <c r="J23" s="300">
        <v>8</v>
      </c>
      <c r="K23" s="300">
        <v>8</v>
      </c>
      <c r="L23" s="300">
        <v>8</v>
      </c>
      <c r="M23" s="300">
        <v>8</v>
      </c>
      <c r="N23" s="300">
        <v>8</v>
      </c>
      <c r="O23" s="300">
        <v>8</v>
      </c>
      <c r="P23" s="300">
        <v>8</v>
      </c>
      <c r="Q23" s="300">
        <v>8</v>
      </c>
      <c r="R23" s="300">
        <v>8</v>
      </c>
      <c r="S23" s="300">
        <v>8</v>
      </c>
      <c r="T23" s="296"/>
    </row>
    <row r="24" spans="2:20" ht="15" customHeight="1" x14ac:dyDescent="0.25">
      <c r="B24" s="27" t="s">
        <v>452</v>
      </c>
      <c r="C24" s="296"/>
      <c r="D24" s="513" t="s">
        <v>527</v>
      </c>
      <c r="E24" s="513"/>
      <c r="F24" s="361" t="s">
        <v>111</v>
      </c>
      <c r="G24" s="296"/>
      <c r="H24" s="296"/>
      <c r="I24" s="296"/>
      <c r="J24" s="300">
        <v>3</v>
      </c>
      <c r="K24" s="300">
        <v>3</v>
      </c>
      <c r="L24" s="300">
        <v>3</v>
      </c>
      <c r="M24" s="300">
        <v>3</v>
      </c>
      <c r="N24" s="300">
        <v>3</v>
      </c>
      <c r="O24" s="300">
        <v>3</v>
      </c>
      <c r="P24" s="300">
        <v>0</v>
      </c>
      <c r="Q24" s="300">
        <v>0</v>
      </c>
      <c r="R24" s="300">
        <v>0</v>
      </c>
      <c r="S24" s="300">
        <v>0</v>
      </c>
      <c r="T24" s="296"/>
    </row>
    <row r="25" spans="2:20" ht="15" customHeight="1" x14ac:dyDescent="0.25">
      <c r="B25" s="27" t="s">
        <v>493</v>
      </c>
      <c r="C25" s="296"/>
      <c r="D25" s="450" t="s">
        <v>528</v>
      </c>
      <c r="E25" s="450"/>
      <c r="F25" s="361" t="s">
        <v>111</v>
      </c>
      <c r="G25" s="296"/>
      <c r="H25" s="296" t="s">
        <v>314</v>
      </c>
      <c r="I25" s="296"/>
      <c r="J25" s="300">
        <v>8</v>
      </c>
      <c r="K25" s="300">
        <v>8</v>
      </c>
      <c r="L25" s="300">
        <v>8</v>
      </c>
      <c r="M25" s="300">
        <v>8</v>
      </c>
      <c r="N25" s="300">
        <v>8</v>
      </c>
      <c r="O25" s="300">
        <v>8</v>
      </c>
      <c r="P25" s="300">
        <v>8</v>
      </c>
      <c r="Q25" s="300">
        <v>6</v>
      </c>
      <c r="R25" s="300">
        <v>2</v>
      </c>
      <c r="S25" s="300">
        <v>0</v>
      </c>
      <c r="T25" s="296"/>
    </row>
    <row r="26" spans="2:20" ht="15" customHeight="1" x14ac:dyDescent="0.25">
      <c r="B26" s="27" t="s">
        <v>493</v>
      </c>
      <c r="C26" s="296"/>
      <c r="D26" s="434" t="s">
        <v>529</v>
      </c>
      <c r="E26" s="434"/>
      <c r="F26" s="361" t="s">
        <v>111</v>
      </c>
      <c r="G26" s="296"/>
      <c r="H26" s="296" t="s">
        <v>314</v>
      </c>
      <c r="I26" s="296"/>
      <c r="J26" s="300">
        <v>3</v>
      </c>
      <c r="K26" s="300">
        <v>3</v>
      </c>
      <c r="L26" s="300">
        <v>3</v>
      </c>
      <c r="M26" s="300">
        <v>3</v>
      </c>
      <c r="N26" s="300">
        <v>3</v>
      </c>
      <c r="O26" s="300">
        <v>3</v>
      </c>
      <c r="P26" s="300">
        <v>0</v>
      </c>
      <c r="Q26" s="300">
        <v>0</v>
      </c>
      <c r="R26" s="300">
        <v>0</v>
      </c>
      <c r="S26" s="300">
        <v>0</v>
      </c>
      <c r="T26" s="296"/>
    </row>
    <row r="27" spans="2:20" ht="15" customHeight="1" x14ac:dyDescent="0.25">
      <c r="B27" s="27"/>
      <c r="C27" s="296"/>
      <c r="D27" s="434"/>
      <c r="E27" s="434"/>
      <c r="F27" s="296"/>
      <c r="G27" s="296"/>
      <c r="H27" s="296"/>
      <c r="I27" s="296"/>
      <c r="J27" s="300"/>
      <c r="K27" s="296"/>
      <c r="L27" s="296"/>
      <c r="M27" s="296"/>
      <c r="N27" s="296"/>
      <c r="O27" s="300"/>
      <c r="P27" s="296"/>
      <c r="Q27" s="296"/>
      <c r="R27" s="296"/>
      <c r="S27" s="296"/>
      <c r="T27" s="296"/>
    </row>
    <row r="28" spans="2:20" ht="15" customHeight="1" x14ac:dyDescent="0.25">
      <c r="B28" s="27"/>
      <c r="C28" s="296"/>
      <c r="D28" s="434"/>
      <c r="E28" s="434"/>
      <c r="F28" s="296"/>
      <c r="G28" s="296"/>
      <c r="H28" s="296"/>
      <c r="I28" s="296"/>
      <c r="J28" s="300"/>
      <c r="K28" s="296"/>
      <c r="L28" s="296"/>
      <c r="M28" s="296"/>
      <c r="N28" s="296"/>
      <c r="O28" s="300"/>
      <c r="P28" s="296"/>
      <c r="Q28" s="296"/>
      <c r="R28" s="296"/>
      <c r="S28" s="296"/>
      <c r="T28" s="296"/>
    </row>
    <row r="29" spans="2:20" ht="15" customHeight="1" x14ac:dyDescent="0.25">
      <c r="B29" s="27"/>
      <c r="C29" s="296"/>
      <c r="D29" s="434"/>
      <c r="E29" s="434"/>
      <c r="F29" s="296"/>
      <c r="G29" s="296"/>
      <c r="H29" s="296"/>
      <c r="I29" s="296"/>
      <c r="J29" s="300"/>
      <c r="K29" s="296"/>
      <c r="L29" s="296"/>
      <c r="M29" s="296"/>
      <c r="N29" s="296"/>
      <c r="O29" s="300"/>
      <c r="P29" s="296"/>
      <c r="Q29" s="296"/>
      <c r="R29" s="296"/>
      <c r="S29" s="296"/>
      <c r="T29" s="296"/>
    </row>
    <row r="30" spans="2:20" ht="15" customHeight="1" x14ac:dyDescent="0.25">
      <c r="B30" s="27"/>
      <c r="C30" s="296"/>
      <c r="D30" s="434"/>
      <c r="E30" s="434"/>
      <c r="F30" s="296"/>
      <c r="G30" s="296"/>
      <c r="H30" s="296"/>
      <c r="I30" s="296"/>
      <c r="J30" s="300"/>
      <c r="K30" s="296"/>
      <c r="L30" s="296"/>
      <c r="M30" s="296"/>
      <c r="N30" s="296"/>
      <c r="O30" s="300"/>
      <c r="P30" s="296"/>
      <c r="Q30" s="296"/>
      <c r="R30" s="296"/>
      <c r="S30" s="296"/>
      <c r="T30" s="296"/>
    </row>
    <row r="31" spans="2:20" ht="15" customHeight="1" x14ac:dyDescent="0.25">
      <c r="B31" s="27"/>
      <c r="C31" s="296"/>
      <c r="D31" s="434"/>
      <c r="E31" s="434"/>
      <c r="F31" s="296"/>
      <c r="G31" s="296"/>
      <c r="H31" s="296"/>
      <c r="I31" s="296"/>
      <c r="J31" s="300"/>
      <c r="K31" s="296"/>
      <c r="L31" s="296"/>
      <c r="M31" s="296"/>
      <c r="N31" s="296"/>
      <c r="O31" s="300"/>
      <c r="P31" s="296"/>
      <c r="Q31" s="296"/>
      <c r="R31" s="296"/>
      <c r="S31" s="296"/>
      <c r="T31" s="296"/>
    </row>
    <row r="32" spans="2:20" ht="15" customHeight="1" x14ac:dyDescent="0.25">
      <c r="B32" s="27"/>
      <c r="C32" s="296"/>
      <c r="D32" s="434"/>
      <c r="E32" s="434"/>
      <c r="F32" s="296"/>
      <c r="G32" s="296"/>
      <c r="H32" s="296"/>
      <c r="I32" s="296"/>
      <c r="J32" s="300"/>
      <c r="K32" s="296"/>
      <c r="L32" s="296"/>
      <c r="M32" s="296"/>
      <c r="N32" s="296"/>
      <c r="O32" s="300"/>
      <c r="P32" s="296"/>
      <c r="Q32" s="296"/>
      <c r="R32" s="296"/>
      <c r="S32" s="296"/>
      <c r="T32" s="296"/>
    </row>
    <row r="33" spans="2:20" ht="15.75" x14ac:dyDescent="0.25">
      <c r="B33" s="27"/>
      <c r="C33" s="296"/>
      <c r="D33" s="434"/>
      <c r="E33" s="434"/>
      <c r="F33" s="296"/>
      <c r="G33" s="296"/>
      <c r="H33" s="296"/>
      <c r="I33" s="296"/>
      <c r="J33" s="300"/>
      <c r="K33" s="296"/>
      <c r="L33" s="296"/>
      <c r="M33" s="296"/>
      <c r="N33" s="296"/>
      <c r="O33" s="300"/>
      <c r="P33" s="296"/>
      <c r="Q33" s="296"/>
      <c r="R33" s="296"/>
      <c r="S33" s="296"/>
      <c r="T33" s="296"/>
    </row>
    <row r="34" spans="2:20" ht="15" customHeight="1" x14ac:dyDescent="0.25">
      <c r="B34" s="27"/>
      <c r="C34" s="296"/>
      <c r="D34" s="434"/>
      <c r="E34" s="434"/>
      <c r="F34" s="296"/>
      <c r="G34" s="296"/>
      <c r="H34" s="296"/>
      <c r="I34" s="296"/>
      <c r="J34" s="300"/>
      <c r="K34" s="296"/>
      <c r="L34" s="296"/>
      <c r="M34" s="296"/>
      <c r="N34" s="296"/>
      <c r="O34" s="300"/>
      <c r="P34" s="296"/>
      <c r="Q34" s="296"/>
      <c r="R34" s="296"/>
      <c r="S34" s="296"/>
      <c r="T34" s="296"/>
    </row>
    <row r="35" spans="2:20" ht="15" customHeight="1" x14ac:dyDescent="0.25">
      <c r="B35" s="27"/>
      <c r="C35" s="296"/>
      <c r="D35" s="434"/>
      <c r="E35" s="434"/>
      <c r="F35" s="296"/>
      <c r="G35" s="296"/>
      <c r="H35" s="296"/>
      <c r="I35" s="296"/>
      <c r="J35" s="296"/>
      <c r="K35" s="296"/>
      <c r="L35" s="296"/>
      <c r="M35" s="296"/>
      <c r="N35" s="296"/>
      <c r="O35" s="300"/>
      <c r="P35" s="296"/>
      <c r="Q35" s="296"/>
      <c r="R35" s="296"/>
      <c r="S35" s="296"/>
      <c r="T35" s="296"/>
    </row>
    <row r="36" spans="2:20" ht="15" customHeight="1" x14ac:dyDescent="0.25">
      <c r="B36" s="28"/>
      <c r="C36" s="296"/>
      <c r="D36" s="434"/>
      <c r="E36" s="434"/>
      <c r="F36" s="296"/>
      <c r="G36" s="296"/>
      <c r="H36" s="296"/>
      <c r="I36" s="296"/>
      <c r="J36" s="296"/>
      <c r="K36" s="296"/>
      <c r="L36" s="296"/>
      <c r="M36" s="296"/>
      <c r="N36" s="296"/>
      <c r="O36" s="300"/>
      <c r="P36" s="296"/>
      <c r="Q36" s="296"/>
      <c r="R36" s="296"/>
      <c r="S36" s="296"/>
      <c r="T36" s="296"/>
    </row>
    <row r="37" spans="2:20" ht="15.75" customHeight="1" x14ac:dyDescent="0.25">
      <c r="B37" s="28"/>
      <c r="C37" s="296"/>
      <c r="D37" s="438"/>
      <c r="E37" s="438"/>
      <c r="F37" s="296"/>
      <c r="G37" s="296"/>
      <c r="H37" s="296"/>
      <c r="I37" s="296"/>
      <c r="J37" s="296"/>
      <c r="K37" s="296"/>
      <c r="L37" s="296"/>
      <c r="M37" s="296"/>
      <c r="N37" s="296"/>
      <c r="O37" s="300"/>
      <c r="P37" s="296"/>
      <c r="Q37" s="296"/>
      <c r="R37" s="296"/>
      <c r="S37" s="296"/>
      <c r="T37" s="296"/>
    </row>
    <row r="38" spans="2:20" ht="15.75" customHeight="1" x14ac:dyDescent="0.25">
      <c r="B38" s="28"/>
      <c r="C38" s="296"/>
      <c r="D38" s="438"/>
      <c r="E38" s="438"/>
      <c r="F38" s="296"/>
      <c r="G38" s="296"/>
      <c r="H38" s="296"/>
      <c r="I38" s="296"/>
      <c r="J38" s="296"/>
      <c r="K38" s="296"/>
      <c r="L38" s="296"/>
      <c r="M38" s="296"/>
      <c r="N38" s="296"/>
      <c r="O38" s="300"/>
      <c r="P38" s="296"/>
      <c r="Q38" s="296"/>
      <c r="R38" s="296"/>
      <c r="S38" s="296"/>
      <c r="T38" s="296"/>
    </row>
    <row r="39" spans="2:20" ht="15.75" customHeight="1" x14ac:dyDescent="0.25">
      <c r="B39" s="28"/>
      <c r="C39" s="296"/>
      <c r="D39" s="438"/>
      <c r="E39" s="438"/>
      <c r="F39" s="296"/>
      <c r="G39" s="296"/>
      <c r="H39" s="296"/>
      <c r="I39" s="296"/>
      <c r="J39" s="296"/>
      <c r="K39" s="296"/>
      <c r="L39" s="296"/>
      <c r="M39" s="296"/>
      <c r="N39" s="296"/>
      <c r="O39" s="300"/>
      <c r="P39" s="296"/>
      <c r="Q39" s="296"/>
      <c r="R39" s="296"/>
      <c r="S39" s="296"/>
      <c r="T39" s="296"/>
    </row>
    <row r="40" spans="2:20" ht="15.75" customHeight="1" x14ac:dyDescent="0.25">
      <c r="B40" s="28"/>
      <c r="C40" s="296"/>
      <c r="D40" s="438"/>
      <c r="E40" s="438"/>
      <c r="F40" s="296"/>
      <c r="G40" s="296"/>
      <c r="H40" s="296"/>
      <c r="I40" s="296"/>
      <c r="J40" s="296"/>
      <c r="K40" s="296"/>
      <c r="L40" s="296"/>
      <c r="M40" s="296"/>
      <c r="N40" s="296"/>
      <c r="O40" s="300"/>
      <c r="P40" s="296"/>
      <c r="Q40" s="296"/>
      <c r="R40" s="296"/>
      <c r="S40" s="296"/>
      <c r="T40" s="296"/>
    </row>
    <row r="41" spans="2:20" ht="15" customHeight="1" x14ac:dyDescent="0.25">
      <c r="B41" s="28"/>
      <c r="C41" s="296"/>
      <c r="D41" s="438"/>
      <c r="E41" s="438"/>
      <c r="F41" s="296"/>
      <c r="G41" s="296"/>
      <c r="H41" s="296"/>
      <c r="I41" s="296"/>
      <c r="J41" s="296"/>
      <c r="K41" s="296"/>
      <c r="L41" s="296"/>
      <c r="M41" s="296"/>
      <c r="N41" s="296"/>
      <c r="O41" s="300"/>
      <c r="P41" s="296"/>
      <c r="Q41" s="296"/>
      <c r="R41" s="296"/>
      <c r="S41" s="296"/>
      <c r="T41" s="296"/>
    </row>
    <row r="42" spans="2:20" ht="15" customHeight="1" x14ac:dyDescent="0.25">
      <c r="B42" s="28"/>
      <c r="C42" s="296"/>
      <c r="D42" s="438"/>
      <c r="E42" s="438"/>
      <c r="F42" s="296"/>
      <c r="G42" s="296"/>
      <c r="H42" s="296"/>
      <c r="I42" s="296"/>
      <c r="J42" s="296"/>
      <c r="K42" s="296"/>
      <c r="L42" s="296"/>
      <c r="M42" s="296"/>
      <c r="N42" s="296"/>
      <c r="O42" s="300"/>
      <c r="P42" s="296"/>
      <c r="Q42" s="296"/>
      <c r="R42" s="296"/>
      <c r="S42" s="296"/>
      <c r="T42" s="296"/>
    </row>
    <row r="43" spans="2:20" ht="15" customHeight="1" x14ac:dyDescent="0.25">
      <c r="B43" s="28"/>
      <c r="C43" s="296"/>
      <c r="D43" s="438"/>
      <c r="E43" s="438"/>
      <c r="F43" s="296"/>
      <c r="G43" s="296"/>
      <c r="H43" s="296"/>
      <c r="I43" s="296"/>
      <c r="J43" s="296"/>
      <c r="K43" s="296"/>
      <c r="L43" s="296"/>
      <c r="M43" s="296"/>
      <c r="N43" s="296"/>
      <c r="O43" s="300"/>
      <c r="P43" s="296"/>
      <c r="Q43" s="296"/>
      <c r="R43" s="296"/>
      <c r="S43" s="296"/>
      <c r="T43" s="296"/>
    </row>
    <row r="44" spans="2:20" ht="15" customHeight="1" x14ac:dyDescent="0.25">
      <c r="B44" s="296"/>
      <c r="C44" s="296"/>
      <c r="D44" s="438"/>
      <c r="E44" s="438"/>
      <c r="F44" s="296"/>
      <c r="G44" s="296"/>
      <c r="H44" s="296"/>
      <c r="I44" s="296"/>
      <c r="J44" s="296"/>
      <c r="K44" s="296"/>
      <c r="L44" s="296"/>
      <c r="M44" s="296"/>
      <c r="N44" s="296"/>
      <c r="O44" s="300"/>
      <c r="P44" s="296"/>
      <c r="Q44" s="296"/>
      <c r="R44" s="296"/>
      <c r="S44" s="296"/>
      <c r="T44" s="296"/>
    </row>
    <row r="45" spans="2:20" ht="15" customHeight="1" x14ac:dyDescent="0.25">
      <c r="B45" s="296"/>
      <c r="C45" s="296"/>
      <c r="D45" s="438"/>
      <c r="E45" s="438"/>
      <c r="F45" s="296"/>
      <c r="G45" s="296"/>
      <c r="H45" s="296"/>
      <c r="I45" s="296"/>
      <c r="J45" s="296"/>
      <c r="K45" s="296"/>
      <c r="L45" s="296"/>
      <c r="M45" s="296"/>
      <c r="N45" s="296"/>
      <c r="O45" s="300"/>
      <c r="P45" s="296"/>
      <c r="Q45" s="296"/>
      <c r="R45" s="296"/>
      <c r="S45" s="296"/>
      <c r="T45" s="296"/>
    </row>
    <row r="46" spans="2:20" ht="15" customHeight="1" x14ac:dyDescent="0.25">
      <c r="B46" s="296"/>
      <c r="C46" s="296"/>
      <c r="D46" s="438"/>
      <c r="E46" s="438"/>
      <c r="F46" s="296"/>
      <c r="G46" s="296"/>
      <c r="H46" s="296"/>
      <c r="I46" s="296"/>
      <c r="J46" s="296"/>
      <c r="K46" s="296"/>
      <c r="L46" s="296"/>
      <c r="M46" s="296"/>
      <c r="N46" s="296"/>
      <c r="O46" s="300"/>
      <c r="P46" s="296"/>
      <c r="Q46" s="296"/>
      <c r="R46" s="296"/>
      <c r="S46" s="296"/>
      <c r="T46" s="296"/>
    </row>
    <row r="47" spans="2:20" ht="15.75" customHeight="1" x14ac:dyDescent="0.25">
      <c r="B47" s="296"/>
      <c r="C47" s="296"/>
      <c r="D47" s="438"/>
      <c r="E47" s="438"/>
      <c r="F47" s="296"/>
      <c r="G47" s="296"/>
      <c r="H47" s="296"/>
      <c r="I47" s="296"/>
      <c r="J47" s="296"/>
      <c r="K47" s="296"/>
      <c r="L47" s="296"/>
      <c r="M47" s="296"/>
      <c r="N47" s="296"/>
      <c r="O47" s="300"/>
      <c r="P47" s="296"/>
      <c r="Q47" s="296"/>
      <c r="R47" s="296"/>
      <c r="S47" s="296"/>
      <c r="T47" s="296"/>
    </row>
    <row r="48" spans="2:20" ht="15" customHeight="1" x14ac:dyDescent="0.25">
      <c r="B48" s="296"/>
      <c r="C48" s="296"/>
      <c r="D48" s="296"/>
      <c r="E48" s="260" t="s">
        <v>112</v>
      </c>
      <c r="F48" s="296"/>
      <c r="G48" s="296"/>
      <c r="H48" s="296"/>
      <c r="I48" s="296" t="s">
        <v>18</v>
      </c>
      <c r="J48" s="300">
        <f t="shared" ref="J48:S48" si="0">SUM(J17:J47)</f>
        <v>52</v>
      </c>
      <c r="K48" s="300">
        <f t="shared" si="0"/>
        <v>52</v>
      </c>
      <c r="L48" s="300">
        <f t="shared" si="0"/>
        <v>48</v>
      </c>
      <c r="M48" s="300">
        <f t="shared" si="0"/>
        <v>38</v>
      </c>
      <c r="N48" s="300">
        <f t="shared" si="0"/>
        <v>38</v>
      </c>
      <c r="O48" s="300">
        <f t="shared" si="0"/>
        <v>38</v>
      </c>
      <c r="P48" s="300">
        <f t="shared" si="0"/>
        <v>32</v>
      </c>
      <c r="Q48" s="300">
        <f t="shared" si="0"/>
        <v>30</v>
      </c>
      <c r="R48" s="300">
        <f t="shared" si="0"/>
        <v>26</v>
      </c>
      <c r="S48" s="300">
        <f t="shared" si="0"/>
        <v>24</v>
      </c>
      <c r="T48" s="300"/>
    </row>
    <row r="49" spans="2:20" ht="15" customHeight="1" x14ac:dyDescent="0.25">
      <c r="B49" s="296"/>
      <c r="C49" s="296"/>
      <c r="D49" s="296"/>
      <c r="E49" s="296"/>
      <c r="F49" s="296"/>
      <c r="G49" s="296"/>
      <c r="H49" s="296"/>
      <c r="I49" s="296" t="s">
        <v>113</v>
      </c>
      <c r="J49" s="300">
        <f>+J48</f>
        <v>52</v>
      </c>
      <c r="K49" s="262">
        <f>+J49-($J$49/9)</f>
        <v>46.222222222222221</v>
      </c>
      <c r="L49" s="262">
        <f t="shared" ref="L49:S49" si="1">+K49-($J$49/9)</f>
        <v>40.444444444444443</v>
      </c>
      <c r="M49" s="262">
        <f t="shared" si="1"/>
        <v>34.666666666666664</v>
      </c>
      <c r="N49" s="262">
        <f t="shared" si="1"/>
        <v>28.888888888888886</v>
      </c>
      <c r="O49" s="262">
        <f t="shared" si="1"/>
        <v>23.111111111111107</v>
      </c>
      <c r="P49" s="262">
        <f t="shared" si="1"/>
        <v>17.333333333333329</v>
      </c>
      <c r="Q49" s="262">
        <f t="shared" si="1"/>
        <v>11.55555555555555</v>
      </c>
      <c r="R49" s="262">
        <f t="shared" si="1"/>
        <v>5.7777777777777724</v>
      </c>
      <c r="S49" s="262">
        <f t="shared" si="1"/>
        <v>0</v>
      </c>
      <c r="T49" s="271"/>
    </row>
    <row r="50" spans="2:20" ht="15.75" x14ac:dyDescent="0.25"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19"/>
    </row>
    <row r="51" spans="2:20" ht="15.75" x14ac:dyDescent="0.25"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19"/>
    </row>
    <row r="52" spans="2:20" ht="12.75" customHeight="1" x14ac:dyDescent="0.25"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2:20" ht="12.75" customHeight="1" x14ac:dyDescent="0.25"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</row>
    <row r="54" spans="2:20" ht="12.75" customHeight="1" x14ac:dyDescent="0.25"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</row>
    <row r="55" spans="2:20" ht="12.75" customHeight="1" x14ac:dyDescent="0.25"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</row>
    <row r="56" spans="2:20" ht="12.75" customHeight="1" x14ac:dyDescent="0.25"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</row>
  </sheetData>
  <mergeCells count="44">
    <mergeCell ref="D45:E45"/>
    <mergeCell ref="D46:E46"/>
    <mergeCell ref="D47:E47"/>
    <mergeCell ref="D39:E39"/>
    <mergeCell ref="D40:E40"/>
    <mergeCell ref="D41:E41"/>
    <mergeCell ref="D42:E42"/>
    <mergeCell ref="D43:E43"/>
    <mergeCell ref="D44:E44"/>
    <mergeCell ref="D25:E25"/>
    <mergeCell ref="D26:E26"/>
    <mergeCell ref="D38:E38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0:E20"/>
    <mergeCell ref="D21:E21"/>
    <mergeCell ref="D22:E22"/>
    <mergeCell ref="D23:E23"/>
    <mergeCell ref="D24:E24"/>
    <mergeCell ref="E11:F11"/>
    <mergeCell ref="G11:H11"/>
    <mergeCell ref="E12:F12"/>
    <mergeCell ref="G12:H12"/>
    <mergeCell ref="D19:E19"/>
    <mergeCell ref="E13:F13"/>
    <mergeCell ref="C14:E14"/>
    <mergeCell ref="D16:E16"/>
    <mergeCell ref="D17:E17"/>
    <mergeCell ref="D18:E18"/>
    <mergeCell ref="B2:C2"/>
    <mergeCell ref="D2:F6"/>
    <mergeCell ref="E9:F9"/>
    <mergeCell ref="G9:H9"/>
    <mergeCell ref="E10:F10"/>
    <mergeCell ref="G10:H10"/>
  </mergeCells>
  <conditionalFormatting sqref="F17:F47">
    <cfRule type="containsText" dxfId="7" priority="1" operator="containsText" text="Ei tehdä">
      <formula>NOT(ISERROR(SEARCH("Ei tehdä",F17)))</formula>
    </cfRule>
    <cfRule type="containsText" dxfId="6" priority="2" operator="containsText" text="Valmis">
      <formula>NOT(ISERROR(SEARCH("Valmis",F17)))</formula>
    </cfRule>
    <cfRule type="containsText" dxfId="5" priority="3" operator="containsText" text="Kesken">
      <formula>NOT(ISERROR(SEARCH("Kesken",F17)))</formula>
    </cfRule>
    <cfRule type="containsBlanks" dxfId="4" priority="5">
      <formula>LEN(TRIM(F17))=0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zoomScale="80" zoomScaleNormal="80" workbookViewId="0">
      <selection activeCell="A11" sqref="A11:F11"/>
    </sheetView>
  </sheetViews>
  <sheetFormatPr defaultColWidth="11.28515625" defaultRowHeight="15" x14ac:dyDescent="0.25"/>
  <cols>
    <col min="1" max="1" width="14.42578125" style="280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1" t="s">
        <v>131</v>
      </c>
      <c r="B1" s="502"/>
      <c r="C1" s="502"/>
      <c r="D1" s="502"/>
      <c r="E1" s="502"/>
      <c r="F1" s="503"/>
      <c r="G1" s="56"/>
      <c r="H1" s="29"/>
    </row>
    <row r="2" spans="1:8" ht="18" customHeight="1" x14ac:dyDescent="0.25">
      <c r="A2" s="273" t="s">
        <v>21</v>
      </c>
      <c r="B2" s="293" t="s">
        <v>26</v>
      </c>
      <c r="C2" s="293" t="s">
        <v>35</v>
      </c>
      <c r="D2" s="504" t="s">
        <v>36</v>
      </c>
      <c r="E2" s="504"/>
      <c r="F2" s="505"/>
      <c r="G2" s="62"/>
      <c r="H2" s="29"/>
    </row>
    <row r="3" spans="1:8" ht="18" customHeight="1" x14ac:dyDescent="0.25">
      <c r="A3" s="274" t="s">
        <v>313</v>
      </c>
      <c r="B3" s="87">
        <f>SUMIF($B$14:$B$41,"Mika",$E$14:$E$41)</f>
        <v>0</v>
      </c>
      <c r="C3" s="177"/>
      <c r="D3" s="506"/>
      <c r="E3" s="507"/>
      <c r="F3" s="508"/>
      <c r="G3" s="56"/>
      <c r="H3" s="29"/>
    </row>
    <row r="4" spans="1:8" ht="18" customHeight="1" x14ac:dyDescent="0.25">
      <c r="A4" s="274" t="s">
        <v>314</v>
      </c>
      <c r="B4" s="87">
        <f>SUMIF($B$14:$B$41,"Sanna",$E$14:$E$41)</f>
        <v>0</v>
      </c>
      <c r="C4" s="177"/>
      <c r="D4" s="486"/>
      <c r="E4" s="487"/>
      <c r="F4" s="488"/>
      <c r="G4" s="56"/>
      <c r="H4" s="29"/>
    </row>
    <row r="5" spans="1:8" ht="18" customHeight="1" x14ac:dyDescent="0.25">
      <c r="A5" s="274"/>
      <c r="B5" s="87"/>
      <c r="C5" s="177"/>
      <c r="D5" s="486"/>
      <c r="E5" s="487"/>
      <c r="F5" s="488"/>
      <c r="G5" s="56"/>
      <c r="H5" s="29"/>
    </row>
    <row r="6" spans="1:8" ht="18" customHeight="1" x14ac:dyDescent="0.25">
      <c r="A6" s="274"/>
      <c r="B6" s="87"/>
      <c r="C6" s="177"/>
      <c r="D6" s="486"/>
      <c r="E6" s="487"/>
      <c r="F6" s="488"/>
      <c r="G6" s="56"/>
      <c r="H6" s="29"/>
    </row>
    <row r="7" spans="1:8" ht="18" customHeight="1" x14ac:dyDescent="0.25">
      <c r="A7" s="275"/>
      <c r="B7" s="87"/>
      <c r="C7" s="177"/>
      <c r="D7" s="487"/>
      <c r="E7" s="487"/>
      <c r="F7" s="487"/>
      <c r="G7" s="51"/>
      <c r="H7" s="29"/>
    </row>
    <row r="8" spans="1:8" ht="18" customHeight="1" x14ac:dyDescent="0.25">
      <c r="A8" s="274"/>
      <c r="B8" s="185"/>
      <c r="C8" s="182"/>
      <c r="D8" s="290"/>
      <c r="E8" s="291"/>
      <c r="F8" s="292"/>
      <c r="G8" s="56"/>
      <c r="H8" s="29"/>
    </row>
    <row r="9" spans="1:8" ht="18" customHeight="1" x14ac:dyDescent="0.25">
      <c r="A9" s="514" t="s">
        <v>37</v>
      </c>
      <c r="B9" s="491">
        <f>SUM(B3:B8)</f>
        <v>0</v>
      </c>
      <c r="C9" s="493" t="str">
        <f>IF((SUM(C3:C7)=0),"",SUM(C3:C7))</f>
        <v/>
      </c>
      <c r="D9" s="495" t="s">
        <v>38</v>
      </c>
      <c r="E9" s="516">
        <v>4</v>
      </c>
      <c r="F9" s="499"/>
      <c r="G9" s="56"/>
      <c r="H9" s="29"/>
    </row>
    <row r="10" spans="1:8" s="10" customFormat="1" ht="18" customHeight="1" x14ac:dyDescent="0.25">
      <c r="A10" s="515"/>
      <c r="B10" s="492"/>
      <c r="C10" s="494"/>
      <c r="D10" s="496"/>
      <c r="E10" s="517"/>
      <c r="F10" s="500"/>
      <c r="G10" s="56"/>
      <c r="H10" s="29"/>
    </row>
    <row r="11" spans="1:8" s="10" customFormat="1" ht="18" customHeight="1" x14ac:dyDescent="0.25">
      <c r="A11" s="475" t="s">
        <v>39</v>
      </c>
      <c r="B11" s="476"/>
      <c r="C11" s="477"/>
      <c r="D11" s="476"/>
      <c r="E11" s="478"/>
      <c r="F11" s="479"/>
      <c r="G11" s="62"/>
      <c r="H11" s="29"/>
    </row>
    <row r="12" spans="1:8" ht="18" customHeight="1" x14ac:dyDescent="0.25">
      <c r="A12" s="518" t="s">
        <v>40</v>
      </c>
      <c r="B12" s="481" t="s">
        <v>21</v>
      </c>
      <c r="C12" s="482" t="s">
        <v>41</v>
      </c>
      <c r="D12" s="483"/>
      <c r="E12" s="519" t="s">
        <v>42</v>
      </c>
      <c r="F12" s="485" t="s">
        <v>43</v>
      </c>
      <c r="G12" s="62"/>
      <c r="H12" s="29"/>
    </row>
    <row r="13" spans="1:8" ht="18" customHeight="1" x14ac:dyDescent="0.25">
      <c r="A13" s="518"/>
      <c r="B13" s="481"/>
      <c r="C13" s="183" t="s">
        <v>44</v>
      </c>
      <c r="D13" s="79" t="s">
        <v>45</v>
      </c>
      <c r="E13" s="519"/>
      <c r="F13" s="485"/>
      <c r="G13" s="62"/>
      <c r="H13" s="29"/>
    </row>
    <row r="14" spans="1:8" ht="18" customHeight="1" x14ac:dyDescent="0.2">
      <c r="A14" s="276">
        <v>43943</v>
      </c>
      <c r="B14" s="191" t="s">
        <v>313</v>
      </c>
      <c r="C14" s="206"/>
      <c r="D14" s="193" t="s">
        <v>519</v>
      </c>
      <c r="E14" s="207">
        <v>0.25</v>
      </c>
      <c r="F14" s="208"/>
      <c r="G14" s="209"/>
      <c r="H14" s="210"/>
    </row>
    <row r="15" spans="1:8" ht="18" customHeight="1" x14ac:dyDescent="0.2">
      <c r="A15" s="276">
        <v>43943</v>
      </c>
      <c r="B15" s="191" t="s">
        <v>314</v>
      </c>
      <c r="C15" s="206"/>
      <c r="D15" s="193" t="s">
        <v>519</v>
      </c>
      <c r="E15" s="207">
        <v>0.25</v>
      </c>
      <c r="F15" s="208"/>
      <c r="G15" s="209"/>
      <c r="H15" s="210"/>
    </row>
    <row r="16" spans="1:8" ht="18" customHeight="1" x14ac:dyDescent="0.25">
      <c r="A16" s="276">
        <v>43947</v>
      </c>
      <c r="B16" s="191" t="s">
        <v>313</v>
      </c>
      <c r="C16" s="192"/>
      <c r="D16" s="193" t="s">
        <v>519</v>
      </c>
      <c r="E16" s="207">
        <v>0.25</v>
      </c>
      <c r="F16" s="195"/>
      <c r="G16" s="56"/>
      <c r="H16" s="29"/>
    </row>
    <row r="17" spans="1:8" ht="18" customHeight="1" x14ac:dyDescent="0.25">
      <c r="A17" s="276">
        <v>43947</v>
      </c>
      <c r="B17" s="191" t="s">
        <v>314</v>
      </c>
      <c r="C17" s="192"/>
      <c r="D17" s="193" t="s">
        <v>519</v>
      </c>
      <c r="E17" s="207">
        <v>0.25</v>
      </c>
      <c r="F17" s="195"/>
      <c r="G17" s="56"/>
      <c r="H17" s="29"/>
    </row>
    <row r="18" spans="1:8" ht="18" customHeight="1" x14ac:dyDescent="0.25">
      <c r="A18" s="276">
        <v>43950</v>
      </c>
      <c r="B18" s="191" t="s">
        <v>313</v>
      </c>
      <c r="C18" s="192"/>
      <c r="D18" s="193" t="s">
        <v>519</v>
      </c>
      <c r="E18" s="207">
        <v>0.25</v>
      </c>
      <c r="F18" s="195"/>
      <c r="G18" s="56"/>
      <c r="H18" s="29"/>
    </row>
    <row r="19" spans="1:8" ht="18" customHeight="1" x14ac:dyDescent="0.25">
      <c r="A19" s="269">
        <v>43950</v>
      </c>
      <c r="B19" s="191" t="s">
        <v>314</v>
      </c>
      <c r="C19" s="197"/>
      <c r="D19" s="193" t="s">
        <v>519</v>
      </c>
      <c r="E19" s="207">
        <v>0.25</v>
      </c>
      <c r="F19" s="196"/>
      <c r="G19" s="62"/>
      <c r="H19" s="29"/>
    </row>
    <row r="20" spans="1:8" ht="18" customHeight="1" x14ac:dyDescent="0.25">
      <c r="A20" s="269">
        <v>43954</v>
      </c>
      <c r="B20" s="191" t="s">
        <v>313</v>
      </c>
      <c r="C20" s="197"/>
      <c r="D20" s="193" t="s">
        <v>519</v>
      </c>
      <c r="E20" s="207">
        <v>0.25</v>
      </c>
      <c r="F20" s="196"/>
      <c r="G20" s="62"/>
      <c r="H20" s="29"/>
    </row>
    <row r="21" spans="1:8" ht="18" customHeight="1" x14ac:dyDescent="0.25">
      <c r="A21" s="269">
        <v>43954</v>
      </c>
      <c r="B21" s="191" t="s">
        <v>314</v>
      </c>
      <c r="C21" s="192"/>
      <c r="D21" s="193" t="s">
        <v>519</v>
      </c>
      <c r="E21" s="207">
        <v>0.25</v>
      </c>
      <c r="F21" s="196"/>
      <c r="G21" s="62"/>
      <c r="H21" s="29"/>
    </row>
    <row r="22" spans="1:8" ht="18" customHeight="1" x14ac:dyDescent="0.25">
      <c r="A22" s="269">
        <v>43957</v>
      </c>
      <c r="B22" s="191" t="s">
        <v>313</v>
      </c>
      <c r="C22" s="192"/>
      <c r="D22" s="193" t="s">
        <v>519</v>
      </c>
      <c r="E22" s="207">
        <v>0.25</v>
      </c>
      <c r="F22" s="196"/>
      <c r="G22" s="62"/>
      <c r="H22" s="29"/>
    </row>
    <row r="23" spans="1:8" ht="18" customHeight="1" x14ac:dyDescent="0.25">
      <c r="A23" s="269">
        <v>43957</v>
      </c>
      <c r="B23" s="191" t="s">
        <v>314</v>
      </c>
      <c r="C23" s="192"/>
      <c r="D23" s="193" t="s">
        <v>519</v>
      </c>
      <c r="E23" s="207">
        <v>0.25</v>
      </c>
      <c r="F23" s="196"/>
      <c r="G23" s="82"/>
      <c r="H23" s="29"/>
    </row>
    <row r="24" spans="1:8" ht="18" customHeight="1" x14ac:dyDescent="0.25">
      <c r="A24" s="269">
        <v>43961</v>
      </c>
      <c r="B24" s="191" t="s">
        <v>313</v>
      </c>
      <c r="C24" s="192"/>
      <c r="D24" s="193" t="s">
        <v>519</v>
      </c>
      <c r="E24" s="207">
        <v>0.25</v>
      </c>
      <c r="F24" s="196"/>
      <c r="G24" s="204"/>
      <c r="H24" s="29"/>
    </row>
    <row r="25" spans="1:8" ht="18" customHeight="1" x14ac:dyDescent="0.25">
      <c r="A25" s="269">
        <v>43961</v>
      </c>
      <c r="B25" s="191" t="s">
        <v>314</v>
      </c>
      <c r="C25" s="192"/>
      <c r="D25" s="193" t="s">
        <v>519</v>
      </c>
      <c r="E25" s="207">
        <v>0.25</v>
      </c>
      <c r="F25" s="196"/>
      <c r="G25" s="83"/>
      <c r="H25" s="29"/>
    </row>
    <row r="26" spans="1:8" ht="18" customHeight="1" x14ac:dyDescent="0.25">
      <c r="A26" s="269">
        <v>43964</v>
      </c>
      <c r="B26" s="191" t="s">
        <v>313</v>
      </c>
      <c r="C26" s="192"/>
      <c r="D26" s="193" t="s">
        <v>519</v>
      </c>
      <c r="E26" s="207">
        <v>0.25</v>
      </c>
      <c r="F26" s="196"/>
      <c r="G26" s="83"/>
      <c r="H26" s="29"/>
    </row>
    <row r="27" spans="1:8" ht="18" customHeight="1" x14ac:dyDescent="0.25">
      <c r="A27" s="269">
        <v>43964</v>
      </c>
      <c r="B27" s="191" t="s">
        <v>314</v>
      </c>
      <c r="C27" s="192"/>
      <c r="D27" s="193" t="s">
        <v>519</v>
      </c>
      <c r="E27" s="207">
        <v>0.25</v>
      </c>
      <c r="F27" s="196"/>
      <c r="G27" s="83"/>
      <c r="H27" s="29"/>
    </row>
    <row r="28" spans="1:8" ht="18" customHeight="1" x14ac:dyDescent="0.25">
      <c r="A28" s="269">
        <v>43968</v>
      </c>
      <c r="B28" s="191" t="s">
        <v>313</v>
      </c>
      <c r="C28" s="192"/>
      <c r="D28" s="193" t="s">
        <v>519</v>
      </c>
      <c r="E28" s="207">
        <v>0.25</v>
      </c>
      <c r="F28" s="196"/>
      <c r="G28" s="84"/>
      <c r="H28" s="29"/>
    </row>
    <row r="29" spans="1:8" ht="18" customHeight="1" x14ac:dyDescent="0.25">
      <c r="A29" s="269">
        <v>43968</v>
      </c>
      <c r="B29" s="191" t="s">
        <v>314</v>
      </c>
      <c r="C29" s="192"/>
      <c r="D29" s="193" t="s">
        <v>519</v>
      </c>
      <c r="E29" s="207">
        <v>0.25</v>
      </c>
      <c r="F29" s="196"/>
      <c r="G29" s="84"/>
      <c r="H29" s="29"/>
    </row>
    <row r="30" spans="1:8" ht="18" customHeight="1" x14ac:dyDescent="0.25">
      <c r="A30" s="269"/>
      <c r="B30" s="191"/>
      <c r="C30" s="198"/>
      <c r="D30" s="193"/>
      <c r="E30" s="194"/>
      <c r="F30" s="195"/>
      <c r="G30" s="56"/>
      <c r="H30" s="85"/>
    </row>
    <row r="31" spans="1:8" ht="18" customHeight="1" x14ac:dyDescent="0.25">
      <c r="A31" s="269">
        <v>43942</v>
      </c>
      <c r="B31" s="191" t="s">
        <v>313</v>
      </c>
      <c r="C31" s="198"/>
      <c r="D31" s="359" t="s">
        <v>506</v>
      </c>
      <c r="E31" s="86">
        <v>2</v>
      </c>
      <c r="F31" s="195"/>
      <c r="G31" s="56"/>
      <c r="H31" s="85"/>
    </row>
    <row r="32" spans="1:8" ht="18" customHeight="1" x14ac:dyDescent="0.25">
      <c r="A32" s="269">
        <v>43942</v>
      </c>
      <c r="B32" s="198" t="s">
        <v>314</v>
      </c>
      <c r="C32" s="198"/>
      <c r="D32" s="359" t="s">
        <v>506</v>
      </c>
      <c r="E32" s="86">
        <v>2</v>
      </c>
      <c r="F32" s="195"/>
      <c r="G32" s="56"/>
      <c r="H32" s="85"/>
    </row>
    <row r="33" spans="1:8" ht="18" customHeight="1" x14ac:dyDescent="0.25">
      <c r="A33" s="269">
        <v>43946</v>
      </c>
      <c r="B33" s="191" t="s">
        <v>313</v>
      </c>
      <c r="C33" s="198"/>
      <c r="D33" s="359" t="s">
        <v>515</v>
      </c>
      <c r="E33" s="86">
        <v>3</v>
      </c>
      <c r="F33" s="195"/>
      <c r="G33" s="56"/>
      <c r="H33" s="29"/>
    </row>
    <row r="34" spans="1:8" ht="18" customHeight="1" x14ac:dyDescent="0.25">
      <c r="A34" s="269">
        <v>43946</v>
      </c>
      <c r="B34" s="198" t="s">
        <v>314</v>
      </c>
      <c r="C34" s="198"/>
      <c r="D34" s="359" t="s">
        <v>517</v>
      </c>
      <c r="E34" s="86">
        <v>4</v>
      </c>
      <c r="F34" s="195"/>
      <c r="G34" s="56"/>
      <c r="H34" s="29"/>
    </row>
    <row r="35" spans="1:8" ht="18" customHeight="1" x14ac:dyDescent="0.25">
      <c r="A35" s="269">
        <v>43949</v>
      </c>
      <c r="B35" s="191" t="s">
        <v>313</v>
      </c>
      <c r="C35" s="198"/>
      <c r="D35" s="359" t="s">
        <v>516</v>
      </c>
      <c r="E35" s="86">
        <v>5</v>
      </c>
      <c r="F35" s="195"/>
      <c r="G35" s="56"/>
      <c r="H35" s="29"/>
    </row>
    <row r="36" spans="1:8" ht="18" customHeight="1" x14ac:dyDescent="0.25">
      <c r="A36" s="269">
        <v>43949</v>
      </c>
      <c r="B36" s="198" t="s">
        <v>314</v>
      </c>
      <c r="C36" s="198"/>
      <c r="D36" s="359" t="s">
        <v>518</v>
      </c>
      <c r="E36" s="86">
        <v>8</v>
      </c>
      <c r="F36" s="195"/>
      <c r="G36" s="56"/>
      <c r="H36" s="29"/>
    </row>
    <row r="37" spans="1:8" ht="18" customHeight="1" x14ac:dyDescent="0.25">
      <c r="A37" s="269">
        <v>43953</v>
      </c>
      <c r="B37" s="191" t="s">
        <v>313</v>
      </c>
      <c r="C37" s="198"/>
      <c r="D37" s="359" t="s">
        <v>516</v>
      </c>
      <c r="E37" s="199">
        <v>7</v>
      </c>
      <c r="F37" s="195"/>
      <c r="G37" s="56"/>
      <c r="H37" s="85"/>
    </row>
    <row r="38" spans="1:8" ht="18" customHeight="1" x14ac:dyDescent="0.25">
      <c r="A38" s="269">
        <v>43953</v>
      </c>
      <c r="B38" s="198" t="s">
        <v>314</v>
      </c>
      <c r="C38" s="191"/>
      <c r="D38" s="359" t="s">
        <v>518</v>
      </c>
      <c r="E38" s="194">
        <v>5</v>
      </c>
      <c r="F38" s="195"/>
      <c r="G38" s="56"/>
      <c r="H38" s="29"/>
    </row>
    <row r="39" spans="1:8" ht="18" customHeight="1" x14ac:dyDescent="0.2">
      <c r="A39" s="277">
        <v>43956</v>
      </c>
      <c r="B39" s="191" t="s">
        <v>313</v>
      </c>
      <c r="C39" s="201"/>
      <c r="D39" s="359" t="s">
        <v>516</v>
      </c>
      <c r="E39" s="194">
        <v>6</v>
      </c>
      <c r="F39" s="203"/>
      <c r="G39" s="29"/>
      <c r="H39" s="29"/>
    </row>
    <row r="40" spans="1:8" ht="15" customHeight="1" x14ac:dyDescent="0.25">
      <c r="A40" s="277">
        <v>43956</v>
      </c>
      <c r="B40" s="198" t="s">
        <v>314</v>
      </c>
      <c r="C40" s="201"/>
      <c r="D40" s="359" t="s">
        <v>518</v>
      </c>
      <c r="E40" s="194">
        <v>6</v>
      </c>
      <c r="F40" s="212"/>
      <c r="G40" s="213"/>
      <c r="H40" s="29"/>
    </row>
    <row r="41" spans="1:8" ht="15" customHeight="1" x14ac:dyDescent="0.25">
      <c r="A41" s="278">
        <v>43960</v>
      </c>
      <c r="B41" s="191" t="s">
        <v>313</v>
      </c>
      <c r="C41" s="243"/>
      <c r="D41" s="244"/>
      <c r="E41" s="241"/>
      <c r="F41" s="245"/>
      <c r="G41" s="213"/>
      <c r="H41" s="29"/>
    </row>
    <row r="42" spans="1:8" ht="15" customHeight="1" x14ac:dyDescent="0.25">
      <c r="A42" s="278">
        <v>43960</v>
      </c>
      <c r="B42" s="198" t="s">
        <v>314</v>
      </c>
      <c r="C42" s="201"/>
      <c r="D42" s="202"/>
      <c r="E42" s="194"/>
      <c r="F42" s="212"/>
      <c r="G42" s="213"/>
      <c r="H42" s="29"/>
    </row>
    <row r="43" spans="1:8" ht="15" customHeight="1" x14ac:dyDescent="0.25">
      <c r="A43" s="277">
        <v>43963</v>
      </c>
      <c r="B43" s="191" t="s">
        <v>313</v>
      </c>
      <c r="C43" s="201"/>
      <c r="D43" s="202"/>
      <c r="E43" s="194"/>
      <c r="F43" s="212"/>
      <c r="G43" s="213"/>
      <c r="H43" s="29"/>
    </row>
    <row r="44" spans="1:8" ht="15" customHeight="1" x14ac:dyDescent="0.25">
      <c r="A44" s="277">
        <v>43963</v>
      </c>
      <c r="B44" s="198" t="s">
        <v>314</v>
      </c>
      <c r="C44" s="201"/>
      <c r="D44" s="202"/>
      <c r="E44" s="194"/>
      <c r="F44" s="212"/>
      <c r="G44" s="213"/>
      <c r="H44" s="29"/>
    </row>
    <row r="45" spans="1:8" ht="15" customHeight="1" x14ac:dyDescent="0.25">
      <c r="A45" s="277">
        <v>43967</v>
      </c>
      <c r="B45" s="191" t="s">
        <v>313</v>
      </c>
      <c r="C45" s="201"/>
      <c r="D45" s="202"/>
      <c r="E45" s="194"/>
      <c r="F45" s="212"/>
      <c r="G45" s="213"/>
      <c r="H45" s="29"/>
    </row>
    <row r="46" spans="1:8" ht="15" customHeight="1" x14ac:dyDescent="0.25">
      <c r="A46" s="277">
        <v>43967</v>
      </c>
      <c r="B46" s="198" t="s">
        <v>314</v>
      </c>
      <c r="C46" s="201"/>
      <c r="D46" s="202"/>
      <c r="E46" s="194"/>
      <c r="F46" s="212"/>
      <c r="G46" s="213"/>
      <c r="H46" s="29"/>
    </row>
    <row r="47" spans="1:8" ht="15" customHeight="1" x14ac:dyDescent="0.25">
      <c r="A47" s="277"/>
      <c r="B47" s="201"/>
      <c r="C47" s="201"/>
      <c r="D47" s="202"/>
      <c r="E47" s="194"/>
      <c r="F47" s="212"/>
      <c r="G47" s="213"/>
      <c r="H47" s="29"/>
    </row>
    <row r="48" spans="1:8" ht="15" customHeight="1" x14ac:dyDescent="0.25">
      <c r="A48" s="277"/>
      <c r="B48" s="201"/>
      <c r="C48" s="201"/>
      <c r="D48" s="202"/>
      <c r="E48" s="194"/>
      <c r="F48" s="212"/>
      <c r="G48" s="213"/>
      <c r="H48" s="29"/>
    </row>
    <row r="49" spans="1:8" ht="15" customHeight="1" x14ac:dyDescent="0.25">
      <c r="A49" s="277"/>
      <c r="B49" s="201"/>
      <c r="C49" s="201"/>
      <c r="D49" s="202"/>
      <c r="E49" s="194"/>
      <c r="F49" s="212"/>
      <c r="G49" s="213"/>
      <c r="H49" s="29"/>
    </row>
    <row r="50" spans="1:8" ht="15" customHeight="1" x14ac:dyDescent="0.25">
      <c r="A50" s="277"/>
      <c r="B50" s="201"/>
      <c r="C50" s="201"/>
      <c r="D50" s="202"/>
      <c r="E50" s="194"/>
      <c r="F50" s="212"/>
      <c r="G50" s="213"/>
      <c r="H50" s="29"/>
    </row>
    <row r="51" spans="1:8" ht="15" customHeight="1" x14ac:dyDescent="0.25">
      <c r="A51" s="277"/>
      <c r="B51" s="201"/>
      <c r="C51" s="201"/>
      <c r="D51" s="202"/>
      <c r="E51" s="194"/>
      <c r="F51" s="212"/>
      <c r="G51" s="213"/>
      <c r="H51" s="29"/>
    </row>
    <row r="52" spans="1:8" ht="15" customHeight="1" x14ac:dyDescent="0.25">
      <c r="A52" s="277"/>
      <c r="B52" s="201"/>
      <c r="C52" s="201"/>
      <c r="D52" s="202"/>
      <c r="E52" s="194"/>
      <c r="F52" s="212"/>
      <c r="G52" s="213"/>
      <c r="H52" s="29"/>
    </row>
    <row r="53" spans="1:8" x14ac:dyDescent="0.25">
      <c r="A53" s="279"/>
      <c r="B53" s="288"/>
      <c r="C53" s="288"/>
      <c r="D53" s="63"/>
      <c r="E53" s="81"/>
      <c r="F53" s="214"/>
      <c r="G53" s="213"/>
      <c r="H53" s="29"/>
    </row>
    <row r="54" spans="1:8" x14ac:dyDescent="0.25">
      <c r="A54" s="279"/>
      <c r="B54" s="288"/>
      <c r="C54" s="288"/>
      <c r="D54" s="63"/>
      <c r="E54" s="81"/>
      <c r="F54" s="214"/>
      <c r="G54" s="213"/>
      <c r="H54" s="29"/>
    </row>
    <row r="55" spans="1:8" x14ac:dyDescent="0.25">
      <c r="A55" s="279"/>
      <c r="B55" s="288"/>
      <c r="C55" s="288"/>
      <c r="D55" s="63"/>
      <c r="E55" s="81"/>
      <c r="F55" s="214"/>
      <c r="G55" s="213"/>
      <c r="H55" s="29"/>
    </row>
    <row r="56" spans="1:8" x14ac:dyDescent="0.25">
      <c r="A56" s="279"/>
      <c r="B56" s="288"/>
      <c r="C56" s="288"/>
      <c r="D56" s="63"/>
      <c r="E56" s="81"/>
      <c r="F56" s="214"/>
      <c r="G56" s="213"/>
      <c r="H56" s="29"/>
    </row>
    <row r="57" spans="1:8" x14ac:dyDescent="0.25">
      <c r="A57" s="279"/>
      <c r="B57" s="288"/>
      <c r="C57" s="288"/>
      <c r="D57" s="63"/>
      <c r="E57" s="81"/>
      <c r="F57" s="214"/>
      <c r="G57" s="213"/>
      <c r="H57" s="29"/>
    </row>
    <row r="1048521" spans="1:1" x14ac:dyDescent="0.25">
      <c r="A1048521" s="269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62" t="s">
        <v>84</v>
      </c>
      <c r="C2" s="463"/>
      <c r="D2" s="464" t="s">
        <v>132</v>
      </c>
      <c r="E2" s="465"/>
      <c r="F2" s="466"/>
      <c r="K2" s="297"/>
      <c r="L2" s="297"/>
      <c r="M2" s="297"/>
      <c r="N2" s="297"/>
      <c r="O2" s="297"/>
    </row>
    <row r="3" spans="1:20" ht="14.25" customHeight="1" x14ac:dyDescent="0.2">
      <c r="B3" s="263"/>
      <c r="C3" s="265"/>
      <c r="D3" s="467"/>
      <c r="E3" s="468"/>
      <c r="F3" s="469"/>
      <c r="K3" s="297"/>
      <c r="L3" s="297"/>
      <c r="M3" s="297"/>
      <c r="N3" s="297"/>
      <c r="O3" s="297"/>
    </row>
    <row r="4" spans="1:20" ht="14.25" customHeight="1" x14ac:dyDescent="0.2">
      <c r="B4" s="263"/>
      <c r="C4" s="265"/>
      <c r="D4" s="467"/>
      <c r="E4" s="468"/>
      <c r="F4" s="469"/>
      <c r="K4" s="297"/>
      <c r="L4" s="297"/>
      <c r="M4" s="297"/>
      <c r="N4" s="297"/>
      <c r="O4" s="297"/>
    </row>
    <row r="5" spans="1:20" ht="14.25" customHeight="1" x14ac:dyDescent="0.2">
      <c r="B5" s="263"/>
      <c r="C5" s="265"/>
      <c r="D5" s="467"/>
      <c r="E5" s="468"/>
      <c r="F5" s="469"/>
      <c r="K5" s="297"/>
      <c r="L5" s="297"/>
      <c r="M5" s="297"/>
      <c r="N5" s="297"/>
      <c r="O5" s="297"/>
    </row>
    <row r="6" spans="1:20" ht="14.25" customHeight="1" x14ac:dyDescent="0.2">
      <c r="B6" s="264"/>
      <c r="C6" s="266"/>
      <c r="D6" s="470"/>
      <c r="E6" s="471"/>
      <c r="F6" s="472"/>
      <c r="K6" s="297"/>
      <c r="L6" s="297"/>
      <c r="M6" s="297"/>
      <c r="N6" s="297"/>
      <c r="O6" s="297"/>
    </row>
    <row r="7" spans="1:20" ht="14.25" customHeight="1" x14ac:dyDescent="0.2">
      <c r="K7" s="297"/>
      <c r="L7" s="297"/>
      <c r="M7" s="297"/>
      <c r="N7" s="297"/>
      <c r="O7" s="297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00"/>
      <c r="L8" s="300"/>
      <c r="M8" s="300"/>
      <c r="N8" s="300"/>
      <c r="O8" s="300"/>
      <c r="P8" s="296"/>
      <c r="Q8" s="296"/>
      <c r="R8" s="296"/>
      <c r="S8" s="296"/>
      <c r="T8" s="296"/>
    </row>
    <row r="9" spans="1:20" ht="31.5" customHeight="1" x14ac:dyDescent="0.25">
      <c r="A9" s="70"/>
      <c r="B9" s="298" t="s">
        <v>85</v>
      </c>
      <c r="C9" s="298"/>
      <c r="D9" s="298" t="s">
        <v>86</v>
      </c>
      <c r="E9" s="439" t="s">
        <v>87</v>
      </c>
      <c r="F9" s="440"/>
      <c r="G9" s="473" t="s">
        <v>88</v>
      </c>
      <c r="H9" s="474"/>
      <c r="I9" s="298" t="s">
        <v>89</v>
      </c>
      <c r="J9" s="298" t="s">
        <v>18</v>
      </c>
      <c r="K9" s="300"/>
      <c r="L9" s="30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50" t="s">
        <v>133</v>
      </c>
      <c r="F10" s="450"/>
      <c r="G10" s="449"/>
      <c r="H10" s="449"/>
      <c r="I10" s="173">
        <v>3</v>
      </c>
      <c r="J10" s="215">
        <v>3</v>
      </c>
      <c r="K10" s="300"/>
      <c r="L10" s="30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50" t="s">
        <v>134</v>
      </c>
      <c r="F11" s="450"/>
      <c r="G11" s="449"/>
      <c r="H11" s="449"/>
      <c r="I11" s="300">
        <v>3</v>
      </c>
      <c r="J11" s="180">
        <v>3</v>
      </c>
      <c r="K11" s="300"/>
      <c r="L11" s="300"/>
      <c r="M11" s="300"/>
      <c r="N11" s="300"/>
      <c r="O11" s="300"/>
      <c r="P11" s="296"/>
      <c r="Q11" s="296"/>
      <c r="R11" s="296"/>
      <c r="S11" s="296"/>
      <c r="T11" s="296"/>
    </row>
    <row r="12" spans="1:20" ht="15" customHeight="1" x14ac:dyDescent="0.25">
      <c r="B12" s="19">
        <v>19</v>
      </c>
      <c r="D12" s="26" t="s">
        <v>91</v>
      </c>
      <c r="E12" s="450" t="s">
        <v>135</v>
      </c>
      <c r="F12" s="450"/>
      <c r="G12" s="449"/>
      <c r="H12" s="449"/>
      <c r="I12" s="300">
        <v>40</v>
      </c>
      <c r="J12" s="180">
        <v>40</v>
      </c>
      <c r="K12" s="300"/>
      <c r="L12" s="300"/>
      <c r="M12" s="300"/>
      <c r="N12" s="300"/>
      <c r="O12" s="300"/>
      <c r="P12" s="296"/>
      <c r="Q12" s="296"/>
      <c r="R12" s="296"/>
      <c r="S12" s="296"/>
      <c r="T12" s="296"/>
    </row>
    <row r="13" spans="1:20" ht="15" customHeight="1" x14ac:dyDescent="0.25">
      <c r="B13" s="19">
        <v>20</v>
      </c>
      <c r="D13" s="26" t="s">
        <v>91</v>
      </c>
      <c r="E13" s="450" t="s">
        <v>136</v>
      </c>
      <c r="F13" s="450"/>
      <c r="G13" s="449"/>
      <c r="H13" s="449"/>
      <c r="I13" s="300">
        <v>3</v>
      </c>
      <c r="J13" s="180">
        <v>3</v>
      </c>
      <c r="K13" s="300"/>
      <c r="L13" s="300"/>
      <c r="M13" s="300"/>
      <c r="N13" s="300"/>
      <c r="O13" s="300"/>
      <c r="P13" s="296"/>
      <c r="Q13" s="296"/>
      <c r="R13" s="296"/>
      <c r="S13" s="296"/>
      <c r="T13" s="296"/>
    </row>
    <row r="14" spans="1:20" ht="15" customHeight="1" x14ac:dyDescent="0.25">
      <c r="B14" s="19">
        <v>21</v>
      </c>
      <c r="D14" s="26" t="s">
        <v>91</v>
      </c>
      <c r="E14" s="450" t="s">
        <v>137</v>
      </c>
      <c r="F14" s="450"/>
      <c r="G14" s="449"/>
      <c r="H14" s="449"/>
      <c r="I14" s="300">
        <v>27</v>
      </c>
      <c r="J14" s="180">
        <v>27</v>
      </c>
      <c r="K14" s="300"/>
      <c r="L14" s="300"/>
      <c r="M14" s="300"/>
      <c r="N14" s="300"/>
      <c r="O14" s="300"/>
      <c r="P14" s="296"/>
      <c r="Q14" s="296"/>
      <c r="R14" s="296"/>
      <c r="S14" s="296"/>
      <c r="T14" s="296"/>
    </row>
    <row r="15" spans="1:20" ht="15" customHeight="1" x14ac:dyDescent="0.25">
      <c r="B15" s="19">
        <v>22</v>
      </c>
      <c r="D15" s="26" t="s">
        <v>91</v>
      </c>
      <c r="E15" s="450" t="s">
        <v>138</v>
      </c>
      <c r="F15" s="450"/>
      <c r="G15" s="449"/>
      <c r="H15" s="449"/>
      <c r="I15" s="300">
        <v>7</v>
      </c>
      <c r="J15" s="180">
        <v>7</v>
      </c>
      <c r="K15" s="300"/>
      <c r="L15" s="300"/>
      <c r="M15" s="300"/>
      <c r="N15" s="300"/>
      <c r="O15" s="300"/>
      <c r="P15" s="296"/>
      <c r="Q15" s="296"/>
      <c r="R15" s="296"/>
      <c r="S15" s="296"/>
      <c r="T15" s="296"/>
    </row>
    <row r="16" spans="1:20" ht="15" customHeight="1" x14ac:dyDescent="0.25">
      <c r="E16" s="450"/>
      <c r="F16" s="450"/>
      <c r="G16" s="449"/>
      <c r="H16" s="449"/>
      <c r="I16" s="23"/>
      <c r="J16" s="180"/>
      <c r="K16" s="300"/>
      <c r="L16" s="300"/>
      <c r="M16" s="300"/>
      <c r="N16" s="300"/>
      <c r="O16" s="300"/>
      <c r="P16" s="296"/>
      <c r="Q16" s="296"/>
      <c r="R16" s="296"/>
      <c r="S16" s="296"/>
      <c r="T16" s="296"/>
    </row>
    <row r="17" spans="1:20" ht="15" customHeight="1" x14ac:dyDescent="0.25">
      <c r="C17" s="71"/>
      <c r="D17" s="71"/>
      <c r="E17" s="460"/>
      <c r="F17" s="460"/>
      <c r="G17" s="22"/>
      <c r="H17" s="22"/>
      <c r="I17" s="297"/>
      <c r="J17" s="25"/>
      <c r="K17" s="300"/>
      <c r="L17" s="300"/>
      <c r="M17" s="300"/>
      <c r="N17" s="300"/>
      <c r="O17" s="300"/>
      <c r="P17" s="296"/>
      <c r="Q17" s="296"/>
      <c r="R17" s="296"/>
      <c r="S17" s="296"/>
      <c r="T17" s="296"/>
    </row>
    <row r="18" spans="1:20" ht="30.75" customHeight="1" x14ac:dyDescent="0.25">
      <c r="B18" s="72"/>
      <c r="C18" s="455" t="s">
        <v>92</v>
      </c>
      <c r="D18" s="456"/>
      <c r="E18" s="457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296"/>
      <c r="L18" s="296"/>
      <c r="M18" s="296"/>
      <c r="N18" s="296"/>
      <c r="O18" s="296"/>
      <c r="P18" s="296"/>
      <c r="Q18" s="296"/>
      <c r="R18" s="296"/>
      <c r="S18" s="296"/>
      <c r="T18" s="296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296"/>
      <c r="L19" s="296"/>
      <c r="M19" s="296"/>
      <c r="N19" s="296"/>
      <c r="O19" s="296"/>
      <c r="P19" s="296"/>
      <c r="Q19" s="296"/>
      <c r="R19" s="296"/>
      <c r="S19" s="296"/>
      <c r="T19" s="296"/>
    </row>
    <row r="20" spans="1:20" ht="45" customHeight="1" x14ac:dyDescent="0.25">
      <c r="A20" s="70"/>
      <c r="B20" s="299" t="s">
        <v>94</v>
      </c>
      <c r="C20" s="299" t="s">
        <v>95</v>
      </c>
      <c r="D20" s="458" t="s">
        <v>96</v>
      </c>
      <c r="E20" s="459"/>
      <c r="F20" s="172" t="s">
        <v>97</v>
      </c>
      <c r="G20" s="299" t="s">
        <v>98</v>
      </c>
      <c r="H20" s="299" t="s">
        <v>99</v>
      </c>
      <c r="I20" s="299" t="s">
        <v>100</v>
      </c>
      <c r="J20" s="299" t="s">
        <v>101</v>
      </c>
      <c r="K20" s="28" t="s">
        <v>139</v>
      </c>
      <c r="L20" s="28" t="s">
        <v>140</v>
      </c>
      <c r="M20" s="28" t="s">
        <v>141</v>
      </c>
      <c r="N20" s="28" t="s">
        <v>142</v>
      </c>
      <c r="O20" s="28" t="s">
        <v>143</v>
      </c>
      <c r="P20" s="28" t="s">
        <v>144</v>
      </c>
      <c r="Q20" s="28" t="s">
        <v>145</v>
      </c>
      <c r="R20" s="28" t="s">
        <v>146</v>
      </c>
      <c r="S20" s="28" t="s">
        <v>147</v>
      </c>
      <c r="T20" s="28" t="s">
        <v>148</v>
      </c>
    </row>
    <row r="21" spans="1:20" ht="15.95" customHeight="1" x14ac:dyDescent="0.25">
      <c r="B21" s="27" t="s">
        <v>129</v>
      </c>
      <c r="C21" s="296"/>
      <c r="D21" s="434" t="s">
        <v>130</v>
      </c>
      <c r="E21" s="434"/>
      <c r="F21" s="296" t="s">
        <v>105</v>
      </c>
      <c r="G21" s="296"/>
      <c r="H21" s="296"/>
      <c r="I21" s="296"/>
      <c r="J21" s="300">
        <v>3</v>
      </c>
      <c r="K21" s="296">
        <v>3</v>
      </c>
      <c r="L21" s="296">
        <v>2</v>
      </c>
      <c r="M21" s="296">
        <v>0</v>
      </c>
      <c r="N21" s="296">
        <v>1</v>
      </c>
      <c r="O21" s="296">
        <v>0</v>
      </c>
      <c r="P21" s="296">
        <v>0</v>
      </c>
      <c r="Q21" s="296">
        <v>0</v>
      </c>
      <c r="R21" s="296">
        <v>0</v>
      </c>
      <c r="S21" s="296">
        <v>0</v>
      </c>
      <c r="T21" s="296">
        <v>0</v>
      </c>
    </row>
    <row r="22" spans="1:20" ht="15.75" customHeight="1" x14ac:dyDescent="0.25">
      <c r="B22" s="27" t="s">
        <v>149</v>
      </c>
      <c r="C22" s="296"/>
      <c r="D22" s="434" t="s">
        <v>150</v>
      </c>
      <c r="E22" s="434"/>
      <c r="F22" s="296" t="s">
        <v>105</v>
      </c>
      <c r="G22" s="296"/>
      <c r="H22" s="296" t="s">
        <v>151</v>
      </c>
      <c r="I22" s="296"/>
      <c r="J22" s="300">
        <v>3</v>
      </c>
      <c r="K22" s="296">
        <v>3</v>
      </c>
      <c r="L22" s="296">
        <v>1</v>
      </c>
      <c r="M22" s="296">
        <v>0</v>
      </c>
      <c r="N22" s="296">
        <v>1</v>
      </c>
      <c r="O22" s="296">
        <v>1</v>
      </c>
      <c r="P22" s="296">
        <v>0</v>
      </c>
      <c r="Q22" s="296">
        <v>0</v>
      </c>
      <c r="R22" s="296">
        <v>0</v>
      </c>
      <c r="S22" s="296">
        <v>0</v>
      </c>
      <c r="T22" s="296">
        <v>0</v>
      </c>
    </row>
    <row r="23" spans="1:20" ht="15.75" x14ac:dyDescent="0.25">
      <c r="B23" s="27" t="s">
        <v>152</v>
      </c>
      <c r="C23" s="296"/>
      <c r="D23" s="434" t="s">
        <v>153</v>
      </c>
      <c r="E23" s="434"/>
      <c r="F23" s="296" t="s">
        <v>105</v>
      </c>
      <c r="G23" s="296"/>
      <c r="H23" s="296" t="s">
        <v>28</v>
      </c>
      <c r="I23" s="296"/>
      <c r="J23" s="300">
        <v>2</v>
      </c>
      <c r="K23" s="296">
        <v>2</v>
      </c>
      <c r="L23" s="296">
        <v>0</v>
      </c>
      <c r="M23" s="296">
        <v>2</v>
      </c>
      <c r="N23" s="296">
        <v>10</v>
      </c>
      <c r="O23" s="296">
        <v>1</v>
      </c>
      <c r="P23" s="296">
        <v>0</v>
      </c>
      <c r="Q23" s="296">
        <v>0</v>
      </c>
      <c r="R23" s="296">
        <v>0</v>
      </c>
      <c r="S23" s="296">
        <v>0</v>
      </c>
      <c r="T23" s="296">
        <v>0</v>
      </c>
    </row>
    <row r="24" spans="1:20" ht="15.75" customHeight="1" x14ac:dyDescent="0.25">
      <c r="B24" s="27" t="s">
        <v>154</v>
      </c>
      <c r="C24" s="296"/>
      <c r="D24" s="434" t="s">
        <v>155</v>
      </c>
      <c r="E24" s="434"/>
      <c r="F24" s="296" t="s">
        <v>105</v>
      </c>
      <c r="G24" s="296"/>
      <c r="H24" s="296" t="s">
        <v>28</v>
      </c>
      <c r="I24" s="296"/>
      <c r="J24" s="300">
        <v>2</v>
      </c>
      <c r="K24" s="296">
        <v>5</v>
      </c>
      <c r="L24" s="296">
        <v>0</v>
      </c>
      <c r="M24" s="296">
        <v>1</v>
      </c>
      <c r="N24" s="296">
        <v>1</v>
      </c>
      <c r="O24" s="19">
        <v>1</v>
      </c>
      <c r="P24" s="19">
        <v>1</v>
      </c>
      <c r="Q24" s="19">
        <v>1</v>
      </c>
      <c r="R24" s="296">
        <v>0</v>
      </c>
      <c r="S24" s="296">
        <v>0</v>
      </c>
      <c r="T24" s="296">
        <v>0</v>
      </c>
    </row>
    <row r="25" spans="1:20" ht="15" customHeight="1" x14ac:dyDescent="0.25">
      <c r="B25" s="27" t="s">
        <v>156</v>
      </c>
      <c r="C25" s="296"/>
      <c r="D25" s="434" t="s">
        <v>157</v>
      </c>
      <c r="E25" s="434"/>
      <c r="F25" s="296" t="s">
        <v>105</v>
      </c>
      <c r="G25" s="296"/>
      <c r="H25" s="296" t="s">
        <v>31</v>
      </c>
      <c r="I25" s="296"/>
      <c r="J25" s="300">
        <v>5</v>
      </c>
      <c r="K25" s="296">
        <v>2</v>
      </c>
      <c r="L25" s="296">
        <v>2</v>
      </c>
      <c r="M25" s="296">
        <v>2</v>
      </c>
      <c r="N25" s="296">
        <v>2</v>
      </c>
      <c r="O25" s="19">
        <v>2</v>
      </c>
      <c r="P25" s="19">
        <v>1</v>
      </c>
      <c r="Q25" s="19">
        <v>1</v>
      </c>
      <c r="R25" s="296">
        <v>0</v>
      </c>
      <c r="S25" s="296">
        <v>0</v>
      </c>
      <c r="T25" s="296">
        <v>0</v>
      </c>
    </row>
    <row r="26" spans="1:20" ht="15" customHeight="1" x14ac:dyDescent="0.25">
      <c r="B26" s="27" t="s">
        <v>158</v>
      </c>
      <c r="C26" s="296"/>
      <c r="D26" s="434" t="s">
        <v>66</v>
      </c>
      <c r="E26" s="434"/>
      <c r="F26" s="296" t="s">
        <v>105</v>
      </c>
      <c r="G26" s="296"/>
      <c r="H26" s="296" t="s">
        <v>28</v>
      </c>
      <c r="I26" s="296"/>
      <c r="J26" s="300">
        <v>5</v>
      </c>
      <c r="K26" s="296">
        <v>5</v>
      </c>
      <c r="L26" s="296">
        <v>5</v>
      </c>
      <c r="M26" s="296">
        <v>5</v>
      </c>
      <c r="N26" s="296">
        <v>4</v>
      </c>
      <c r="O26" s="19">
        <v>4</v>
      </c>
      <c r="P26" s="19">
        <v>3</v>
      </c>
      <c r="Q26" s="19">
        <v>3</v>
      </c>
      <c r="R26" s="296">
        <v>2</v>
      </c>
      <c r="S26" s="296">
        <v>0</v>
      </c>
      <c r="T26" s="296">
        <v>0</v>
      </c>
    </row>
    <row r="27" spans="1:20" ht="15" customHeight="1" x14ac:dyDescent="0.25">
      <c r="B27" s="27" t="s">
        <v>159</v>
      </c>
      <c r="C27" s="296"/>
      <c r="D27" s="434" t="s">
        <v>160</v>
      </c>
      <c r="E27" s="434"/>
      <c r="F27" s="296" t="s">
        <v>105</v>
      </c>
      <c r="G27" s="296"/>
      <c r="H27" s="296" t="s">
        <v>91</v>
      </c>
      <c r="I27" s="296"/>
      <c r="J27" s="300">
        <v>20</v>
      </c>
      <c r="K27" s="296">
        <v>20</v>
      </c>
      <c r="L27" s="296">
        <v>20</v>
      </c>
      <c r="M27" s="296">
        <v>20</v>
      </c>
      <c r="N27" s="296">
        <v>20</v>
      </c>
      <c r="O27" s="19">
        <v>20</v>
      </c>
      <c r="P27" s="19">
        <v>20</v>
      </c>
      <c r="Q27" s="19">
        <v>15</v>
      </c>
      <c r="R27" s="296">
        <v>10</v>
      </c>
      <c r="S27" s="296">
        <v>5</v>
      </c>
      <c r="T27" s="296">
        <v>0</v>
      </c>
    </row>
    <row r="28" spans="1:20" ht="31.5" x14ac:dyDescent="0.25">
      <c r="B28" s="27" t="s">
        <v>161</v>
      </c>
      <c r="C28" s="296"/>
      <c r="D28" s="434" t="s">
        <v>135</v>
      </c>
      <c r="E28" s="434"/>
      <c r="F28" s="296" t="s">
        <v>105</v>
      </c>
      <c r="G28" s="296"/>
      <c r="H28" s="296" t="s">
        <v>162</v>
      </c>
      <c r="I28" s="296"/>
      <c r="J28" s="300">
        <v>40</v>
      </c>
      <c r="K28" s="296">
        <v>40</v>
      </c>
      <c r="L28" s="296">
        <v>40</v>
      </c>
      <c r="M28" s="296">
        <v>35</v>
      </c>
      <c r="N28" s="296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296">
        <v>0</v>
      </c>
    </row>
    <row r="29" spans="1:20" ht="31.5" x14ac:dyDescent="0.25">
      <c r="B29" s="282" t="s">
        <v>163</v>
      </c>
      <c r="C29" s="296"/>
      <c r="D29" s="438" t="s">
        <v>164</v>
      </c>
      <c r="E29" s="438"/>
      <c r="F29" s="296" t="s">
        <v>105</v>
      </c>
      <c r="G29" s="296"/>
      <c r="H29" s="296" t="s">
        <v>162</v>
      </c>
      <c r="I29" s="296"/>
      <c r="J29" s="296">
        <v>3</v>
      </c>
      <c r="K29" s="296">
        <v>3</v>
      </c>
      <c r="L29" s="296">
        <v>3</v>
      </c>
      <c r="M29" s="296">
        <v>3</v>
      </c>
      <c r="N29" s="296">
        <v>3</v>
      </c>
      <c r="O29" s="300">
        <v>3</v>
      </c>
      <c r="P29" s="296">
        <v>3</v>
      </c>
      <c r="Q29" s="296">
        <v>0</v>
      </c>
      <c r="R29" s="296">
        <v>0</v>
      </c>
      <c r="S29" s="296">
        <v>0</v>
      </c>
      <c r="T29" s="296">
        <v>0</v>
      </c>
    </row>
    <row r="30" spans="1:20" ht="15" customHeight="1" x14ac:dyDescent="0.25">
      <c r="B30" s="28"/>
      <c r="C30" s="296"/>
      <c r="D30" s="438"/>
      <c r="E30" s="438"/>
      <c r="F30" s="296"/>
      <c r="G30" s="296"/>
      <c r="H30" s="296"/>
      <c r="I30" s="296"/>
      <c r="J30" s="296"/>
      <c r="K30" s="296"/>
      <c r="L30" s="296"/>
      <c r="M30" s="296"/>
      <c r="N30" s="296"/>
      <c r="O30" s="300"/>
      <c r="P30" s="296"/>
      <c r="Q30" s="296"/>
      <c r="R30" s="296"/>
      <c r="S30" s="296"/>
      <c r="T30" s="296"/>
    </row>
    <row r="31" spans="1:20" ht="15" customHeight="1" x14ac:dyDescent="0.25">
      <c r="B31" s="28"/>
      <c r="C31" s="296"/>
      <c r="D31" s="438"/>
      <c r="E31" s="438"/>
      <c r="F31" s="296"/>
      <c r="G31" s="296"/>
      <c r="H31" s="296"/>
      <c r="I31" s="296"/>
      <c r="J31" s="296"/>
      <c r="K31" s="296"/>
      <c r="L31" s="296"/>
      <c r="M31" s="296"/>
      <c r="N31" s="296"/>
      <c r="O31" s="300"/>
      <c r="P31" s="296"/>
      <c r="Q31" s="296"/>
      <c r="R31" s="296"/>
      <c r="S31" s="296"/>
      <c r="T31" s="296"/>
    </row>
    <row r="32" spans="1:20" ht="15" customHeight="1" x14ac:dyDescent="0.25">
      <c r="B32" s="296"/>
      <c r="C32" s="296"/>
      <c r="D32" s="438"/>
      <c r="E32" s="438"/>
      <c r="F32" s="296"/>
      <c r="G32" s="296"/>
      <c r="H32" s="296"/>
      <c r="I32" s="296"/>
      <c r="J32" s="296"/>
      <c r="K32" s="296"/>
      <c r="L32" s="296"/>
      <c r="M32" s="296"/>
      <c r="N32" s="296"/>
      <c r="O32" s="300"/>
      <c r="P32" s="296"/>
      <c r="Q32" s="296"/>
      <c r="R32" s="296"/>
      <c r="S32" s="296"/>
      <c r="T32" s="296"/>
    </row>
    <row r="33" spans="2:20" ht="15" customHeight="1" x14ac:dyDescent="0.25">
      <c r="B33" s="296"/>
      <c r="C33" s="296"/>
      <c r="D33" s="438"/>
      <c r="E33" s="438"/>
      <c r="F33" s="296"/>
      <c r="G33" s="296"/>
      <c r="H33" s="296"/>
      <c r="I33" s="296"/>
      <c r="J33" s="296"/>
      <c r="K33" s="296"/>
      <c r="L33" s="296"/>
      <c r="M33" s="296"/>
      <c r="N33" s="296"/>
      <c r="O33" s="300"/>
      <c r="P33" s="296"/>
      <c r="Q33" s="296"/>
      <c r="R33" s="296"/>
      <c r="S33" s="296"/>
      <c r="T33" s="296"/>
    </row>
    <row r="34" spans="2:20" ht="15" customHeight="1" x14ac:dyDescent="0.25">
      <c r="B34" s="296"/>
      <c r="C34" s="296"/>
      <c r="D34" s="438"/>
      <c r="E34" s="438"/>
      <c r="F34" s="296"/>
      <c r="G34" s="296"/>
      <c r="H34" s="296"/>
      <c r="I34" s="296"/>
      <c r="J34" s="296"/>
      <c r="K34" s="296"/>
      <c r="L34" s="296"/>
      <c r="M34" s="296"/>
      <c r="N34" s="296"/>
      <c r="O34" s="300"/>
      <c r="P34" s="296"/>
      <c r="Q34" s="296"/>
      <c r="R34" s="296"/>
      <c r="S34" s="296"/>
      <c r="T34" s="296"/>
    </row>
    <row r="35" spans="2:20" ht="15.75" customHeight="1" x14ac:dyDescent="0.25">
      <c r="B35" s="296"/>
      <c r="C35" s="296"/>
      <c r="D35" s="438"/>
      <c r="E35" s="438"/>
      <c r="F35" s="296"/>
      <c r="G35" s="296"/>
      <c r="H35" s="296"/>
      <c r="I35" s="296"/>
      <c r="J35" s="296"/>
      <c r="K35" s="296"/>
      <c r="L35" s="296"/>
      <c r="M35" s="296"/>
      <c r="N35" s="296"/>
      <c r="O35" s="300"/>
      <c r="P35" s="296"/>
      <c r="Q35" s="296"/>
      <c r="R35" s="296"/>
      <c r="S35" s="296"/>
      <c r="T35" s="296"/>
    </row>
    <row r="36" spans="2:20" ht="15" customHeight="1" x14ac:dyDescent="0.25">
      <c r="B36" s="296"/>
      <c r="C36" s="296"/>
      <c r="D36" s="296"/>
      <c r="E36" s="260" t="s">
        <v>112</v>
      </c>
      <c r="F36" s="296"/>
      <c r="G36" s="296"/>
      <c r="H36" s="296"/>
      <c r="I36" s="296" t="s">
        <v>18</v>
      </c>
      <c r="J36" s="300">
        <f t="shared" ref="J36:T36" si="0">SUM(J21:J35)</f>
        <v>83</v>
      </c>
      <c r="K36" s="300">
        <f t="shared" si="0"/>
        <v>83</v>
      </c>
      <c r="L36" s="300">
        <f t="shared" si="0"/>
        <v>73</v>
      </c>
      <c r="M36" s="300">
        <f t="shared" si="0"/>
        <v>68</v>
      </c>
      <c r="N36" s="300">
        <f t="shared" si="0"/>
        <v>67</v>
      </c>
      <c r="O36" s="300">
        <f t="shared" si="0"/>
        <v>52</v>
      </c>
      <c r="P36" s="300">
        <f t="shared" si="0"/>
        <v>38</v>
      </c>
      <c r="Q36" s="300">
        <f t="shared" si="0"/>
        <v>25</v>
      </c>
      <c r="R36" s="300">
        <f t="shared" si="0"/>
        <v>15</v>
      </c>
      <c r="S36" s="300">
        <f t="shared" si="0"/>
        <v>5</v>
      </c>
      <c r="T36" s="300">
        <f t="shared" si="0"/>
        <v>0</v>
      </c>
    </row>
    <row r="37" spans="2:20" ht="15" customHeight="1" x14ac:dyDescent="0.25">
      <c r="B37" s="296"/>
      <c r="C37" s="296"/>
      <c r="D37" s="296"/>
      <c r="E37" s="296"/>
      <c r="F37" s="296"/>
      <c r="G37" s="296"/>
      <c r="H37" s="296"/>
      <c r="I37" s="296" t="s">
        <v>113</v>
      </c>
      <c r="J37" s="300">
        <f>+J36</f>
        <v>83</v>
      </c>
      <c r="K37" s="261">
        <f t="shared" ref="K37:T37" si="1">+J37-($J$37/10)</f>
        <v>74.7</v>
      </c>
      <c r="L37" s="261">
        <f t="shared" si="1"/>
        <v>66.400000000000006</v>
      </c>
      <c r="M37" s="261">
        <f t="shared" si="1"/>
        <v>58.100000000000009</v>
      </c>
      <c r="N37" s="261">
        <f t="shared" si="1"/>
        <v>49.800000000000011</v>
      </c>
      <c r="O37" s="261">
        <f t="shared" si="1"/>
        <v>41.500000000000014</v>
      </c>
      <c r="P37" s="261">
        <f t="shared" si="1"/>
        <v>33.200000000000017</v>
      </c>
      <c r="Q37" s="261">
        <f t="shared" si="1"/>
        <v>24.900000000000016</v>
      </c>
      <c r="R37" s="261">
        <f t="shared" si="1"/>
        <v>16.600000000000016</v>
      </c>
      <c r="S37" s="261">
        <f t="shared" si="1"/>
        <v>8.3000000000000149</v>
      </c>
      <c r="T37" s="261">
        <f t="shared" si="1"/>
        <v>1.4210854715202004E-14</v>
      </c>
    </row>
    <row r="38" spans="2:20" ht="15.75" x14ac:dyDescent="0.25"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19"/>
    </row>
    <row r="39" spans="2:20" ht="15.75" x14ac:dyDescent="0.25"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19"/>
    </row>
    <row r="40" spans="2:20" ht="12.75" customHeight="1" x14ac:dyDescent="0.25"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20" ht="12.75" customHeight="1" x14ac:dyDescent="0.25"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20" ht="12.75" customHeight="1" x14ac:dyDescent="0.25"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7"/>
    </row>
    <row r="43" spans="2:20" ht="12.75" customHeight="1" x14ac:dyDescent="0.25"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20" ht="12.75" customHeight="1" x14ac:dyDescent="0.25"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20" ht="12.75" customHeight="1" x14ac:dyDescent="0.2">
      <c r="K45" s="297"/>
      <c r="L45" s="297"/>
      <c r="M45" s="297"/>
      <c r="N45" s="297"/>
      <c r="O45" s="297"/>
    </row>
    <row r="46" spans="2:20" ht="12.75" customHeight="1" x14ac:dyDescent="0.2">
      <c r="K46" s="297"/>
      <c r="L46" s="297"/>
      <c r="M46" s="297"/>
      <c r="N46" s="297"/>
      <c r="O46" s="297"/>
    </row>
    <row r="47" spans="2:20" ht="12.75" customHeight="1" x14ac:dyDescent="0.2">
      <c r="K47" s="297"/>
      <c r="L47" s="297"/>
      <c r="M47" s="297"/>
      <c r="N47" s="297"/>
      <c r="O47" s="297"/>
    </row>
    <row r="48" spans="2:20" ht="12.75" customHeight="1" x14ac:dyDescent="0.2">
      <c r="K48" s="297"/>
      <c r="L48" s="297"/>
      <c r="M48" s="297"/>
      <c r="N48" s="297"/>
      <c r="O48" s="297"/>
    </row>
    <row r="49" spans="11:15" ht="12.75" customHeight="1" x14ac:dyDescent="0.2">
      <c r="K49" s="297"/>
      <c r="L49" s="297"/>
      <c r="M49" s="297"/>
      <c r="N49" s="297"/>
      <c r="O49" s="297"/>
    </row>
    <row r="50" spans="11:15" x14ac:dyDescent="0.2">
      <c r="K50" s="297"/>
      <c r="L50" s="297"/>
      <c r="M50" s="297"/>
      <c r="N50" s="297"/>
      <c r="O50" s="297"/>
    </row>
    <row r="51" spans="11:15" x14ac:dyDescent="0.2">
      <c r="K51" s="297"/>
      <c r="L51" s="297"/>
      <c r="M51" s="297"/>
      <c r="N51" s="297"/>
      <c r="O51" s="297"/>
    </row>
    <row r="52" spans="11:15" x14ac:dyDescent="0.2">
      <c r="K52" s="297"/>
      <c r="L52" s="297"/>
      <c r="M52" s="297"/>
      <c r="N52" s="297"/>
      <c r="O52" s="297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01" t="s">
        <v>34</v>
      </c>
      <c r="B1" s="502"/>
      <c r="C1" s="502"/>
      <c r="D1" s="502"/>
      <c r="E1" s="502"/>
      <c r="F1" s="503"/>
      <c r="G1" s="56"/>
      <c r="H1" s="29"/>
    </row>
    <row r="2" spans="1:8" ht="18" customHeight="1" x14ac:dyDescent="0.25">
      <c r="A2" s="78" t="s">
        <v>21</v>
      </c>
      <c r="B2" s="293" t="s">
        <v>26</v>
      </c>
      <c r="C2" s="293" t="s">
        <v>35</v>
      </c>
      <c r="D2" s="504" t="s">
        <v>36</v>
      </c>
      <c r="E2" s="504"/>
      <c r="F2" s="505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506"/>
      <c r="E3" s="507"/>
      <c r="F3" s="508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86"/>
      <c r="E4" s="487"/>
      <c r="F4" s="488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86"/>
      <c r="E5" s="487"/>
      <c r="F5" s="488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86"/>
      <c r="E6" s="487"/>
      <c r="F6" s="488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87"/>
      <c r="E7" s="487"/>
      <c r="F7" s="487"/>
      <c r="G7" s="51"/>
      <c r="H7" s="29"/>
    </row>
    <row r="8" spans="1:8" ht="18" customHeight="1" thickBot="1" x14ac:dyDescent="0.3">
      <c r="A8" s="58"/>
      <c r="B8" s="185"/>
      <c r="C8" s="182"/>
      <c r="D8" s="290"/>
      <c r="E8" s="291"/>
      <c r="F8" s="292"/>
      <c r="G8" s="56"/>
      <c r="H8" s="29"/>
    </row>
    <row r="9" spans="1:8" ht="18" customHeight="1" x14ac:dyDescent="0.25">
      <c r="A9" s="489" t="s">
        <v>37</v>
      </c>
      <c r="B9" s="491">
        <f>SUM(B3:B8)</f>
        <v>158.5</v>
      </c>
      <c r="C9" s="493" t="str">
        <f>IF((SUM(C3:C7)=0),"",SUM(C3:C7))</f>
        <v/>
      </c>
      <c r="D9" s="495" t="s">
        <v>38</v>
      </c>
      <c r="E9" s="516">
        <v>16.5</v>
      </c>
      <c r="F9" s="499"/>
      <c r="G9" s="56"/>
      <c r="H9" s="29"/>
    </row>
    <row r="10" spans="1:8" s="10" customFormat="1" ht="18" customHeight="1" x14ac:dyDescent="0.25">
      <c r="A10" s="490"/>
      <c r="B10" s="492"/>
      <c r="C10" s="494"/>
      <c r="D10" s="496"/>
      <c r="E10" s="517"/>
      <c r="F10" s="500"/>
      <c r="G10" s="56"/>
      <c r="H10" s="29"/>
    </row>
    <row r="11" spans="1:8" s="10" customFormat="1" ht="18" customHeight="1" x14ac:dyDescent="0.25">
      <c r="A11" s="475" t="s">
        <v>39</v>
      </c>
      <c r="B11" s="476"/>
      <c r="C11" s="477"/>
      <c r="D11" s="476"/>
      <c r="E11" s="478"/>
      <c r="F11" s="479"/>
      <c r="G11" s="62"/>
      <c r="H11" s="29"/>
    </row>
    <row r="12" spans="1:8" ht="18" customHeight="1" x14ac:dyDescent="0.25">
      <c r="A12" s="480" t="s">
        <v>40</v>
      </c>
      <c r="B12" s="481" t="s">
        <v>21</v>
      </c>
      <c r="C12" s="482" t="s">
        <v>41</v>
      </c>
      <c r="D12" s="483"/>
      <c r="E12" s="519" t="s">
        <v>42</v>
      </c>
      <c r="F12" s="485" t="s">
        <v>43</v>
      </c>
      <c r="G12" s="62"/>
      <c r="H12" s="29"/>
    </row>
    <row r="13" spans="1:8" ht="18" customHeight="1" x14ac:dyDescent="0.25">
      <c r="A13" s="480"/>
      <c r="B13" s="481"/>
      <c r="C13" s="183" t="s">
        <v>44</v>
      </c>
      <c r="D13" s="79" t="s">
        <v>45</v>
      </c>
      <c r="E13" s="519"/>
      <c r="F13" s="485"/>
      <c r="G13" s="62"/>
      <c r="H13" s="29"/>
    </row>
    <row r="14" spans="1:8" ht="18" customHeight="1" x14ac:dyDescent="0.2">
      <c r="A14" s="269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69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69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69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69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69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69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69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69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69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69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69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69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69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69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69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69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69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69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69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69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69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69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69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6">
        <v>43612</v>
      </c>
      <c r="B54" s="247" t="s">
        <v>27</v>
      </c>
      <c r="C54" s="248"/>
      <c r="D54" s="249" t="s">
        <v>46</v>
      </c>
      <c r="E54" s="250">
        <v>1.5</v>
      </c>
      <c r="F54" s="251"/>
      <c r="G54" s="56"/>
      <c r="H54" s="29"/>
    </row>
    <row r="55" spans="1:8" ht="18" customHeight="1" x14ac:dyDescent="0.25">
      <c r="A55" s="246">
        <v>43612</v>
      </c>
      <c r="B55" s="247" t="s">
        <v>27</v>
      </c>
      <c r="C55" s="248"/>
      <c r="D55" s="249" t="s">
        <v>58</v>
      </c>
      <c r="E55" s="250">
        <v>2.5</v>
      </c>
      <c r="F55" s="251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7" t="s">
        <v>30</v>
      </c>
      <c r="C62" s="248"/>
      <c r="D62" s="249" t="s">
        <v>46</v>
      </c>
      <c r="E62" s="250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7" t="s">
        <v>31</v>
      </c>
      <c r="C63" s="248"/>
      <c r="D63" s="249" t="s">
        <v>46</v>
      </c>
      <c r="E63" s="250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7" t="s">
        <v>30</v>
      </c>
      <c r="C70" s="248"/>
      <c r="D70" s="249" t="s">
        <v>46</v>
      </c>
      <c r="E70" s="250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7" t="s">
        <v>31</v>
      </c>
      <c r="C71" s="248"/>
      <c r="D71" s="249" t="s">
        <v>46</v>
      </c>
      <c r="E71" s="250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69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69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7" t="s">
        <v>29</v>
      </c>
      <c r="C83" s="248"/>
      <c r="D83" s="249" t="s">
        <v>46</v>
      </c>
      <c r="E83" s="250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7" t="s">
        <v>30</v>
      </c>
      <c r="C84" s="248"/>
      <c r="D84" s="249" t="s">
        <v>46</v>
      </c>
      <c r="E84" s="250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69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69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69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7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7" t="s">
        <v>30</v>
      </c>
      <c r="C90" s="198"/>
      <c r="D90" s="281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7" t="s">
        <v>27</v>
      </c>
      <c r="C91" s="198"/>
      <c r="D91" s="281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1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7" t="s">
        <v>29</v>
      </c>
      <c r="C95" s="248"/>
      <c r="D95" s="249" t="s">
        <v>46</v>
      </c>
      <c r="E95" s="250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7" t="s">
        <v>30</v>
      </c>
      <c r="C96" s="248"/>
      <c r="D96" s="249" t="s">
        <v>46</v>
      </c>
      <c r="E96" s="250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7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2"/>
      <c r="B113" s="243"/>
      <c r="C113" s="243"/>
      <c r="D113" s="244"/>
      <c r="E113" s="241"/>
      <c r="F113" s="245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2020-05-06T18:46:35Z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