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xim\muistutussovellus\"/>
    </mc:Choice>
  </mc:AlternateContent>
  <xr:revisionPtr revIDLastSave="0" documentId="13_ncr:1_{D2847361-CCA3-4201-BEA7-1EDB906D2FE5}" xr6:coauthVersionLast="44" xr6:coauthVersionMax="44" xr10:uidLastSave="{00000000-0000-0000-0000-000000000000}"/>
  <bookViews>
    <workbookView xWindow="-120" yWindow="-120" windowWidth="19440" windowHeight="11790" tabRatio="700" firstSheet="1" activeTab="1" xr2:uid="{00000000-000D-0000-FFFF-FFFF00000000}"/>
  </bookViews>
  <sheets>
    <sheet name="Yhteenveto" sheetId="16" r:id="rId1"/>
    <sheet name="Daily Scrum" sheetId="17" r:id="rId2"/>
    <sheet name="Product Backlog" sheetId="24" r:id="rId3"/>
    <sheet name="S1 - Backlog" sheetId="3" r:id="rId4"/>
    <sheet name="S1 - Tunnit" sheetId="4" r:id="rId5"/>
    <sheet name="S2 - Backlog" sheetId="21" r:id="rId6"/>
    <sheet name="S2 -Tunnit" sheetId="20" r:id="rId7"/>
    <sheet name="S3 - Backlog" sheetId="22" r:id="rId8"/>
    <sheet name="S3 -Tunnit" sheetId="23" r:id="rId9"/>
    <sheet name="VANHA S2 - Backlog" sheetId="6" state="hidden" r:id="rId10"/>
    <sheet name="Sprint 1 - Tunnit" sheetId="11" state="hidden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23" l="1"/>
  <c r="B4" i="23"/>
  <c r="B3" i="23"/>
  <c r="B4" i="20"/>
  <c r="B3" i="20"/>
  <c r="K16" i="3" l="1"/>
  <c r="B4" i="4" l="1"/>
  <c r="T66" i="3" l="1"/>
  <c r="S66" i="3"/>
  <c r="R66" i="3"/>
  <c r="J19" i="3" l="1"/>
  <c r="E9" i="4"/>
  <c r="B3" i="4"/>
  <c r="S50" i="22" l="1"/>
  <c r="T50" i="22"/>
  <c r="J55" i="21" l="1"/>
  <c r="J56" i="21" s="1"/>
  <c r="K56" i="21" s="1"/>
  <c r="L56" i="21" s="1"/>
  <c r="M56" i="21" s="1"/>
  <c r="N56" i="21" s="1"/>
  <c r="O56" i="21" s="1"/>
  <c r="P56" i="21" s="1"/>
  <c r="Q56" i="21" s="1"/>
  <c r="R56" i="21" s="1"/>
  <c r="S56" i="21" s="1"/>
  <c r="I15" i="21"/>
  <c r="L16" i="16"/>
  <c r="J50" i="22"/>
  <c r="J51" i="22" s="1"/>
  <c r="K51" i="22" s="1"/>
  <c r="L51" i="22" s="1"/>
  <c r="M51" i="22" s="1"/>
  <c r="N51" i="22" s="1"/>
  <c r="O51" i="22" s="1"/>
  <c r="P51" i="22" s="1"/>
  <c r="Q51" i="22" s="1"/>
  <c r="R51" i="22" s="1"/>
  <c r="S51" i="22" s="1"/>
  <c r="T51" i="22" s="1"/>
  <c r="R50" i="22"/>
  <c r="R55" i="21"/>
  <c r="S55" i="21"/>
  <c r="Q50" i="22"/>
  <c r="P50" i="22"/>
  <c r="O50" i="22"/>
  <c r="N50" i="22"/>
  <c r="M50" i="22"/>
  <c r="L50" i="22"/>
  <c r="K50" i="22"/>
  <c r="Q55" i="21"/>
  <c r="P55" i="21"/>
  <c r="O55" i="21"/>
  <c r="N55" i="21"/>
  <c r="M55" i="21"/>
  <c r="L55" i="21"/>
  <c r="K55" i="21"/>
  <c r="K66" i="3"/>
  <c r="L66" i="3"/>
  <c r="M66" i="3"/>
  <c r="N66" i="3"/>
  <c r="O66" i="3"/>
  <c r="P66" i="3"/>
  <c r="Q66" i="3"/>
  <c r="J66" i="3"/>
  <c r="J67" i="3" s="1"/>
  <c r="K67" i="3" s="1"/>
  <c r="L67" i="3" s="1"/>
  <c r="M67" i="3" s="1"/>
  <c r="N67" i="3" s="1"/>
  <c r="O67" i="3" s="1"/>
  <c r="P67" i="3" s="1"/>
  <c r="Q67" i="3" s="1"/>
  <c r="R67" i="3" s="1"/>
  <c r="S67" i="3" s="1"/>
  <c r="T67" i="3" s="1"/>
  <c r="J19" i="22"/>
  <c r="M18" i="16" s="1"/>
  <c r="I19" i="22"/>
  <c r="L18" i="16" s="1"/>
  <c r="E27" i="16"/>
  <c r="D27" i="16"/>
  <c r="C9" i="23"/>
  <c r="J15" i="21"/>
  <c r="M16" i="16" s="1"/>
  <c r="C9" i="20"/>
  <c r="C27" i="16"/>
  <c r="C26" i="16"/>
  <c r="I19" i="3"/>
  <c r="L14" i="16" s="1"/>
  <c r="M14" i="16"/>
  <c r="B7" i="11"/>
  <c r="C7" i="11"/>
  <c r="B6" i="11"/>
  <c r="C6" i="11"/>
  <c r="B5" i="11"/>
  <c r="C5" i="11"/>
  <c r="B4" i="11"/>
  <c r="C4" i="11"/>
  <c r="B3" i="11"/>
  <c r="B8" i="11"/>
  <c r="C9" i="4"/>
  <c r="C3" i="11"/>
  <c r="C8" i="11"/>
  <c r="B9" i="4"/>
  <c r="B9" i="20" l="1"/>
  <c r="D26" i="16"/>
  <c r="D32" i="16" s="1"/>
  <c r="C32" i="16"/>
  <c r="F27" i="16"/>
  <c r="B9" i="23"/>
  <c r="E26" i="16"/>
  <c r="F26" i="16" l="1"/>
  <c r="F32" i="16" s="1"/>
  <c r="E32" i="16"/>
</calcChain>
</file>

<file path=xl/sharedStrings.xml><?xml version="1.0" encoding="utf-8"?>
<sst xmlns="http://schemas.openxmlformats.org/spreadsheetml/2006/main" count="1475" uniqueCount="493">
  <si>
    <t>Päivitetty</t>
  </si>
  <si>
    <t>Sheet</t>
  </si>
  <si>
    <t>Kuvaus</t>
  </si>
  <si>
    <t>Yhteenveto</t>
  </si>
  <si>
    <t>Kooste projektin vaiheista ja tavoitteista sekä burndown chartit</t>
  </si>
  <si>
    <t>Daily scrum</t>
  </si>
  <si>
    <t>Tapaamisista pitämämme päiväkirja</t>
  </si>
  <si>
    <t>Sprint backlogit</t>
  </si>
  <si>
    <t>Sprinteittäin muodostuneet taskit ja niiden seuranta</t>
  </si>
  <si>
    <t>Sprint tunnit</t>
  </si>
  <si>
    <t>Taskeille merkatut tunnit eri sprinteissä</t>
  </si>
  <si>
    <t>SPRINT KATSELMOINTI</t>
  </si>
  <si>
    <t>Sprint</t>
  </si>
  <si>
    <t>Alkoi</t>
  </si>
  <si>
    <t>Loppui</t>
  </si>
  <si>
    <t>Tavoite</t>
  </si>
  <si>
    <t>Scrum Master</t>
  </si>
  <si>
    <t>Pistepeli</t>
  </si>
  <si>
    <t>Toteutunut</t>
  </si>
  <si>
    <t>Tekninen ympäristö, Product backlog, tietokannan suunnittelu, dokumentaation aloittaminen, koodauksen aloittaminen</t>
  </si>
  <si>
    <t>SPRINTTIEN TUNTISELVITYS HENKILÖITTÄIN</t>
  </si>
  <si>
    <t>Nimi</t>
  </si>
  <si>
    <t>Sprint 1</t>
  </si>
  <si>
    <t>Sprint 2</t>
  </si>
  <si>
    <t>Sprint 3</t>
  </si>
  <si>
    <t>Yhteensä</t>
  </si>
  <si>
    <t>Tunnit</t>
  </si>
  <si>
    <t>Yhteensä:</t>
  </si>
  <si>
    <t/>
  </si>
  <si>
    <t>SPRINT 3 - TYÖTUNTILISTAUS</t>
  </si>
  <si>
    <t>H/Pisteinä</t>
  </si>
  <si>
    <t>Lisätiedot / Muuta huomioitavaa</t>
  </si>
  <si>
    <t>Yht:</t>
  </si>
  <si>
    <t>Sprintissä Daily scrum - tunteja yhteensä:</t>
  </si>
  <si>
    <t>TUNTILISTAUS</t>
  </si>
  <si>
    <t>Pvm</t>
  </si>
  <si>
    <t>Tuntitöiden selvitys / Kuvaus</t>
  </si>
  <si>
    <t>Käytetty aika tunteina</t>
  </si>
  <si>
    <t>Omat kommentit</t>
  </si>
  <si>
    <t>TaskID</t>
  </si>
  <si>
    <t>Tehtäväkuvaus</t>
  </si>
  <si>
    <t>DAILY SCRUM</t>
  </si>
  <si>
    <t>Nimi/Läsnä</t>
  </si>
  <si>
    <t>Nykyinen työvaihe</t>
  </si>
  <si>
    <t>Seuraava työvaihe</t>
  </si>
  <si>
    <t>x</t>
  </si>
  <si>
    <t>3.2</t>
  </si>
  <si>
    <t>2. Sprint</t>
  </si>
  <si>
    <t>3. Sprint</t>
  </si>
  <si>
    <t>Sprintin tavoite</t>
  </si>
  <si>
    <t>User Story
nro</t>
  </si>
  <si>
    <t>Toimeksiantaja</t>
  </si>
  <si>
    <t>User story</t>
  </si>
  <si>
    <t>Valmiin määritelmä
(Product owner)</t>
  </si>
  <si>
    <t>Planning poker</t>
  </si>
  <si>
    <t>Opettaja</t>
  </si>
  <si>
    <t>Sprint backlog</t>
  </si>
  <si>
    <t>Sprint Yhteensä</t>
  </si>
  <si>
    <t>Task id</t>
  </si>
  <si>
    <t>Priority</t>
  </si>
  <si>
    <t>Task</t>
  </si>
  <si>
    <t>Tilanne</t>
  </si>
  <si>
    <t>Tarkistettu</t>
  </si>
  <si>
    <t>Vastuuhenkilö 1</t>
  </si>
  <si>
    <t>Vastuuhenkilö 2</t>
  </si>
  <si>
    <t>Pokeripisteistä sovitut
tehtäväpisteet</t>
  </si>
  <si>
    <t>Jäljellä pisteet 
25.3.</t>
  </si>
  <si>
    <t>Jäljellä pisteet 
1.4.</t>
  </si>
  <si>
    <t>1.1</t>
  </si>
  <si>
    <t>Kaikki</t>
  </si>
  <si>
    <t>1.2</t>
  </si>
  <si>
    <t>Scrum masterin valinta</t>
  </si>
  <si>
    <t>2.1</t>
  </si>
  <si>
    <t>3.1</t>
  </si>
  <si>
    <t>kesken</t>
  </si>
  <si>
    <t>BURNDOWN CHART tiedot</t>
  </si>
  <si>
    <t>Suunniteltu</t>
  </si>
  <si>
    <t>SPRINT 1 - TYÖTUNTILISTAUS</t>
  </si>
  <si>
    <t>LogIn-sivun tekeminen</t>
  </si>
  <si>
    <t>Jäljellä pisteet 
4.4.</t>
  </si>
  <si>
    <t>Jäljellä pisteet 
8.4.</t>
  </si>
  <si>
    <t>Jäljellä pisteet 
11.4.</t>
  </si>
  <si>
    <t>Jäljellä pisteet
15.4.</t>
  </si>
  <si>
    <t>Jäljellä pisteet
18.4.</t>
  </si>
  <si>
    <t>Jäljellä pisteet 
25.4.</t>
  </si>
  <si>
    <t>Jäljellä pisteet 29.4.</t>
  </si>
  <si>
    <t>Jäljellä pisteet 
2.5.</t>
  </si>
  <si>
    <t>Jäljellä pisteet 
6.5.</t>
  </si>
  <si>
    <t>10.1</t>
  </si>
  <si>
    <t>Valmis</t>
  </si>
  <si>
    <t>11.1</t>
  </si>
  <si>
    <t>12.1</t>
  </si>
  <si>
    <t>SPRINT 2 - TYÖTUNTILISTAUS</t>
  </si>
  <si>
    <t>Jäljellä pisteet 
9.5.</t>
  </si>
  <si>
    <t>Jäljellä pisteet 13.5.</t>
  </si>
  <si>
    <t>Jäljellä pisteet 16.5.</t>
  </si>
  <si>
    <t>Jäljellä pisteet 20.5.</t>
  </si>
  <si>
    <t>Jäljellä pisteet 23.5.</t>
  </si>
  <si>
    <t>Jäljellä pisteet 26.5.</t>
  </si>
  <si>
    <t>Jäljellä pisteet 30.5.</t>
  </si>
  <si>
    <t>Jäljellä pisteet 
3.6.</t>
  </si>
  <si>
    <t>Jäljellä pisteet 
6.6.</t>
  </si>
  <si>
    <t>Jäljellä pisteet 
10.6.</t>
  </si>
  <si>
    <t>UserID</t>
  </si>
  <si>
    <t>Toimija</t>
  </si>
  <si>
    <t>minä haluan...</t>
  </si>
  <si>
    <t>Valmiin määritelmä
(product ownerin kanssa sovittu??)</t>
  </si>
  <si>
    <t>Story
Points (1p=4h)</t>
  </si>
  <si>
    <t>Story hours</t>
  </si>
  <si>
    <t>Pitserian
asiakas</t>
  </si>
  <si>
    <t>Tilata netin kautta useita Pizzoja</t>
  </si>
  <si>
    <t>Pizzan tilaus netistä, tilaus tallentuu tietokantaan. Pizza noudetaan paikanpäältä (ei kotiinkuljetusta).</t>
  </si>
  <si>
    <t>Sprint priority</t>
  </si>
  <si>
    <t>review_ok
b: Review status</t>
  </si>
  <si>
    <t>Työtunnit</t>
  </si>
  <si>
    <t>Dokumentin tallennuspaikka (hakemisto)</t>
  </si>
  <si>
    <t>Jääneet taskit 1. Sprintistä</t>
  </si>
  <si>
    <t>S1.10</t>
  </si>
  <si>
    <t>#1.1</t>
  </si>
  <si>
    <t>Etusivu layout</t>
  </si>
  <si>
    <t>Mikki 2013-0-06</t>
  </si>
  <si>
    <t>1,5</t>
  </si>
  <si>
    <t>dropbox/käyttöliittymäsuunnittelu</t>
  </si>
  <si>
    <t>S1.12</t>
  </si>
  <si>
    <t>Pitsalista sivun layout -dokumentaatio</t>
  </si>
  <si>
    <t>ver2 valmis 2013-03-26</t>
  </si>
  <si>
    <t>S1.22</t>
  </si>
  <si>
    <t>Luokka kaavio</t>
  </si>
  <si>
    <t>2,5</t>
  </si>
  <si>
    <t>S1.23</t>
  </si>
  <si>
    <t>Pakettikaavio</t>
  </si>
  <si>
    <t>S1.24</t>
  </si>
  <si>
    <t>Tietokannan kuvaus(tietohakemisto)</t>
  </si>
  <si>
    <t>S1.5</t>
  </si>
  <si>
    <t>Controlli servlet</t>
  </si>
  <si>
    <t>S1.6</t>
  </si>
  <si>
    <t>#1.1.1</t>
  </si>
  <si>
    <t>Tarvittavat metodit(hintalaskuri)</t>
  </si>
  <si>
    <t>S1.16</t>
  </si>
  <si>
    <t>#1.3</t>
  </si>
  <si>
    <t>Ostoskori.jsp</t>
  </si>
  <si>
    <t>Tyhjennä ostoskori -painike(tyhjennä sessio)</t>
  </si>
  <si>
    <t>Jatka ostoksia -painike(siirry pitsamenuun)</t>
  </si>
  <si>
    <t>Tilaa tuotteet -painike(siirry tilauksen teko -sivulle)</t>
  </si>
  <si>
    <t>Tilattujen pitsojen tietojen tuonti sessiosta sivulle</t>
  </si>
  <si>
    <t>Tilaustietojen esitys(taulukko rakenteen silmukointia)</t>
  </si>
  <si>
    <t>Toiminnallisuuden koodaus</t>
  </si>
  <si>
    <t>Huom! Nimi muutettu</t>
  </si>
  <si>
    <t>Tilaus.jsp (asiakkaan yhteystiedot)</t>
  </si>
  <si>
    <t>Syöttökentät asiakkaan tiedoille,</t>
  </si>
  <si>
    <t>17,5</t>
  </si>
  <si>
    <t>vahvista tilaus painike  =sessio tyhjennetään + siirrytään seuraavalle sivulle</t>
  </si>
  <si>
    <t>Tilausten tiedot tallentuvat tietokantaan( servlettiin metodi+ sessiosta tiedot servletille?)  kun asiakas hyväksyy tilauksen</t>
  </si>
  <si>
    <t>Asiakkaan tiedot tallentuvat tilaus -tauluun kun asiakas hyväksyy tilauksen</t>
  </si>
  <si>
    <t>Peruuta tilaus -painike(käyttäjä siirtyy etusivulle)</t>
  </si>
  <si>
    <t>Palaa takaisin ostoskoriin -painike (pitsatilaus säilyy sessiossa, asiakastiedot tyhjentyvät)</t>
  </si>
  <si>
    <t>Tilausvahvistus.jsp</t>
  </si>
  <si>
    <t>Tietokantaluokkaan insert metodit (javalla)(asiakastiedot + tilaustiedot). Asiakastietoja ei tarvitse vielä tallentaa.</t>
  </si>
  <si>
    <t>Käyttöliittymä suunnittelu</t>
  </si>
  <si>
    <t>Tilausvahvistus-näkymän layout</t>
  </si>
  <si>
    <t>Tilauksen teko -näkymän layout</t>
  </si>
  <si>
    <t>Tietokanta</t>
  </si>
  <si>
    <t>Asiakas taulun muutos(asiakkaan luonti)</t>
  </si>
  <si>
    <t>Tilaus taulun muokkaus -lisätietokenttä asiakkaan tiedoille</t>
  </si>
  <si>
    <t>Dokumentointi(Suunnittelukuvastoon)</t>
  </si>
  <si>
    <t>Käyttötapausten sanallinen kuvaus</t>
  </si>
  <si>
    <t>Toiminnallisuuden testitapausten laatiminen</t>
  </si>
  <si>
    <t>sprit 1:ssä</t>
  </si>
  <si>
    <t>Toiminnallisuuden testaus</t>
  </si>
  <si>
    <t>Ulkoasutestaus</t>
  </si>
  <si>
    <t>testitapausten listaus</t>
  </si>
  <si>
    <t>Modulitestaus</t>
  </si>
  <si>
    <t>varsinainen testaus</t>
  </si>
  <si>
    <t>Integrointitestaus</t>
  </si>
  <si>
    <t>S1.25</t>
  </si>
  <si>
    <t>Sivukartta (tarkistus onko ok?)</t>
  </si>
  <si>
    <t>2ver valmis 2013-03-26</t>
  </si>
  <si>
    <t>dropbox</t>
  </si>
  <si>
    <t>Tilakaavio</t>
  </si>
  <si>
    <t>Muut ja projektihallinnolliset tehtävät</t>
  </si>
  <si>
    <t>Projektisuunnitelman päivitys</t>
  </si>
  <si>
    <t>Dropbox/hallinnointidokumentit</t>
  </si>
  <si>
    <t>Product backlogin päivitys</t>
  </si>
  <si>
    <t>Ei tehdäkään?</t>
  </si>
  <si>
    <t>Drive</t>
  </si>
  <si>
    <t>Sivusto jonka avulla asiakas voi tilata itselleen useamman pitsan.</t>
  </si>
  <si>
    <t>Puuttuvat id:t</t>
  </si>
  <si>
    <t>muu dokumentaatio (esim. product backlogin päivitys)</t>
  </si>
  <si>
    <t>ryhmäpalaverit</t>
  </si>
  <si>
    <t>Pisteet</t>
  </si>
  <si>
    <t>Anu</t>
  </si>
  <si>
    <t>Tätä työtuntittiedostoa päivitetään googledocsina.</t>
  </si>
  <si>
    <t>Ari</t>
  </si>
  <si>
    <t>Keltaisella värillä merkityt on "arvottu" (Anu)</t>
  </si>
  <si>
    <t>Ilkka</t>
  </si>
  <si>
    <t>Ka</t>
  </si>
  <si>
    <t>Tero</t>
  </si>
  <si>
    <t>Mitä opin tehtävästä? / Omat kommentit</t>
  </si>
  <si>
    <t>ryhmäpalaveri</t>
  </si>
  <si>
    <t>google+ ja hangoverin opettelua</t>
  </si>
  <si>
    <t>läppärin säätöä</t>
  </si>
  <si>
    <t>hp-läppärin "langattoman yhteyden painike" on fn-nappuloiden ja näytön välissä. Ne valot ovat samalla hipaisunäppäimiä.</t>
  </si>
  <si>
    <t>sivustokartan suunnittelua</t>
  </si>
  <si>
    <t>sivustokartta ppt-muotoon</t>
  </si>
  <si>
    <t>onkohan notes-sivujen kommentit selkeät ja Annen speksin mukaiset? Ehkä säädin omiani.</t>
  </si>
  <si>
    <t>Product backlogin tekoa</t>
  </si>
  <si>
    <t>Palaveri käyttöliittymä suunnittelusta</t>
  </si>
  <si>
    <t>S1.27</t>
  </si>
  <si>
    <t>Relaatiokaavion suunnittelu</t>
  </si>
  <si>
    <t>Relaatiokaavion toteutus mysqllään</t>
  </si>
  <si>
    <t>S.1.10</t>
  </si>
  <si>
    <t>Etusivu layout - hahmottelua</t>
  </si>
  <si>
    <t>jsp testisivun tekoa ja tomcat konffausta</t>
  </si>
  <si>
    <t>JSP toiminta layoutissa - keskustelu</t>
  </si>
  <si>
    <t>S.1.7</t>
  </si>
  <si>
    <t>Tietokantatestailuja eclipsessä</t>
  </si>
  <si>
    <t>Testitietokannan luominen MySQL:llään ja tietokantayhteyden testailua eclipsestä</t>
  </si>
  <si>
    <t>Frameworkin kehitystä JSP sivujen hallintaan</t>
  </si>
  <si>
    <t>DatabaseAccessObject ja Database luokkien tuunaamista</t>
  </si>
  <si>
    <t>Koneen javaviritystä</t>
  </si>
  <si>
    <t>Java ei sovi mun ruumiinmuodoilleni.</t>
  </si>
  <si>
    <t>Layout html sommittelua, "sivustoraamin"luonti</t>
  </si>
  <si>
    <t>Nämä tapaamisten läsnäolotunnit olisi hyvä tarkistaa lopuksi "Daily Scrum" pohjalta. (+tapaamiset ennen daily scrum docua)</t>
  </si>
  <si>
    <t>S1.1</t>
  </si>
  <si>
    <t>Java projektin aloitus ja etusivun luonti</t>
  </si>
  <si>
    <t>Docujen fixailua</t>
  </si>
  <si>
    <t>Tietokantaluokan toiminta - keskustelu</t>
  </si>
  <si>
    <t>pitserian esittelytekstin runoilua</t>
  </si>
  <si>
    <t>Hangout-yhteyden yritystä ainakin.</t>
  </si>
  <si>
    <t>S1.15</t>
  </si>
  <si>
    <t>Tietokantaluokkien kanssa säätämistä</t>
  </si>
  <si>
    <t>story pointsien laskemista</t>
  </si>
  <si>
    <t>S1.14 ja S1.15</t>
  </si>
  <si>
    <t>Tietokannan- ja taulujen luonti, taulujen väliset relaatiot ja tietokantakyselyn luominen</t>
  </si>
  <si>
    <t>S1.13</t>
  </si>
  <si>
    <t>Layout suunnittelua - "pikku" Ostoskori, Pizzabox</t>
  </si>
  <si>
    <t>projektisuunnitelmaa</t>
  </si>
  <si>
    <t>S1.5 ja S1.6</t>
  </si>
  <si>
    <t>Jsp sivujen muokkausta + kontrollerin koodausta + projektin muokkausta</t>
  </si>
  <si>
    <t>story pointisien ja product backlogin tuntien laskentaa</t>
  </si>
  <si>
    <t>työtuntilistan (tämä dokkari) id-tunnus-kenttä (D-sarake) kandeis päivittää, kiitos!</t>
  </si>
  <si>
    <t>S1.3, S1.4, S1.5</t>
  </si>
  <si>
    <t>Pitsalistauksen haku kannasta ja sen esitys pitsalistasivulla.</t>
  </si>
  <si>
    <t>s1.22</t>
  </si>
  <si>
    <t>Luokkakaavion suunnittelu ja luonti ekaan vaiheeseen</t>
  </si>
  <si>
    <t>Luokakaavion viimeistely</t>
  </si>
  <si>
    <t>Tietohakemiston suunnittelu ja luonti ekaan vaiheeseen</t>
  </si>
  <si>
    <t>Tietohakemiston viimeistely</t>
  </si>
  <si>
    <t>Pizzasivuston layout korjailua</t>
  </si>
  <si>
    <t>Layout + Yhteenveto sivustoa</t>
  </si>
  <si>
    <t>22.3.2020
15min</t>
  </si>
  <si>
    <t>Toni</t>
  </si>
  <si>
    <t>Ronja</t>
  </si>
  <si>
    <t>1. Sprint</t>
  </si>
  <si>
    <t>Opettajana haluan, että muodostatte kehitystiimin</t>
  </si>
  <si>
    <t>Kehitystiimin muodostaminen</t>
  </si>
  <si>
    <t>Scrum master</t>
  </si>
  <si>
    <t>Scrum masterina haluan, että luotte määrittelykuvaston</t>
  </si>
  <si>
    <t>Scrum masterina haluan, että rakennatte kehitysympäristön</t>
  </si>
  <si>
    <t>Git repositorion luonti projektille</t>
  </si>
  <si>
    <t>Sprintin suunnittelu / Teams</t>
  </si>
  <si>
    <t>Daily scrum / Teams</t>
  </si>
  <si>
    <t>Ronja Kaskela</t>
  </si>
  <si>
    <t>19.3.2020
15min</t>
  </si>
  <si>
    <t>Määrittelykuvaston tekoa</t>
  </si>
  <si>
    <t>25.3.2020
15min</t>
  </si>
  <si>
    <t>Luo sisällysluettelo</t>
  </si>
  <si>
    <t>Lisää ohjelman käyttötarkoitus</t>
  </si>
  <si>
    <t>Lisää toteutettavat user storyt</t>
  </si>
  <si>
    <t>Lisää käyttötapaukset</t>
  </si>
  <si>
    <t>Luo aktiviteettikaaviot</t>
  </si>
  <si>
    <t>Luo rautalankamalli</t>
  </si>
  <si>
    <t>Luo sivukartta</t>
  </si>
  <si>
    <t>Luo sisältökartta</t>
  </si>
  <si>
    <t>Luo tietosisällöt luokkakaavioina</t>
  </si>
  <si>
    <t>Luo käsiteanalyysi</t>
  </si>
  <si>
    <t>Luo sidosryhmän/järjestelmän käyttäjät</t>
  </si>
  <si>
    <t>Kesken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</si>
  <si>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</si>
  <si>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</si>
  <si>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</si>
  <si>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</si>
  <si>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</si>
  <si>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</si>
  <si>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</si>
  <si>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</si>
  <si>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</si>
  <si>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Käyttäjänä haluan kirjautua peliin ja valikoida oman pelihahmon</t>
  </si>
  <si>
    <t>Käyttäjänä haluan seurata omaa ja muiden edistymistä</t>
  </si>
  <si>
    <t>Admin</t>
  </si>
  <si>
    <t>Adminina haluan luoda pelialustan yritykselle, luoda tavoitteita ja nähdä pelaajien toiminnan</t>
  </si>
  <si>
    <t>Käyttäjänä haluan saada palkintoja saavutuksista</t>
  </si>
  <si>
    <t>Käyttäjänä haluan saada muistutuksia tavoitteistani</t>
  </si>
  <si>
    <t>Sprintin suunnittelua</t>
  </si>
  <si>
    <t>Käyttäjä</t>
  </si>
  <si>
    <t>Koodauksen aloittaminen</t>
  </si>
  <si>
    <t>Opettajana haluan, että luotte käyttöliittymäsuunnitelman</t>
  </si>
  <si>
    <t>Luo graafinen suunnitelma</t>
  </si>
  <si>
    <t>Luo sisältösuunnitelma</t>
  </si>
  <si>
    <t>11.2</t>
  </si>
  <si>
    <t>4.1</t>
  </si>
  <si>
    <t>4.2</t>
  </si>
  <si>
    <t>Muokkaa kirjautumissivun tyylitiedostoa graafisen suunnitelman pohjalta</t>
  </si>
  <si>
    <t>Luo kirjautusmissivun pohja</t>
  </si>
  <si>
    <t>4.3</t>
  </si>
  <si>
    <t>4.5</t>
  </si>
  <si>
    <t>Jäljellä pisteet
19.3.</t>
  </si>
  <si>
    <t>Jäljellä pisteet 
22.3.</t>
  </si>
  <si>
    <t>Jäljellä pisteet 
29.3.</t>
  </si>
  <si>
    <t>Jäljellä pisteet 
5.4.</t>
  </si>
  <si>
    <t>Jäljellä pisteet 
12.4.</t>
  </si>
  <si>
    <t>Jäljellä pisteet 
15.4.</t>
  </si>
  <si>
    <t>Jäljellä pisteet 
19.4.</t>
  </si>
  <si>
    <t>Koodauksen jatkaminen</t>
  </si>
  <si>
    <t>git luonti, user storyt, käyttötapaukset</t>
  </si>
  <si>
    <t>käyttötarkoitus, rautalankamalli, sivukartta, sisältökartta</t>
  </si>
  <si>
    <t>animaatiokokeilua, aktiviteettikaaviot, animaatio pohja</t>
  </si>
  <si>
    <t>Koodauksen aloittaminen, animaatiokokeiluja</t>
  </si>
  <si>
    <t>29.3.2020
15min</t>
  </si>
  <si>
    <t>Koodauksen jatkaminen(login sivu)</t>
  </si>
  <si>
    <t>Sprintti</t>
  </si>
  <si>
    <t>tietokantahakemiston, aktiviteettikaavioiden tekemistä</t>
  </si>
  <si>
    <t>Login sivun pohjan tekoa ja tyylitiedoston tekemistä</t>
  </si>
  <si>
    <t>Scrum backlogin päivittämistä, sisältösuunnitelma</t>
  </si>
  <si>
    <t>Tietokantamalleja, määrittelykuvaston päivittämistä</t>
  </si>
  <si>
    <t>Tietohakemisto</t>
  </si>
  <si>
    <t>User Story</t>
  </si>
  <si>
    <t>4.4</t>
  </si>
  <si>
    <t>Muokkaa käyttäjän rekisteröintisivun tyylitiedostoa graafisen suunnitelman pohjalta</t>
  </si>
  <si>
    <t>Luo käyttäjän rekisteröintisivun pohja</t>
  </si>
  <si>
    <t>4.6</t>
  </si>
  <si>
    <t>4.7</t>
  </si>
  <si>
    <t>Lisää tietokannan "käyttäjät" taulun luontilauseet suunnittelukuvastoon</t>
  </si>
  <si>
    <t>4.8</t>
  </si>
  <si>
    <t>Luo tietokantaan "käyttäjät" taulu ja lisää testikäyttäjä sinne (testi/testi)</t>
  </si>
  <si>
    <t>4.9</t>
  </si>
  <si>
    <t>Lisää kirjaudu toiminnallisuus</t>
  </si>
  <si>
    <t>Lisää rekisteröidy toiminnallisuus</t>
  </si>
  <si>
    <t>Lisää tietokannan "hahmot" taulun luontilauseet suunnittelukuvastoon</t>
  </si>
  <si>
    <t>Luo tietokantaan "hahmot" taulu</t>
  </si>
  <si>
    <t>4.10</t>
  </si>
  <si>
    <t>Luo animaatio hahmolle 1</t>
  </si>
  <si>
    <t>Luo grafiikat hahmolle 1</t>
  </si>
  <si>
    <t>4.11</t>
  </si>
  <si>
    <t>Lisää hahmo 1 tietokannan tauluun "hahmot"</t>
  </si>
  <si>
    <t>Luo hahmonvalinta tapahtumaikkunan pohja</t>
  </si>
  <si>
    <t>Muokkaa hahmonvalinta tapahtumaikkunan pohja tyylitiedostoa graafisen suunnitelman pohjalta</t>
  </si>
  <si>
    <t>4.12</t>
  </si>
  <si>
    <t>4.13</t>
  </si>
  <si>
    <t>4.14</t>
  </si>
  <si>
    <t>4.15</t>
  </si>
  <si>
    <t>Lisää valittujen tehtävien tallennus tietokantaan toiminnallisuus</t>
  </si>
  <si>
    <t>5.1</t>
  </si>
  <si>
    <t>5.2</t>
  </si>
  <si>
    <t>5.3</t>
  </si>
  <si>
    <t>5.4</t>
  </si>
  <si>
    <t>5.5</t>
  </si>
  <si>
    <t>2.2</t>
  </si>
  <si>
    <t>SQL palvelimen luonti pilvipalveluun</t>
  </si>
  <si>
    <t>2.3</t>
  </si>
  <si>
    <t>Tarvittavien ohjelmien asennus ja päivitys</t>
  </si>
  <si>
    <t>* Teknisen ympäristön kuntoonlaitto (SQL-server, GitHub sekä muiden tarvittavien ohjelmien asennus ja päivitys)
* Product Backlogin muodostaminen/tarkistaminen
* Tietokannan suunnittelu ja mallintaminen
* Määrittelykuvaston tekeminen
* Koodauksen aloittaminen, hahmon 1 luonti, animaation 1 aloittaminen</t>
  </si>
  <si>
    <t>Toni Rehnman</t>
  </si>
  <si>
    <t>Tämä on Point Fight tiimin Scrum dokumentaatio</t>
  </si>
  <si>
    <t>Product backlog</t>
  </si>
  <si>
    <t>Lista koko scrum projektin taskeista</t>
  </si>
  <si>
    <t>05.04.2020
15min</t>
  </si>
  <si>
    <t>8.4.2020
15min</t>
  </si>
  <si>
    <t>12.4.2020
15min</t>
  </si>
  <si>
    <t>15.4.2020
15min</t>
  </si>
  <si>
    <t>19.4.2020
15min</t>
  </si>
  <si>
    <t>01.04.2020
15min</t>
  </si>
  <si>
    <t>Scrum masterina haluan, että luotte suunnittelukuvaston</t>
  </si>
  <si>
    <t>Suunnittelukuvaston pohjan luonti</t>
  </si>
  <si>
    <t>Point Fight tiimi - SCRUM BACKLOG</t>
  </si>
  <si>
    <t>Luokkakaavioita, käsiteanalyysi</t>
  </si>
  <si>
    <t>graafinen suunnitelma, sisältösuunnitelma</t>
  </si>
  <si>
    <t>Logon teko, hahmon viimeistelyä</t>
  </si>
  <si>
    <t>Määrittelykuvaston tarkastaminen / korjaus</t>
  </si>
  <si>
    <t>3.12</t>
  </si>
  <si>
    <t>Animaatioiden suunnittelua / after effects opettelua</t>
  </si>
  <si>
    <t>2.4</t>
  </si>
  <si>
    <t>After effects opettelua</t>
  </si>
  <si>
    <t>Käyttäjänä haluan valita omat seurattavat tavoitteet</t>
  </si>
  <si>
    <t>Luo "valitse tehtävät" -sivun pohja</t>
  </si>
  <si>
    <t>Muokkaa "valitse tehtävät" -sivun tyylitiedostoa graafisen suunnitelman pohjalta</t>
  </si>
  <si>
    <t>Lisää tietokannan "suoritetut tehtävät"  -taulun luontilauseet suunnittelukuvastoon</t>
  </si>
  <si>
    <t>Luo tietokantaan "suoritetut tehtävät"  -taulu</t>
  </si>
  <si>
    <t>Luo Tulostaulukko-sivun pohja</t>
  </si>
  <si>
    <t>Lisää päivä-, viikko- ja kuukausinäkymät</t>
  </si>
  <si>
    <t>6.1</t>
  </si>
  <si>
    <t>6.2</t>
  </si>
  <si>
    <t>6.3</t>
  </si>
  <si>
    <t>Luo päänäkymään päivittäinen edistyminen</t>
  </si>
  <si>
    <t>Tee ohitusanimaatio</t>
  </si>
  <si>
    <t>Luo ilmoitus käyttäjän ohituksesta</t>
  </si>
  <si>
    <t>6.4</t>
  </si>
  <si>
    <t>Luo yrityskoodin generointi</t>
  </si>
  <si>
    <t>10.2</t>
  </si>
  <si>
    <t>Luo tehtävien hallinta -sivun pohja</t>
  </si>
  <si>
    <t>Lisää tehtävien hallintaan toiminnallisuudet</t>
  </si>
  <si>
    <t>Luo tehtävät-taulu tietokantaan ja lisää valuet</t>
  </si>
  <si>
    <t>Tee raportti-sivun pohja</t>
  </si>
  <si>
    <t>Tee yritysrekisteröinti-sivu</t>
  </si>
  <si>
    <t>Tee Adminin päänäkymä-sivu</t>
  </si>
  <si>
    <t>Luo raportti-sivun toiminnallisuudet</t>
  </si>
  <si>
    <t>10.3</t>
  </si>
  <si>
    <t>10.4</t>
  </si>
  <si>
    <t>10.5</t>
  </si>
  <si>
    <t>Tee sivukartta</t>
  </si>
  <si>
    <t>Tee sisältökartta</t>
  </si>
  <si>
    <t>Tee rautalankamalli</t>
  </si>
  <si>
    <t>Luo graafinensuunnitelma</t>
  </si>
  <si>
    <t>11.3</t>
  </si>
  <si>
    <t>11.4</t>
  </si>
  <si>
    <t>11.5</t>
  </si>
  <si>
    <t>Animoi ilotulitus</t>
  </si>
  <si>
    <t>Suunnittele ilotulitus ja onnitteluviesti</t>
  </si>
  <si>
    <t>Luo ilmoitus käyttäjän tavoitteen saavuttamisesta</t>
  </si>
  <si>
    <t>7.1</t>
  </si>
  <si>
    <t>7.2</t>
  </si>
  <si>
    <t>7.3</t>
  </si>
  <si>
    <t>Tee muistutusilmoitus</t>
  </si>
  <si>
    <t>Lisää toiminnallisuus muistutukseen</t>
  </si>
  <si>
    <t>8.1</t>
  </si>
  <si>
    <t>8.2</t>
  </si>
  <si>
    <t>9</t>
  </si>
  <si>
    <t>9.1</t>
  </si>
  <si>
    <t>9.2</t>
  </si>
  <si>
    <t>9.3</t>
  </si>
  <si>
    <t>9.4</t>
  </si>
  <si>
    <t>9.5</t>
  </si>
  <si>
    <t>9.6</t>
  </si>
  <si>
    <t>9.7</t>
  </si>
  <si>
    <t>9.8</t>
  </si>
  <si>
    <t>Suunnittelukuvaston pohjan luonti (liitä kaikki kaaviot yhteen tiedostoon)</t>
  </si>
  <si>
    <t>Tee sisällysluettelo</t>
  </si>
  <si>
    <t>Kirjoita lyhyt johdanto</t>
  </si>
  <si>
    <t>Kirjoita lyhyt kuvaus käyttöliittymästä</t>
  </si>
  <si>
    <t>Kirjoita lyhyt kuvaus tietokannasta</t>
  </si>
  <si>
    <t>Kirjoita lyhyt kuvaus aktiviteettikaavioista</t>
  </si>
  <si>
    <t>Lisää aikataulutoteuma</t>
  </si>
  <si>
    <t>11.6</t>
  </si>
  <si>
    <t>11.7</t>
  </si>
  <si>
    <t>Määrittelykuvaston päivitys asiakkaan toiveiden mukaiseksi</t>
  </si>
  <si>
    <t>22.4.2020     15 min</t>
  </si>
  <si>
    <t>26.2.2020     15 min</t>
  </si>
  <si>
    <t>29.4.2020     15 min</t>
  </si>
  <si>
    <t>3.5.2020        15  min</t>
  </si>
  <si>
    <t>6.5.2020        15 min</t>
  </si>
  <si>
    <t>10.5.2020     15 min</t>
  </si>
  <si>
    <t>13.5.2020      15 min</t>
  </si>
  <si>
    <t>17.5.2020     15 min</t>
  </si>
  <si>
    <t>Log In -sivun päivitys</t>
  </si>
  <si>
    <t>Sivujen pohjien luonti</t>
  </si>
  <si>
    <t>Product Backlogin päivitys</t>
  </si>
  <si>
    <t>Uudet värimaailmat, taustakuvaehdotukset, ilotulitusanimaatio</t>
  </si>
  <si>
    <t>DailyScrum</t>
  </si>
  <si>
    <t>SQLpalvelimen luonti pilvipalveluun</t>
  </si>
  <si>
    <t>Tietokannan perustaminen AWS:ään</t>
  </si>
  <si>
    <t>* Kaikille pääsy AWS:n tietokantaan
* Tietokannan perustaminen AWS:ään
* Log In -sivut,  Admin-puolen toiminnallisuus
* Admin-puolen reititys *Tietokannan taulujen luonti ja muut sql-lauseet</t>
  </si>
  <si>
    <t>Luo yrityksen rekisteröinti-sivu</t>
  </si>
  <si>
    <t>Tee adminin päänäkymä-sivu</t>
  </si>
  <si>
    <t>Tee tehtävien hallinta -sivu</t>
  </si>
  <si>
    <t>Tee raportti-sivu</t>
  </si>
  <si>
    <t>Tee tulostaulukko-sivu</t>
  </si>
  <si>
    <t>Luo tehtävät-taulu tietokantaan</t>
  </si>
  <si>
    <t>Lisää tehtävät-taulun rivit tietokantaan ja testi dataa</t>
  </si>
  <si>
    <t>Käyttäjänä haluan kirjautua peliin ja valita oman pelihahmon</t>
  </si>
  <si>
    <t>2.5</t>
  </si>
  <si>
    <t>Luo "valitse tehtävät" -sivun toiminnallisuus</t>
  </si>
  <si>
    <t>5.6</t>
  </si>
  <si>
    <t>6.5</t>
  </si>
  <si>
    <t>Luo Adminin päänäkymä-sivun toiminnallisuudet</t>
  </si>
  <si>
    <t>9.9</t>
  </si>
  <si>
    <t>*Toiminnallisuudet
*Käyttäjä puoli pelistä
*Suunnittelukuvasto
*SCRUM-projektidokumentaation viimeistely
*Pelin testaus</t>
  </si>
  <si>
    <t>3.13</t>
  </si>
  <si>
    <t>Päivitä määrittelykuvasto vastaamaan lopullista peliä</t>
  </si>
  <si>
    <t>Sisäänkirjautumissivu</t>
  </si>
  <si>
    <t>Animaatioiden korjaus ja viilaus</t>
  </si>
  <si>
    <t>Tietokannan, taulujen ja testidatan luonti</t>
  </si>
  <si>
    <t>Admin sivujen toiminnallisuuksia</t>
  </si>
  <si>
    <t>Suunnittelukuvaston pohja ja tietojen vienti siihen</t>
  </si>
  <si>
    <t>Sisäänkirjautumissivu toiminnallisuudet</t>
  </si>
  <si>
    <t>DailyScrum / Teams</t>
  </si>
  <si>
    <t>20/05/2020 15 min</t>
  </si>
  <si>
    <t>24/05/2020 15 min</t>
  </si>
  <si>
    <t>27/05/2020  15 min</t>
  </si>
  <si>
    <t>30/05/2020 15 min</t>
  </si>
  <si>
    <t>03/06/2020 15 min</t>
  </si>
  <si>
    <t>07/06/2020 15 min</t>
  </si>
  <si>
    <t>10/06/2020 15 min</t>
  </si>
  <si>
    <t>14/06/2020 15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</si>
</sst>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;@"/>
    <numFmt numFmtId="165" formatCode="d\-mmm;@"/>
    <numFmt numFmtId="166" formatCode="0.0"/>
    <numFmt numFmtId="167" formatCode="m/d/yyyy;@"/>
    <numFmt numFmtId="168" formatCode="#,##0.###############"/>
    <numFmt numFmtId="169" formatCode="#,##0.0"/>
    <numFmt numFmtId="170" formatCode="d\.m\.yyyy;@"/>
    <numFmt numFmtId="171" formatCode="d:m:yyyy"/>
  </numFmts>
  <fonts count="58" x14ac:knownFonts="1">
    <font>
      <sz val="10"/>
      <color rgb="FF000000"/>
      <name val="Arial"/>
    </font>
    <font>
      <b/>
      <sz val="11"/>
      <color rgb="FF000000"/>
      <name val="Arial"/>
      <family val="2"/>
    </font>
    <font>
      <b/>
      <sz val="11"/>
      <color rgb="FFFFFFFF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ourier New"/>
      <family val="3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FF0000"/>
      <name val="Arial"/>
      <family val="2"/>
    </font>
    <font>
      <b/>
      <sz val="14"/>
      <color rgb="FFFFFFFF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ourier New"/>
      <family val="3"/>
    </font>
    <font>
      <sz val="11"/>
      <color rgb="FF0061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FFFFFF"/>
      <name val="Courier New"/>
      <family val="3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FF"/>
      <name val="Arial"/>
      <family val="2"/>
    </font>
    <font>
      <b/>
      <sz val="14"/>
      <color rgb="FF000000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8"/>
      <color rgb="FF000000"/>
      <name val="Calibri"/>
      <family val="2"/>
    </font>
    <font>
      <b/>
      <sz val="18"/>
      <color rgb="FFFFFFFF"/>
      <name val="Calibri"/>
      <family val="2"/>
    </font>
    <font>
      <b/>
      <sz val="11"/>
      <color rgb="FF00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FF0000"/>
      </left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FF0000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</cellStyleXfs>
  <cellXfs count="597">
    <xf numFmtId="0" fontId="0" fillId="0" borderId="0" xfId="0" applyAlignment="1">
      <alignment wrapText="1"/>
    </xf>
    <xf numFmtId="164" fontId="11" fillId="2" borderId="3" xfId="0" applyNumberFormat="1" applyFont="1" applyFill="1" applyBorder="1" applyAlignment="1">
      <alignment horizontal="center" vertical="center"/>
    </xf>
    <xf numFmtId="0" fontId="17" fillId="0" borderId="5" xfId="0" applyFont="1" applyBorder="1" applyAlignment="1">
      <alignment wrapText="1"/>
    </xf>
    <xf numFmtId="0" fontId="18" fillId="0" borderId="0" xfId="0" applyFont="1" applyAlignment="1">
      <alignment wrapText="1"/>
    </xf>
    <xf numFmtId="0" fontId="20" fillId="5" borderId="0" xfId="0" applyFont="1" applyFill="1" applyAlignment="1">
      <alignment wrapText="1"/>
    </xf>
    <xf numFmtId="0" fontId="21" fillId="0" borderId="6" xfId="0" applyFont="1" applyBorder="1" applyAlignment="1">
      <alignment vertical="center" wrapText="1"/>
    </xf>
    <xf numFmtId="0" fontId="26" fillId="0" borderId="0" xfId="0" applyFont="1" applyAlignment="1">
      <alignment wrapText="1"/>
    </xf>
    <xf numFmtId="0" fontId="28" fillId="7" borderId="14" xfId="0" applyFont="1" applyFill="1" applyBorder="1" applyAlignment="1">
      <alignment wrapText="1"/>
    </xf>
    <xf numFmtId="0" fontId="29" fillId="9" borderId="0" xfId="0" applyFont="1" applyFill="1" applyAlignment="1">
      <alignment horizontal="right"/>
    </xf>
    <xf numFmtId="166" fontId="30" fillId="0" borderId="21" xfId="0" applyNumberFormat="1" applyFont="1" applyBorder="1" applyAlignment="1">
      <alignment horizontal="center" wrapText="1"/>
    </xf>
    <xf numFmtId="0" fontId="31" fillId="10" borderId="0" xfId="0" applyFont="1" applyFill="1" applyAlignment="1">
      <alignment wrapText="1"/>
    </xf>
    <xf numFmtId="0" fontId="37" fillId="0" borderId="0" xfId="0" applyFont="1" applyAlignment="1">
      <alignment wrapText="1"/>
    </xf>
    <xf numFmtId="164" fontId="38" fillId="0" borderId="35" xfId="0" applyNumberFormat="1" applyFont="1" applyBorder="1" applyAlignment="1">
      <alignment horizontal="center" vertical="center"/>
    </xf>
    <xf numFmtId="166" fontId="39" fillId="17" borderId="36" xfId="0" applyNumberFormat="1" applyFont="1" applyFill="1" applyBorder="1" applyAlignment="1">
      <alignment horizontal="center" vertical="center" wrapText="1"/>
    </xf>
    <xf numFmtId="0" fontId="42" fillId="20" borderId="45" xfId="0" applyFont="1" applyFill="1" applyBorder="1" applyAlignment="1">
      <alignment horizontal="center" vertical="center" wrapText="1"/>
    </xf>
    <xf numFmtId="0" fontId="43" fillId="21" borderId="0" xfId="0" applyFont="1" applyFill="1" applyAlignment="1">
      <alignment wrapText="1"/>
    </xf>
    <xf numFmtId="0" fontId="45" fillId="23" borderId="51" xfId="0" applyFont="1" applyFill="1" applyBorder="1" applyAlignment="1">
      <alignment vertical="center" wrapText="1"/>
    </xf>
    <xf numFmtId="0" fontId="46" fillId="0" borderId="58" xfId="0" applyFont="1" applyBorder="1" applyAlignment="1">
      <alignment horizontal="center" vertical="center" wrapText="1"/>
    </xf>
    <xf numFmtId="0" fontId="33" fillId="0" borderId="0" xfId="0" applyFont="1" applyAlignment="1">
      <alignment wrapText="1"/>
    </xf>
    <xf numFmtId="0" fontId="47" fillId="0" borderId="0" xfId="0" applyFont="1" applyAlignment="1">
      <alignment wrapText="1"/>
    </xf>
    <xf numFmtId="0" fontId="47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vertical="center" wrapText="1"/>
    </xf>
    <xf numFmtId="164" fontId="47" fillId="0" borderId="0" xfId="0" applyNumberFormat="1" applyFont="1" applyAlignment="1">
      <alignment horizontal="center" wrapText="1"/>
    </xf>
    <xf numFmtId="0" fontId="47" fillId="0" borderId="0" xfId="0" applyFont="1" applyAlignment="1">
      <alignment horizontal="center" wrapText="1"/>
    </xf>
    <xf numFmtId="166" fontId="47" fillId="0" borderId="0" xfId="0" applyNumberFormat="1" applyFont="1" applyAlignment="1">
      <alignment wrapText="1"/>
    </xf>
    <xf numFmtId="0" fontId="50" fillId="0" borderId="0" xfId="0" applyFont="1" applyAlignment="1">
      <alignment wrapText="1"/>
    </xf>
    <xf numFmtId="49" fontId="48" fillId="0" borderId="0" xfId="0" applyNumberFormat="1" applyFont="1" applyAlignment="1">
      <alignment horizontal="right" wrapText="1"/>
    </xf>
    <xf numFmtId="0" fontId="48" fillId="0" borderId="0" xfId="0" applyFont="1" applyAlignment="1">
      <alignment horizontal="right" wrapText="1"/>
    </xf>
    <xf numFmtId="0" fontId="3" fillId="31" borderId="0" xfId="0" applyFont="1" applyFill="1" applyAlignment="1">
      <alignment wrapText="1"/>
    </xf>
    <xf numFmtId="0" fontId="3" fillId="31" borderId="60" xfId="0" applyFont="1" applyFill="1" applyBorder="1" applyAlignment="1">
      <alignment wrapText="1"/>
    </xf>
    <xf numFmtId="0" fontId="3" fillId="31" borderId="37" xfId="0" applyFont="1" applyFill="1" applyBorder="1" applyAlignment="1">
      <alignment wrapText="1"/>
    </xf>
    <xf numFmtId="0" fontId="3" fillId="31" borderId="28" xfId="0" applyFont="1" applyFill="1" applyBorder="1" applyAlignment="1">
      <alignment wrapText="1"/>
    </xf>
    <xf numFmtId="0" fontId="3" fillId="31" borderId="17" xfId="0" applyFont="1" applyFill="1" applyBorder="1" applyAlignment="1">
      <alignment wrapText="1"/>
    </xf>
    <xf numFmtId="0" fontId="7" fillId="31" borderId="15" xfId="0" applyFont="1" applyFill="1" applyBorder="1" applyAlignment="1">
      <alignment horizontal="center" vertical="center" wrapText="1"/>
    </xf>
    <xf numFmtId="0" fontId="7" fillId="29" borderId="22" xfId="0" applyFont="1" applyFill="1" applyBorder="1" applyAlignment="1">
      <alignment horizontal="center" vertical="center" wrapText="1"/>
    </xf>
    <xf numFmtId="0" fontId="7" fillId="29" borderId="48" xfId="0" applyFont="1" applyFill="1" applyBorder="1" applyAlignment="1">
      <alignment horizontal="center" vertical="center" wrapText="1"/>
    </xf>
    <xf numFmtId="0" fontId="7" fillId="29" borderId="16" xfId="0" applyFont="1" applyFill="1" applyBorder="1" applyAlignment="1">
      <alignment horizontal="center" vertical="center" wrapText="1"/>
    </xf>
    <xf numFmtId="0" fontId="7" fillId="31" borderId="2" xfId="0" applyFont="1" applyFill="1" applyBorder="1" applyAlignment="1">
      <alignment horizontal="center" vertical="center" wrapText="1"/>
    </xf>
    <xf numFmtId="0" fontId="7" fillId="31" borderId="49" xfId="0" applyFont="1" applyFill="1" applyBorder="1" applyAlignment="1">
      <alignment horizontal="center" vertical="center" wrapText="1"/>
    </xf>
    <xf numFmtId="0" fontId="7" fillId="31" borderId="41" xfId="0" applyFont="1" applyFill="1" applyBorder="1" applyAlignment="1">
      <alignment horizontal="center" vertical="center" wrapText="1"/>
    </xf>
    <xf numFmtId="0" fontId="40" fillId="31" borderId="0" xfId="0" applyFont="1" applyFill="1" applyAlignment="1">
      <alignment wrapText="1"/>
    </xf>
    <xf numFmtId="0" fontId="3" fillId="31" borderId="1" xfId="0" applyFont="1" applyFill="1" applyBorder="1" applyAlignment="1">
      <alignment wrapText="1"/>
    </xf>
    <xf numFmtId="0" fontId="7" fillId="29" borderId="35" xfId="0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/>
    </xf>
    <xf numFmtId="0" fontId="7" fillId="29" borderId="42" xfId="0" applyFont="1" applyFill="1" applyBorder="1" applyAlignment="1">
      <alignment horizontal="center" wrapText="1"/>
    </xf>
    <xf numFmtId="0" fontId="7" fillId="31" borderId="0" xfId="0" applyFont="1" applyFill="1" applyAlignment="1">
      <alignment horizontal="center" vertical="center"/>
    </xf>
    <xf numFmtId="0" fontId="7" fillId="31" borderId="0" xfId="0" applyFont="1" applyFill="1" applyAlignment="1">
      <alignment vertical="center"/>
    </xf>
    <xf numFmtId="0" fontId="5" fillId="31" borderId="0" xfId="0" applyFont="1" applyFill="1" applyAlignment="1">
      <alignment vertical="center" wrapText="1"/>
    </xf>
    <xf numFmtId="165" fontId="35" fillId="31" borderId="0" xfId="0" applyNumberFormat="1" applyFont="1" applyFill="1"/>
    <xf numFmtId="165" fontId="5" fillId="31" borderId="0" xfId="0" applyNumberFormat="1" applyFont="1" applyFill="1"/>
    <xf numFmtId="0" fontId="5" fillId="31" borderId="0" xfId="0" applyFont="1" applyFill="1"/>
    <xf numFmtId="0" fontId="5" fillId="31" borderId="19" xfId="0" applyFont="1" applyFill="1" applyBorder="1"/>
    <xf numFmtId="0" fontId="5" fillId="31" borderId="56" xfId="0" applyFont="1" applyFill="1" applyBorder="1"/>
    <xf numFmtId="0" fontId="5" fillId="31" borderId="0" xfId="0" applyFont="1" applyFill="1" applyAlignment="1">
      <alignment horizontal="right"/>
    </xf>
    <xf numFmtId="0" fontId="6" fillId="31" borderId="0" xfId="0" applyFont="1" applyFill="1" applyAlignment="1">
      <alignment vertical="top"/>
    </xf>
    <xf numFmtId="0" fontId="5" fillId="31" borderId="28" xfId="0" applyFont="1" applyFill="1" applyBorder="1"/>
    <xf numFmtId="0" fontId="13" fillId="31" borderId="0" xfId="0" applyFont="1" applyFill="1" applyAlignment="1">
      <alignment wrapText="1"/>
    </xf>
    <xf numFmtId="164" fontId="8" fillId="31" borderId="32" xfId="0" applyNumberFormat="1" applyFont="1" applyFill="1" applyBorder="1" applyAlignment="1">
      <alignment horizontal="center" wrapText="1"/>
    </xf>
    <xf numFmtId="164" fontId="8" fillId="31" borderId="61" xfId="0" applyNumberFormat="1" applyFont="1" applyFill="1" applyBorder="1" applyAlignment="1">
      <alignment horizontal="center" wrapText="1"/>
    </xf>
    <xf numFmtId="0" fontId="7" fillId="31" borderId="12" xfId="0" applyFont="1" applyFill="1" applyBorder="1" applyAlignment="1">
      <alignment vertical="center"/>
    </xf>
    <xf numFmtId="0" fontId="5" fillId="31" borderId="12" xfId="0" applyFont="1" applyFill="1" applyBorder="1"/>
    <xf numFmtId="0" fontId="5" fillId="31" borderId="57" xfId="0" applyFont="1" applyFill="1" applyBorder="1"/>
    <xf numFmtId="0" fontId="5" fillId="31" borderId="58" xfId="0" applyFont="1" applyFill="1" applyBorder="1" applyAlignment="1">
      <alignment vertical="center" wrapText="1"/>
    </xf>
    <xf numFmtId="0" fontId="48" fillId="0" borderId="53" xfId="0" applyFont="1" applyBorder="1" applyAlignment="1">
      <alignment wrapText="1"/>
    </xf>
    <xf numFmtId="0" fontId="48" fillId="0" borderId="53" xfId="0" applyFont="1" applyBorder="1" applyAlignment="1">
      <alignment horizontal="center" wrapText="1"/>
    </xf>
    <xf numFmtId="164" fontId="48" fillId="0" borderId="24" xfId="0" applyNumberFormat="1" applyFont="1" applyBorder="1" applyAlignment="1">
      <alignment horizontal="center" wrapText="1"/>
    </xf>
    <xf numFmtId="0" fontId="48" fillId="31" borderId="27" xfId="0" applyFont="1" applyFill="1" applyBorder="1" applyAlignment="1">
      <alignment wrapText="1"/>
    </xf>
    <xf numFmtId="0" fontId="48" fillId="0" borderId="31" xfId="0" applyFont="1" applyBorder="1" applyAlignment="1">
      <alignment horizontal="center" wrapText="1"/>
    </xf>
    <xf numFmtId="0" fontId="48" fillId="0" borderId="13" xfId="0" applyFont="1" applyBorder="1" applyAlignment="1">
      <alignment wrapText="1"/>
    </xf>
    <xf numFmtId="0" fontId="47" fillId="0" borderId="17" xfId="0" applyFont="1" applyBorder="1" applyAlignment="1">
      <alignment wrapText="1"/>
    </xf>
    <xf numFmtId="0" fontId="47" fillId="0" borderId="53" xfId="0" applyFont="1" applyBorder="1" applyAlignment="1">
      <alignment wrapText="1"/>
    </xf>
    <xf numFmtId="0" fontId="47" fillId="0" borderId="24" xfId="0" applyFont="1" applyBorder="1" applyAlignment="1">
      <alignment wrapText="1"/>
    </xf>
    <xf numFmtId="0" fontId="48" fillId="0" borderId="48" xfId="0" applyFont="1" applyBorder="1" applyAlignment="1">
      <alignment wrapText="1"/>
    </xf>
    <xf numFmtId="0" fontId="47" fillId="0" borderId="48" xfId="0" applyFont="1" applyBorder="1" applyAlignment="1">
      <alignment horizontal="center" wrapText="1"/>
    </xf>
    <xf numFmtId="164" fontId="48" fillId="31" borderId="48" xfId="0" applyNumberFormat="1" applyFont="1" applyFill="1" applyBorder="1" applyAlignment="1">
      <alignment horizontal="center" wrapText="1"/>
    </xf>
    <xf numFmtId="0" fontId="48" fillId="31" borderId="48" xfId="0" applyFont="1" applyFill="1" applyBorder="1" applyAlignment="1">
      <alignment wrapText="1"/>
    </xf>
    <xf numFmtId="0" fontId="47" fillId="0" borderId="48" xfId="0" applyFont="1" applyBorder="1" applyAlignment="1">
      <alignment wrapText="1"/>
    </xf>
    <xf numFmtId="164" fontId="9" fillId="29" borderId="58" xfId="0" applyNumberFormat="1" applyFont="1" applyFill="1" applyBorder="1" applyAlignment="1">
      <alignment horizontal="center" vertical="center" wrapText="1"/>
    </xf>
    <xf numFmtId="0" fontId="7" fillId="29" borderId="58" xfId="0" applyFont="1" applyFill="1" applyBorder="1" applyAlignment="1">
      <alignment vertical="center" wrapText="1"/>
    </xf>
    <xf numFmtId="168" fontId="9" fillId="31" borderId="58" xfId="0" applyNumberFormat="1" applyFont="1" applyFill="1" applyBorder="1" applyAlignment="1">
      <alignment horizontal="center" wrapText="1"/>
    </xf>
    <xf numFmtId="166" fontId="5" fillId="31" borderId="58" xfId="0" applyNumberFormat="1" applyFont="1" applyFill="1" applyBorder="1" applyAlignment="1">
      <alignment horizontal="center" vertical="center" wrapText="1"/>
    </xf>
    <xf numFmtId="0" fontId="7" fillId="31" borderId="57" xfId="0" applyFont="1" applyFill="1" applyBorder="1" applyAlignment="1">
      <alignment horizontal="left"/>
    </xf>
    <xf numFmtId="0" fontId="5" fillId="31" borderId="28" xfId="0" applyFont="1" applyFill="1" applyBorder="1" applyAlignment="1">
      <alignment horizontal="left"/>
    </xf>
    <xf numFmtId="0" fontId="5" fillId="31" borderId="57" xfId="0" applyFont="1" applyFill="1" applyBorder="1" applyAlignment="1">
      <alignment horizontal="left"/>
    </xf>
    <xf numFmtId="165" fontId="3" fillId="31" borderId="0" xfId="0" applyNumberFormat="1" applyFont="1" applyFill="1" applyAlignment="1">
      <alignment wrapText="1"/>
    </xf>
    <xf numFmtId="166" fontId="3" fillId="31" borderId="58" xfId="0" applyNumberFormat="1" applyFont="1" applyFill="1" applyBorder="1" applyAlignment="1">
      <alignment horizontal="center" vertical="center" wrapText="1"/>
    </xf>
    <xf numFmtId="166" fontId="5" fillId="31" borderId="58" xfId="0" applyNumberFormat="1" applyFont="1" applyFill="1" applyBorder="1" applyAlignment="1">
      <alignment horizontal="center" vertical="center"/>
    </xf>
    <xf numFmtId="168" fontId="9" fillId="31" borderId="58" xfId="0" applyNumberFormat="1" applyFont="1" applyFill="1" applyBorder="1" applyAlignment="1">
      <alignment horizontal="center" vertical="center"/>
    </xf>
    <xf numFmtId="168" fontId="9" fillId="31" borderId="35" xfId="0" applyNumberFormat="1" applyFont="1" applyFill="1" applyBorder="1" applyAlignment="1">
      <alignment horizontal="center" vertical="center"/>
    </xf>
    <xf numFmtId="0" fontId="3" fillId="0" borderId="53" xfId="0" applyFont="1" applyBorder="1" applyAlignment="1">
      <alignment wrapText="1"/>
    </xf>
    <xf numFmtId="0" fontId="10" fillId="25" borderId="58" xfId="0" applyFont="1" applyFill="1" applyBorder="1" applyAlignment="1">
      <alignment horizontal="left" vertical="center" wrapText="1"/>
    </xf>
    <xf numFmtId="166" fontId="4" fillId="0" borderId="34" xfId="0" applyNumberFormat="1" applyFont="1" applyBorder="1" applyAlignment="1">
      <alignment wrapText="1"/>
    </xf>
    <xf numFmtId="166" fontId="4" fillId="0" borderId="56" xfId="0" applyNumberFormat="1" applyFont="1" applyBorder="1" applyAlignment="1">
      <alignment wrapText="1"/>
    </xf>
    <xf numFmtId="0" fontId="4" fillId="0" borderId="56" xfId="0" applyFont="1" applyBorder="1" applyAlignment="1">
      <alignment wrapText="1"/>
    </xf>
    <xf numFmtId="0" fontId="10" fillId="0" borderId="58" xfId="0" applyFont="1" applyBorder="1" applyAlignment="1">
      <alignment horizontal="center" wrapText="1"/>
    </xf>
    <xf numFmtId="0" fontId="3" fillId="0" borderId="58" xfId="0" applyFont="1" applyBorder="1" applyAlignment="1">
      <alignment wrapText="1"/>
    </xf>
    <xf numFmtId="0" fontId="4" fillId="0" borderId="58" xfId="0" applyFont="1" applyBorder="1"/>
    <xf numFmtId="0" fontId="3" fillId="0" borderId="58" xfId="0" applyFont="1" applyBorder="1" applyAlignment="1">
      <alignment horizontal="center" wrapText="1"/>
    </xf>
    <xf numFmtId="0" fontId="3" fillId="0" borderId="57" xfId="0" applyFont="1" applyBorder="1" applyAlignment="1">
      <alignment wrapText="1"/>
    </xf>
    <xf numFmtId="166" fontId="3" fillId="0" borderId="0" xfId="0" applyNumberFormat="1" applyFont="1" applyAlignment="1">
      <alignment wrapText="1"/>
    </xf>
    <xf numFmtId="166" fontId="3" fillId="0" borderId="57" xfId="0" applyNumberFormat="1" applyFont="1" applyBorder="1" applyAlignment="1">
      <alignment wrapText="1"/>
    </xf>
    <xf numFmtId="0" fontId="3" fillId="0" borderId="56" xfId="0" applyFont="1" applyBorder="1" applyAlignment="1">
      <alignment wrapText="1"/>
    </xf>
    <xf numFmtId="164" fontId="3" fillId="0" borderId="56" xfId="0" applyNumberFormat="1" applyFont="1" applyBorder="1" applyAlignment="1">
      <alignment wrapText="1"/>
    </xf>
    <xf numFmtId="166" fontId="4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10" xfId="0" applyFont="1" applyBorder="1" applyAlignment="1">
      <alignment wrapText="1"/>
    </xf>
    <xf numFmtId="0" fontId="3" fillId="0" borderId="59" xfId="0" applyFont="1" applyBorder="1" applyAlignment="1">
      <alignment wrapText="1"/>
    </xf>
    <xf numFmtId="164" fontId="4" fillId="31" borderId="18" xfId="0" applyNumberFormat="1" applyFont="1" applyFill="1" applyBorder="1" applyAlignment="1">
      <alignment wrapText="1"/>
    </xf>
    <xf numFmtId="166" fontId="4" fillId="0" borderId="4" xfId="0" applyNumberFormat="1" applyFont="1" applyBorder="1" applyAlignment="1">
      <alignment wrapText="1"/>
    </xf>
    <xf numFmtId="166" fontId="4" fillId="0" borderId="18" xfId="0" applyNumberFormat="1" applyFont="1" applyBorder="1" applyAlignment="1">
      <alignment wrapText="1"/>
    </xf>
    <xf numFmtId="164" fontId="4" fillId="31" borderId="0" xfId="0" applyNumberFormat="1" applyFont="1" applyFill="1" applyAlignment="1">
      <alignment wrapText="1"/>
    </xf>
    <xf numFmtId="0" fontId="3" fillId="0" borderId="9" xfId="0" applyFont="1" applyBorder="1" applyAlignment="1">
      <alignment wrapText="1"/>
    </xf>
    <xf numFmtId="0" fontId="4" fillId="0" borderId="53" xfId="0" applyFont="1" applyBorder="1" applyAlignment="1">
      <alignment wrapText="1"/>
    </xf>
    <xf numFmtId="0" fontId="3" fillId="0" borderId="33" xfId="0" applyFont="1" applyBorder="1" applyAlignment="1">
      <alignment wrapText="1"/>
    </xf>
    <xf numFmtId="166" fontId="4" fillId="0" borderId="53" xfId="0" applyNumberFormat="1" applyFont="1" applyBorder="1" applyAlignment="1">
      <alignment wrapText="1"/>
    </xf>
    <xf numFmtId="0" fontId="33" fillId="25" borderId="58" xfId="0" applyFont="1" applyFill="1" applyBorder="1" applyAlignment="1">
      <alignment wrapText="1"/>
    </xf>
    <xf numFmtId="164" fontId="4" fillId="25" borderId="54" xfId="0" applyNumberFormat="1" applyFont="1" applyFill="1" applyBorder="1" applyAlignment="1">
      <alignment vertical="center" wrapText="1"/>
    </xf>
    <xf numFmtId="166" fontId="4" fillId="25" borderId="58" xfId="0" applyNumberFormat="1" applyFont="1" applyFill="1" applyBorder="1" applyAlignment="1">
      <alignment vertical="center" wrapText="1"/>
    </xf>
    <xf numFmtId="166" fontId="4" fillId="25" borderId="58" xfId="0" applyNumberFormat="1" applyFont="1" applyFill="1" applyBorder="1" applyAlignment="1">
      <alignment wrapText="1"/>
    </xf>
    <xf numFmtId="166" fontId="3" fillId="12" borderId="56" xfId="0" applyNumberFormat="1" applyFont="1" applyFill="1" applyBorder="1" applyAlignment="1">
      <alignment wrapText="1"/>
    </xf>
    <xf numFmtId="0" fontId="4" fillId="0" borderId="0" xfId="0" applyFont="1" applyAlignment="1">
      <alignment horizontal="center" wrapText="1"/>
    </xf>
    <xf numFmtId="164" fontId="4" fillId="30" borderId="0" xfId="0" applyNumberFormat="1" applyFont="1" applyFill="1" applyAlignment="1">
      <alignment wrapText="1"/>
    </xf>
    <xf numFmtId="0" fontId="3" fillId="30" borderId="0" xfId="0" applyFont="1" applyFill="1"/>
    <xf numFmtId="164" fontId="4" fillId="26" borderId="0" xfId="0" applyNumberFormat="1" applyFont="1" applyFill="1" applyAlignment="1">
      <alignment wrapText="1"/>
    </xf>
    <xf numFmtId="0" fontId="3" fillId="0" borderId="0" xfId="0" applyFont="1"/>
    <xf numFmtId="164" fontId="4" fillId="13" borderId="0" xfId="0" applyNumberFormat="1" applyFont="1" applyFill="1" applyAlignment="1">
      <alignment wrapText="1"/>
    </xf>
    <xf numFmtId="49" fontId="4" fillId="0" borderId="0" xfId="0" applyNumberFormat="1" applyFont="1" applyAlignment="1">
      <alignment horizontal="left" wrapText="1"/>
    </xf>
    <xf numFmtId="166" fontId="3" fillId="12" borderId="0" xfId="0" applyNumberFormat="1" applyFont="1" applyFill="1" applyAlignment="1">
      <alignment wrapText="1"/>
    </xf>
    <xf numFmtId="167" fontId="3" fillId="26" borderId="0" xfId="0" applyNumberFormat="1" applyFont="1" applyFill="1" applyAlignment="1">
      <alignment wrapText="1"/>
    </xf>
    <xf numFmtId="167" fontId="4" fillId="26" borderId="0" xfId="0" applyNumberFormat="1" applyFont="1" applyFill="1" applyAlignment="1">
      <alignment wrapText="1"/>
    </xf>
    <xf numFmtId="0" fontId="4" fillId="31" borderId="0" xfId="0" applyFont="1" applyFill="1" applyAlignment="1">
      <alignment wrapText="1"/>
    </xf>
    <xf numFmtId="166" fontId="4" fillId="12" borderId="0" xfId="0" applyNumberFormat="1" applyFont="1" applyFill="1" applyAlignment="1">
      <alignment wrapText="1"/>
    </xf>
    <xf numFmtId="164" fontId="10" fillId="31" borderId="0" xfId="0" applyNumberFormat="1" applyFont="1" applyFill="1" applyAlignment="1">
      <alignment wrapText="1"/>
    </xf>
    <xf numFmtId="0" fontId="3" fillId="0" borderId="0" xfId="0" applyFont="1" applyAlignment="1">
      <alignment horizontal="center" wrapText="1"/>
    </xf>
    <xf numFmtId="166" fontId="4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wrapText="1"/>
    </xf>
    <xf numFmtId="164" fontId="4" fillId="0" borderId="0" xfId="0" applyNumberFormat="1" applyFont="1" applyAlignment="1">
      <alignment wrapText="1"/>
    </xf>
    <xf numFmtId="0" fontId="3" fillId="30" borderId="0" xfId="0" applyFont="1" applyFill="1" applyAlignment="1">
      <alignment wrapText="1"/>
    </xf>
    <xf numFmtId="0" fontId="3" fillId="13" borderId="0" xfId="0" applyFont="1" applyFill="1" applyAlignment="1">
      <alignment wrapText="1"/>
    </xf>
    <xf numFmtId="0" fontId="23" fillId="31" borderId="0" xfId="0" applyFont="1" applyFill="1" applyAlignment="1">
      <alignment wrapText="1"/>
    </xf>
    <xf numFmtId="167" fontId="4" fillId="30" borderId="0" xfId="0" applyNumberFormat="1" applyFont="1" applyFill="1" applyAlignment="1">
      <alignment wrapText="1"/>
    </xf>
    <xf numFmtId="0" fontId="4" fillId="13" borderId="0" xfId="0" applyFont="1" applyFill="1" applyAlignment="1">
      <alignment wrapText="1"/>
    </xf>
    <xf numFmtId="0" fontId="3" fillId="16" borderId="0" xfId="0" applyFont="1" applyFill="1" applyAlignment="1">
      <alignment wrapText="1"/>
    </xf>
    <xf numFmtId="166" fontId="3" fillId="16" borderId="0" xfId="0" applyNumberFormat="1" applyFont="1" applyFill="1" applyAlignment="1">
      <alignment wrapText="1"/>
    </xf>
    <xf numFmtId="0" fontId="5" fillId="0" borderId="28" xfId="0" applyFont="1" applyBorder="1"/>
    <xf numFmtId="164" fontId="5" fillId="29" borderId="58" xfId="0" applyNumberFormat="1" applyFont="1" applyFill="1" applyBorder="1" applyAlignment="1">
      <alignment horizontal="center" vertical="center" wrapText="1"/>
    </xf>
    <xf numFmtId="0" fontId="5" fillId="0" borderId="57" xfId="0" applyFont="1" applyBorder="1"/>
    <xf numFmtId="164" fontId="5" fillId="0" borderId="58" xfId="0" applyNumberFormat="1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/>
    </xf>
    <xf numFmtId="164" fontId="5" fillId="0" borderId="29" xfId="0" applyNumberFormat="1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/>
    </xf>
    <xf numFmtId="0" fontId="7" fillId="29" borderId="27" xfId="0" applyFont="1" applyFill="1" applyBorder="1" applyAlignment="1">
      <alignment vertical="center" wrapText="1"/>
    </xf>
    <xf numFmtId="164" fontId="5" fillId="0" borderId="35" xfId="0" applyNumberFormat="1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58" xfId="0" applyFont="1" applyBorder="1" applyAlignment="1">
      <alignment vertical="center" wrapText="1"/>
    </xf>
    <xf numFmtId="169" fontId="5" fillId="0" borderId="58" xfId="0" applyNumberFormat="1" applyFont="1" applyBorder="1" applyAlignment="1">
      <alignment horizontal="center" wrapText="1"/>
    </xf>
    <xf numFmtId="0" fontId="5" fillId="0" borderId="42" xfId="0" applyFont="1" applyBorder="1" applyAlignment="1">
      <alignment wrapText="1"/>
    </xf>
    <xf numFmtId="0" fontId="5" fillId="0" borderId="46" xfId="0" applyFont="1" applyBorder="1" applyAlignment="1">
      <alignment horizontal="center" vertical="center"/>
    </xf>
    <xf numFmtId="0" fontId="5" fillId="0" borderId="27" xfId="0" applyFont="1" applyBorder="1"/>
    <xf numFmtId="0" fontId="5" fillId="0" borderId="0" xfId="0" applyFont="1"/>
    <xf numFmtId="0" fontId="5" fillId="0" borderId="54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 wrapText="1"/>
    </xf>
    <xf numFmtId="0" fontId="5" fillId="0" borderId="34" xfId="0" applyFont="1" applyBorder="1"/>
    <xf numFmtId="0" fontId="5" fillId="16" borderId="58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13" xfId="0" applyFont="1" applyBorder="1"/>
    <xf numFmtId="0" fontId="5" fillId="0" borderId="34" xfId="0" applyFont="1" applyBorder="1" applyAlignment="1">
      <alignment horizontal="center" vertical="center"/>
    </xf>
    <xf numFmtId="0" fontId="5" fillId="0" borderId="31" xfId="0" applyFont="1" applyBorder="1" applyAlignment="1">
      <alignment vertical="center"/>
    </xf>
    <xf numFmtId="166" fontId="5" fillId="0" borderId="58" xfId="0" applyNumberFormat="1" applyFont="1" applyBorder="1" applyAlignment="1">
      <alignment horizontal="center" wrapText="1"/>
    </xf>
    <xf numFmtId="164" fontId="49" fillId="32" borderId="58" xfId="0" applyNumberFormat="1" applyFont="1" applyFill="1" applyBorder="1" applyAlignment="1">
      <alignment horizontal="center" vertical="center" wrapText="1"/>
    </xf>
    <xf numFmtId="0" fontId="50" fillId="0" borderId="0" xfId="0" applyFont="1" applyAlignment="1">
      <alignment horizontal="center" wrapText="1"/>
    </xf>
    <xf numFmtId="170" fontId="9" fillId="31" borderId="58" xfId="0" applyNumberFormat="1" applyFont="1" applyFill="1" applyBorder="1" applyAlignment="1">
      <alignment horizontal="center" wrapText="1"/>
    </xf>
    <xf numFmtId="14" fontId="7" fillId="31" borderId="8" xfId="0" applyNumberFormat="1" applyFont="1" applyFill="1" applyBorder="1" applyAlignment="1">
      <alignment horizontal="center" vertical="center" wrapText="1"/>
    </xf>
    <xf numFmtId="166" fontId="8" fillId="31" borderId="7" xfId="0" applyNumberFormat="1" applyFont="1" applyFill="1" applyBorder="1" applyAlignment="1">
      <alignment horizontal="center" vertical="center"/>
    </xf>
    <xf numFmtId="49" fontId="5" fillId="31" borderId="58" xfId="0" applyNumberFormat="1" applyFont="1" applyFill="1" applyBorder="1" applyAlignment="1">
      <alignment horizontal="center" vertical="center"/>
    </xf>
    <xf numFmtId="164" fontId="49" fillId="0" borderId="0" xfId="0" applyNumberFormat="1" applyFont="1" applyAlignment="1">
      <alignment horizontal="center" wrapText="1"/>
    </xf>
    <xf numFmtId="1" fontId="49" fillId="0" borderId="0" xfId="0" applyNumberFormat="1" applyFont="1" applyAlignment="1">
      <alignment horizontal="center" wrapText="1"/>
    </xf>
    <xf numFmtId="166" fontId="48" fillId="0" borderId="0" xfId="0" applyNumberFormat="1" applyFont="1" applyAlignment="1">
      <alignment horizontal="center" wrapText="1"/>
    </xf>
    <xf numFmtId="166" fontId="49" fillId="0" borderId="0" xfId="0" applyNumberFormat="1" applyFont="1" applyAlignment="1">
      <alignment horizontal="center" wrapText="1"/>
    </xf>
    <xf numFmtId="49" fontId="5" fillId="31" borderId="62" xfId="0" applyNumberFormat="1" applyFont="1" applyFill="1" applyBorder="1" applyAlignment="1">
      <alignment horizontal="center" vertical="center"/>
    </xf>
    <xf numFmtId="49" fontId="7" fillId="29" borderId="58" xfId="0" applyNumberFormat="1" applyFont="1" applyFill="1" applyBorder="1" applyAlignment="1">
      <alignment horizontal="center" vertical="center" wrapText="1"/>
    </xf>
    <xf numFmtId="49" fontId="5" fillId="31" borderId="58" xfId="0" applyNumberFormat="1" applyFont="1" applyFill="1" applyBorder="1" applyAlignment="1">
      <alignment horizontal="center" vertical="center" wrapText="1"/>
    </xf>
    <xf numFmtId="166" fontId="5" fillId="31" borderId="62" xfId="0" applyNumberFormat="1" applyFont="1" applyFill="1" applyBorder="1" applyAlignment="1">
      <alignment horizontal="center" vertical="center"/>
    </xf>
    <xf numFmtId="0" fontId="7" fillId="31" borderId="0" xfId="0" applyFont="1" applyFill="1" applyAlignment="1">
      <alignment horizontal="center" vertical="center" wrapText="1"/>
    </xf>
    <xf numFmtId="166" fontId="5" fillId="31" borderId="0" xfId="0" applyNumberFormat="1" applyFont="1" applyFill="1" applyAlignment="1">
      <alignment vertical="center" wrapText="1"/>
    </xf>
    <xf numFmtId="167" fontId="5" fillId="31" borderId="0" xfId="0" applyNumberFormat="1" applyFont="1" applyFill="1" applyAlignment="1">
      <alignment vertical="top" wrapText="1"/>
    </xf>
    <xf numFmtId="0" fontId="5" fillId="31" borderId="0" xfId="0" applyFont="1" applyFill="1" applyAlignment="1">
      <alignment horizontal="center" vertical="center" wrapText="1"/>
    </xf>
    <xf numFmtId="49" fontId="5" fillId="31" borderId="0" xfId="0" applyNumberFormat="1" applyFont="1" applyFill="1" applyAlignment="1">
      <alignment horizontal="center" vertical="center" wrapText="1"/>
    </xf>
    <xf numFmtId="0" fontId="9" fillId="31" borderId="58" xfId="0" applyFont="1" applyFill="1" applyBorder="1" applyAlignment="1">
      <alignment horizontal="center" vertical="center"/>
    </xf>
    <xf numFmtId="49" fontId="9" fillId="31" borderId="58" xfId="0" applyNumberFormat="1" applyFont="1" applyFill="1" applyBorder="1" applyAlignment="1">
      <alignment horizontal="center" wrapText="1"/>
    </xf>
    <xf numFmtId="0" fontId="9" fillId="31" borderId="58" xfId="0" applyFont="1" applyFill="1" applyBorder="1" applyAlignment="1">
      <alignment wrapText="1"/>
    </xf>
    <xf numFmtId="166" fontId="9" fillId="31" borderId="58" xfId="0" applyNumberFormat="1" applyFont="1" applyFill="1" applyBorder="1" applyAlignment="1">
      <alignment horizontal="center" vertical="center" wrapText="1"/>
    </xf>
    <xf numFmtId="0" fontId="9" fillId="31" borderId="42" xfId="0" applyFont="1" applyFill="1" applyBorder="1" applyAlignment="1">
      <alignment horizontal="left" vertical="center" wrapText="1"/>
    </xf>
    <xf numFmtId="0" fontId="9" fillId="31" borderId="58" xfId="0" applyFont="1" applyFill="1" applyBorder="1" applyAlignment="1">
      <alignment horizontal="left" vertical="center" wrapText="1"/>
    </xf>
    <xf numFmtId="49" fontId="9" fillId="31" borderId="58" xfId="0" applyNumberFormat="1" applyFont="1" applyFill="1" applyBorder="1" applyAlignment="1">
      <alignment horizontal="center" vertical="center" wrapText="1"/>
    </xf>
    <xf numFmtId="0" fontId="9" fillId="31" borderId="58" xfId="0" applyFont="1" applyFill="1" applyBorder="1" applyAlignment="1">
      <alignment horizontal="center" wrapText="1"/>
    </xf>
    <xf numFmtId="166" fontId="9" fillId="31" borderId="58" xfId="0" applyNumberFormat="1" applyFont="1" applyFill="1" applyBorder="1" applyAlignment="1">
      <alignment horizontal="center" vertical="center"/>
    </xf>
    <xf numFmtId="0" fontId="9" fillId="31" borderId="58" xfId="0" applyFont="1" applyFill="1" applyBorder="1" applyAlignment="1">
      <alignment vertical="center"/>
    </xf>
    <xf numFmtId="0" fontId="9" fillId="31" borderId="58" xfId="0" applyFont="1" applyFill="1" applyBorder="1" applyAlignment="1">
      <alignment horizontal="center" vertical="center" wrapText="1"/>
    </xf>
    <xf numFmtId="0" fontId="9" fillId="31" borderId="58" xfId="0" applyFont="1" applyFill="1" applyBorder="1" applyAlignment="1">
      <alignment vertical="center" wrapText="1"/>
    </xf>
    <xf numFmtId="0" fontId="3" fillId="31" borderId="34" xfId="0" applyFont="1" applyFill="1" applyBorder="1" applyAlignment="1">
      <alignment wrapText="1"/>
    </xf>
    <xf numFmtId="0" fontId="7" fillId="31" borderId="0" xfId="0" applyFont="1" applyFill="1" applyAlignment="1">
      <alignment horizontal="left"/>
    </xf>
    <xf numFmtId="170" fontId="52" fillId="31" borderId="58" xfId="0" applyNumberFormat="1" applyFont="1" applyFill="1" applyBorder="1" applyAlignment="1">
      <alignment horizontal="center" wrapText="1"/>
    </xf>
    <xf numFmtId="49" fontId="52" fillId="31" borderId="58" xfId="0" applyNumberFormat="1" applyFont="1" applyFill="1" applyBorder="1" applyAlignment="1">
      <alignment horizontal="center" wrapText="1"/>
    </xf>
    <xf numFmtId="166" fontId="52" fillId="31" borderId="58" xfId="0" applyNumberFormat="1" applyFont="1" applyFill="1" applyBorder="1" applyAlignment="1">
      <alignment horizontal="center" vertical="center" wrapText="1"/>
    </xf>
    <xf numFmtId="0" fontId="52" fillId="31" borderId="42" xfId="0" applyFont="1" applyFill="1" applyBorder="1" applyAlignment="1">
      <alignment horizontal="left" vertical="center" wrapText="1"/>
    </xf>
    <xf numFmtId="0" fontId="52" fillId="31" borderId="28" xfId="0" applyFont="1" applyFill="1" applyBorder="1"/>
    <xf numFmtId="0" fontId="0" fillId="31" borderId="0" xfId="0" applyFill="1" applyAlignment="1">
      <alignment wrapText="1"/>
    </xf>
    <xf numFmtId="164" fontId="9" fillId="31" borderId="35" xfId="0" applyNumberFormat="1" applyFont="1" applyFill="1" applyBorder="1" applyAlignment="1">
      <alignment horizontal="center" vertical="center"/>
    </xf>
    <xf numFmtId="0" fontId="9" fillId="31" borderId="42" xfId="0" applyFont="1" applyFill="1" applyBorder="1" applyAlignment="1">
      <alignment wrapText="1"/>
    </xf>
    <xf numFmtId="0" fontId="5" fillId="31" borderId="0" xfId="0" applyFont="1" applyFill="1" applyAlignment="1">
      <alignment wrapText="1"/>
    </xf>
    <xf numFmtId="0" fontId="5" fillId="31" borderId="42" xfId="0" applyFont="1" applyFill="1" applyBorder="1" applyAlignment="1">
      <alignment wrapText="1"/>
    </xf>
    <xf numFmtId="166" fontId="50" fillId="0" borderId="0" xfId="0" applyNumberFormat="1" applyFont="1" applyAlignment="1">
      <alignment horizontal="center" wrapText="1"/>
    </xf>
    <xf numFmtId="167" fontId="5" fillId="31" borderId="53" xfId="0" applyNumberFormat="1" applyFont="1" applyFill="1" applyBorder="1" applyAlignment="1">
      <alignment vertical="top" wrapText="1"/>
    </xf>
    <xf numFmtId="0" fontId="13" fillId="31" borderId="53" xfId="0" applyFont="1" applyFill="1" applyBorder="1" applyAlignment="1">
      <alignment horizontal="center" vertical="center" wrapText="1"/>
    </xf>
    <xf numFmtId="0" fontId="7" fillId="31" borderId="53" xfId="0" applyFont="1" applyFill="1" applyBorder="1" applyAlignment="1">
      <alignment horizontal="center" vertical="center" wrapText="1"/>
    </xf>
    <xf numFmtId="0" fontId="5" fillId="31" borderId="53" xfId="0" applyFont="1" applyFill="1" applyBorder="1" applyAlignment="1">
      <alignment horizontal="center" vertical="center" wrapText="1"/>
    </xf>
    <xf numFmtId="49" fontId="5" fillId="31" borderId="53" xfId="0" applyNumberFormat="1" applyFont="1" applyFill="1" applyBorder="1" applyAlignment="1">
      <alignment horizontal="center" vertical="center" wrapText="1"/>
    </xf>
    <xf numFmtId="0" fontId="5" fillId="31" borderId="17" xfId="0" applyFont="1" applyFill="1" applyBorder="1" applyAlignment="1">
      <alignment wrapText="1"/>
    </xf>
    <xf numFmtId="0" fontId="5" fillId="31" borderId="57" xfId="0" applyFont="1" applyFill="1" applyBorder="1" applyAlignment="1">
      <alignment wrapText="1"/>
    </xf>
    <xf numFmtId="0" fontId="9" fillId="31" borderId="17" xfId="0" applyFont="1" applyFill="1" applyBorder="1" applyAlignment="1">
      <alignment wrapText="1"/>
    </xf>
    <xf numFmtId="0" fontId="1" fillId="29" borderId="58" xfId="0" applyFont="1" applyFill="1" applyBorder="1" applyAlignment="1">
      <alignment horizontal="center" vertical="center" wrapText="1"/>
    </xf>
    <xf numFmtId="49" fontId="1" fillId="29" borderId="40" xfId="0" applyNumberFormat="1" applyFont="1" applyFill="1" applyBorder="1" applyAlignment="1">
      <alignment horizontal="center" vertical="center" wrapText="1"/>
    </xf>
    <xf numFmtId="0" fontId="1" fillId="29" borderId="40" xfId="0" applyFont="1" applyFill="1" applyBorder="1" applyAlignment="1">
      <alignment horizontal="center" vertical="center" wrapText="1"/>
    </xf>
    <xf numFmtId="0" fontId="9" fillId="31" borderId="57" xfId="0" applyFont="1" applyFill="1" applyBorder="1" applyAlignment="1">
      <alignment wrapText="1"/>
    </xf>
    <xf numFmtId="0" fontId="9" fillId="31" borderId="0" xfId="0" applyFont="1" applyFill="1" applyAlignment="1">
      <alignment wrapText="1"/>
    </xf>
    <xf numFmtId="49" fontId="5" fillId="31" borderId="54" xfId="0" applyNumberFormat="1" applyFont="1" applyFill="1" applyBorder="1" applyAlignment="1">
      <alignment horizontal="center" vertical="center" wrapText="1"/>
    </xf>
    <xf numFmtId="164" fontId="5" fillId="31" borderId="17" xfId="0" applyNumberFormat="1" applyFont="1" applyFill="1" applyBorder="1" applyAlignment="1">
      <alignment wrapText="1"/>
    </xf>
    <xf numFmtId="0" fontId="16" fillId="4" borderId="0" xfId="0" applyFont="1" applyFill="1" applyAlignment="1">
      <alignment horizontal="left" vertical="center" wrapText="1"/>
    </xf>
    <xf numFmtId="0" fontId="32" fillId="11" borderId="0" xfId="0" applyFont="1" applyFill="1" applyAlignment="1">
      <alignment horizontal="center" vertical="center" wrapText="1"/>
    </xf>
    <xf numFmtId="0" fontId="44" fillId="22" borderId="0" xfId="0" applyFont="1" applyFill="1" applyAlignment="1">
      <alignment vertical="center" wrapText="1"/>
    </xf>
    <xf numFmtId="0" fontId="41" fillId="19" borderId="0" xfId="0" applyFont="1" applyFill="1" applyAlignment="1">
      <alignment wrapText="1"/>
    </xf>
    <xf numFmtId="167" fontId="36" fillId="14" borderId="0" xfId="0" applyNumberFormat="1" applyFont="1" applyFill="1" applyAlignment="1">
      <alignment vertical="top" wrapText="1"/>
    </xf>
    <xf numFmtId="0" fontId="12" fillId="3" borderId="0" xfId="0" applyFont="1" applyFill="1" applyAlignment="1">
      <alignment horizontal="center" vertical="center" wrapText="1"/>
    </xf>
    <xf numFmtId="0" fontId="24" fillId="6" borderId="0" xfId="0" applyFont="1" applyFill="1" applyAlignment="1">
      <alignment horizontal="center" vertical="center" wrapText="1"/>
    </xf>
    <xf numFmtId="49" fontId="32" fillId="11" borderId="0" xfId="0" applyNumberFormat="1" applyFont="1" applyFill="1" applyAlignment="1">
      <alignment horizontal="center" vertical="center" wrapText="1"/>
    </xf>
    <xf numFmtId="14" fontId="9" fillId="31" borderId="58" xfId="0" applyNumberFormat="1" applyFont="1" applyFill="1" applyBorder="1" applyAlignment="1">
      <alignment horizontal="center" wrapText="1"/>
    </xf>
    <xf numFmtId="166" fontId="15" fillId="31" borderId="7" xfId="0" applyNumberFormat="1" applyFont="1" applyFill="1" applyBorder="1" applyAlignment="1">
      <alignment horizontal="center" vertical="center" wrapText="1"/>
    </xf>
    <xf numFmtId="166" fontId="9" fillId="34" borderId="58" xfId="0" applyNumberFormat="1" applyFont="1" applyFill="1" applyBorder="1" applyAlignment="1">
      <alignment horizontal="center" vertical="center" wrapText="1"/>
    </xf>
    <xf numFmtId="164" fontId="9" fillId="34" borderId="35" xfId="0" applyNumberFormat="1" applyFont="1" applyFill="1" applyBorder="1" applyAlignment="1">
      <alignment horizontal="center" vertical="center"/>
    </xf>
    <xf numFmtId="0" fontId="9" fillId="34" borderId="58" xfId="0" applyFont="1" applyFill="1" applyBorder="1" applyAlignment="1">
      <alignment horizontal="center" vertical="center" wrapText="1"/>
    </xf>
    <xf numFmtId="0" fontId="9" fillId="34" borderId="58" xfId="0" applyFont="1" applyFill="1" applyBorder="1" applyAlignment="1">
      <alignment vertical="center" wrapText="1"/>
    </xf>
    <xf numFmtId="0" fontId="9" fillId="34" borderId="42" xfId="0" applyFont="1" applyFill="1" applyBorder="1" applyAlignment="1">
      <alignment wrapText="1"/>
    </xf>
    <xf numFmtId="170" fontId="9" fillId="0" borderId="58" xfId="0" applyNumberFormat="1" applyFont="1" applyBorder="1" applyAlignment="1">
      <alignment horizontal="center" wrapText="1"/>
    </xf>
    <xf numFmtId="0" fontId="9" fillId="0" borderId="58" xfId="0" applyFont="1" applyBorder="1" applyAlignment="1">
      <alignment horizontal="center" vertical="center"/>
    </xf>
    <xf numFmtId="49" fontId="9" fillId="0" borderId="58" xfId="0" applyNumberFormat="1" applyFont="1" applyBorder="1" applyAlignment="1">
      <alignment horizontal="center" wrapText="1"/>
    </xf>
    <xf numFmtId="0" fontId="9" fillId="0" borderId="58" xfId="0" applyFont="1" applyBorder="1" applyAlignment="1">
      <alignment wrapText="1"/>
    </xf>
    <xf numFmtId="166" fontId="9" fillId="0" borderId="58" xfId="0" applyNumberFormat="1" applyFont="1" applyBorder="1" applyAlignment="1">
      <alignment horizontal="center" vertical="center" wrapText="1"/>
    </xf>
    <xf numFmtId="0" fontId="9" fillId="0" borderId="42" xfId="0" applyFont="1" applyBorder="1" applyAlignment="1">
      <alignment horizontal="left" vertical="center" wrapText="1"/>
    </xf>
    <xf numFmtId="2" fontId="8" fillId="31" borderId="7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top"/>
    </xf>
    <xf numFmtId="164" fontId="8" fillId="31" borderId="7" xfId="0" applyNumberFormat="1" applyFont="1" applyFill="1" applyBorder="1" applyAlignment="1">
      <alignment horizontal="center" wrapText="1"/>
    </xf>
    <xf numFmtId="0" fontId="8" fillId="31" borderId="7" xfId="0" applyFont="1" applyFill="1" applyBorder="1" applyAlignment="1">
      <alignment horizontal="center" vertical="center"/>
    </xf>
    <xf numFmtId="0" fontId="7" fillId="31" borderId="7" xfId="0" applyFont="1" applyFill="1" applyBorder="1" applyAlignment="1">
      <alignment horizontal="center" vertical="center"/>
    </xf>
    <xf numFmtId="0" fontId="15" fillId="34" borderId="63" xfId="0" applyFont="1" applyFill="1" applyBorder="1" applyAlignment="1">
      <alignment horizontal="center" vertical="center" wrapText="1"/>
    </xf>
    <xf numFmtId="0" fontId="15" fillId="34" borderId="64" xfId="0" applyFont="1" applyFill="1" applyBorder="1" applyAlignment="1">
      <alignment horizontal="center" vertical="center"/>
    </xf>
    <xf numFmtId="167" fontId="1" fillId="29" borderId="58" xfId="0" applyNumberFormat="1" applyFont="1" applyFill="1" applyBorder="1" applyAlignment="1">
      <alignment horizontal="center" vertical="center" wrapText="1"/>
    </xf>
    <xf numFmtId="0" fontId="49" fillId="0" borderId="0" xfId="0" applyFont="1" applyAlignment="1">
      <alignment wrapText="1"/>
    </xf>
    <xf numFmtId="1" fontId="48" fillId="34" borderId="0" xfId="0" applyNumberFormat="1" applyFont="1" applyFill="1" applyAlignment="1">
      <alignment horizontal="center" wrapText="1"/>
    </xf>
    <xf numFmtId="1" fontId="48" fillId="34" borderId="0" xfId="0" applyNumberFormat="1" applyFont="1" applyFill="1" applyAlignment="1">
      <alignment horizontal="center" vertical="center" wrapText="1"/>
    </xf>
    <xf numFmtId="0" fontId="47" fillId="35" borderId="67" xfId="0" applyFont="1" applyFill="1" applyBorder="1" applyAlignment="1">
      <alignment wrapText="1"/>
    </xf>
    <xf numFmtId="0" fontId="47" fillId="35" borderId="69" xfId="0" applyFont="1" applyFill="1" applyBorder="1" applyAlignment="1">
      <alignment wrapText="1"/>
    </xf>
    <xf numFmtId="0" fontId="47" fillId="35" borderId="0" xfId="0" applyFont="1" applyFill="1" applyAlignment="1">
      <alignment wrapText="1"/>
    </xf>
    <xf numFmtId="0" fontId="47" fillId="35" borderId="72" xfId="0" applyFont="1" applyFill="1" applyBorder="1" applyAlignment="1">
      <alignment wrapText="1"/>
    </xf>
    <xf numFmtId="0" fontId="48" fillId="36" borderId="0" xfId="0" applyFont="1" applyFill="1" applyAlignment="1">
      <alignment wrapText="1"/>
    </xf>
    <xf numFmtId="164" fontId="13" fillId="31" borderId="32" xfId="0" applyNumberFormat="1" applyFont="1" applyFill="1" applyBorder="1" applyAlignment="1">
      <alignment horizontal="center" vertical="center" wrapText="1"/>
    </xf>
    <xf numFmtId="171" fontId="9" fillId="31" borderId="58" xfId="0" applyNumberFormat="1" applyFont="1" applyFill="1" applyBorder="1" applyAlignment="1">
      <alignment horizontal="center" wrapText="1"/>
    </xf>
    <xf numFmtId="0" fontId="48" fillId="0" borderId="13" xfId="0" applyFont="1" applyBorder="1" applyAlignment="1">
      <alignment horizontal="center" wrapText="1"/>
    </xf>
    <xf numFmtId="1" fontId="48" fillId="0" borderId="0" xfId="0" applyNumberFormat="1" applyFont="1" applyFill="1" applyAlignment="1">
      <alignment horizontal="center" vertical="center" wrapText="1"/>
    </xf>
    <xf numFmtId="0" fontId="47" fillId="0" borderId="0" xfId="0" applyFont="1" applyBorder="1" applyAlignment="1">
      <alignment wrapText="1"/>
    </xf>
    <xf numFmtId="171" fontId="9" fillId="29" borderId="58" xfId="0" applyNumberFormat="1" applyFont="1" applyFill="1" applyBorder="1" applyAlignment="1">
      <alignment horizontal="center" vertical="center" wrapText="1"/>
    </xf>
    <xf numFmtId="171" fontId="8" fillId="31" borderId="32" xfId="0" applyNumberFormat="1" applyFont="1" applyFill="1" applyBorder="1" applyAlignment="1">
      <alignment horizontal="center" wrapText="1"/>
    </xf>
    <xf numFmtId="171" fontId="8" fillId="31" borderId="61" xfId="0" applyNumberFormat="1" applyFont="1" applyFill="1" applyBorder="1" applyAlignment="1">
      <alignment horizontal="center" wrapText="1"/>
    </xf>
    <xf numFmtId="171" fontId="52" fillId="31" borderId="58" xfId="0" applyNumberFormat="1" applyFont="1" applyFill="1" applyBorder="1" applyAlignment="1">
      <alignment horizontal="center" wrapText="1"/>
    </xf>
    <xf numFmtId="171" fontId="9" fillId="31" borderId="35" xfId="0" applyNumberFormat="1" applyFont="1" applyFill="1" applyBorder="1" applyAlignment="1">
      <alignment horizontal="center" vertical="center"/>
    </xf>
    <xf numFmtId="171" fontId="5" fillId="31" borderId="35" xfId="0" applyNumberFormat="1" applyFont="1" applyFill="1" applyBorder="1" applyAlignment="1">
      <alignment horizontal="center" vertical="center"/>
    </xf>
    <xf numFmtId="171" fontId="11" fillId="2" borderId="3" xfId="0" applyNumberFormat="1" applyFont="1" applyFill="1" applyBorder="1" applyAlignment="1">
      <alignment horizontal="center" vertical="center"/>
    </xf>
    <xf numFmtId="0" fontId="52" fillId="31" borderId="58" xfId="0" applyFont="1" applyFill="1" applyBorder="1" applyAlignment="1">
      <alignment horizontal="left" vertical="center" wrapText="1"/>
    </xf>
    <xf numFmtId="0" fontId="13" fillId="31" borderId="0" xfId="0" applyFont="1" applyFill="1" applyAlignment="1">
      <alignment horizontal="left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0" xfId="0" applyFont="1" applyFill="1" applyAlignment="1">
      <alignment horizontal="left" vertical="center" wrapText="1"/>
    </xf>
    <xf numFmtId="0" fontId="7" fillId="29" borderId="31" xfId="0" applyFont="1" applyFill="1" applyBorder="1" applyAlignment="1">
      <alignment horizont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58" xfId="0" applyFont="1" applyFill="1" applyBorder="1" applyAlignment="1">
      <alignment horizontal="center" vertical="center" wrapText="1"/>
    </xf>
    <xf numFmtId="0" fontId="5" fillId="31" borderId="53" xfId="0" applyFont="1" applyFill="1" applyBorder="1" applyAlignment="1">
      <alignment horizontal="left" vertical="center" wrapText="1"/>
    </xf>
    <xf numFmtId="166" fontId="14" fillId="31" borderId="57" xfId="0" applyNumberFormat="1" applyFont="1" applyFill="1" applyBorder="1" applyAlignment="1">
      <alignment horizontal="left" vertical="top" wrapText="1"/>
    </xf>
    <xf numFmtId="166" fontId="14" fillId="31" borderId="0" xfId="0" applyNumberFormat="1" applyFont="1" applyFill="1" applyAlignment="1">
      <alignment horizontal="left" vertical="top" wrapText="1"/>
    </xf>
    <xf numFmtId="166" fontId="14" fillId="31" borderId="37" xfId="0" applyNumberFormat="1" applyFont="1" applyFill="1" applyBorder="1" applyAlignment="1">
      <alignment horizontal="left" vertical="top" wrapText="1"/>
    </xf>
    <xf numFmtId="0" fontId="7" fillId="29" borderId="58" xfId="0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 wrapText="1"/>
    </xf>
    <xf numFmtId="0" fontId="7" fillId="29" borderId="58" xfId="0" applyFont="1" applyFill="1" applyBorder="1" applyAlignment="1">
      <alignment horizontal="center" vertical="center" wrapText="1"/>
    </xf>
    <xf numFmtId="0" fontId="48" fillId="0" borderId="0" xfId="0" applyFont="1" applyAlignment="1">
      <alignment wrapText="1"/>
    </xf>
    <xf numFmtId="0" fontId="47" fillId="0" borderId="0" xfId="0" applyFont="1" applyAlignment="1">
      <alignment horizontal="center" wrapText="1"/>
    </xf>
    <xf numFmtId="0" fontId="49" fillId="24" borderId="58" xfId="0" applyFont="1" applyFill="1" applyBorder="1" applyAlignment="1">
      <alignment horizontal="center" vertical="center" wrapText="1"/>
    </xf>
    <xf numFmtId="0" fontId="49" fillId="32" borderId="58" xfId="0" applyFont="1" applyFill="1" applyBorder="1" applyAlignment="1">
      <alignment horizontal="center" vertical="center" wrapText="1"/>
    </xf>
    <xf numFmtId="0" fontId="48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25" borderId="58" xfId="0" applyFont="1" applyFill="1" applyBorder="1" applyAlignment="1">
      <alignment vertical="center" wrapText="1"/>
    </xf>
    <xf numFmtId="0" fontId="10" fillId="25" borderId="58" xfId="0" applyFont="1" applyFill="1" applyBorder="1" applyAlignment="1">
      <alignment vertical="center" wrapText="1"/>
    </xf>
    <xf numFmtId="0" fontId="4" fillId="0" borderId="58" xfId="0" applyFont="1" applyBorder="1" applyAlignment="1">
      <alignment wrapText="1"/>
    </xf>
    <xf numFmtId="0" fontId="5" fillId="31" borderId="58" xfId="0" applyFont="1" applyFill="1" applyBorder="1" applyAlignment="1">
      <alignment horizontal="left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48" fillId="0" borderId="0" xfId="0" applyFont="1" applyAlignment="1">
      <alignment wrapText="1"/>
    </xf>
    <xf numFmtId="0" fontId="50" fillId="0" borderId="0" xfId="0" applyFont="1" applyAlignment="1">
      <alignment horizontal="left" wrapText="1"/>
    </xf>
    <xf numFmtId="49" fontId="1" fillId="29" borderId="58" xfId="0" applyNumberFormat="1" applyFont="1" applyFill="1" applyBorder="1" applyAlignment="1">
      <alignment horizontal="center" vertical="center" wrapText="1"/>
    </xf>
    <xf numFmtId="0" fontId="50" fillId="0" borderId="0" xfId="0" applyFont="1" applyAlignment="1">
      <alignment horizontal="left" vertical="center" wrapText="1"/>
    </xf>
    <xf numFmtId="0" fontId="48" fillId="0" borderId="0" xfId="0" applyFont="1" applyAlignment="1">
      <alignment wrapText="1"/>
    </xf>
    <xf numFmtId="0" fontId="5" fillId="31" borderId="58" xfId="0" applyFont="1" applyFill="1" applyBorder="1" applyAlignment="1">
      <alignment horizontal="left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23" borderId="51" xfId="0" applyFont="1" applyFill="1" applyBorder="1" applyAlignment="1">
      <alignment vertical="center" wrapText="1"/>
    </xf>
    <xf numFmtId="0" fontId="5" fillId="20" borderId="45" xfId="0" applyFont="1" applyFill="1" applyBorder="1" applyAlignment="1">
      <alignment horizontal="center" vertical="center" wrapText="1"/>
    </xf>
    <xf numFmtId="0" fontId="14" fillId="31" borderId="0" xfId="0" applyNumberFormat="1" applyFont="1" applyFill="1" applyAlignment="1">
      <alignment horizontal="left" vertical="top" wrapText="1"/>
    </xf>
    <xf numFmtId="0" fontId="52" fillId="31" borderId="58" xfId="0" applyNumberFormat="1" applyFont="1" applyFill="1" applyBorder="1" applyAlignment="1">
      <alignment horizontal="center" vertical="center" wrapText="1"/>
    </xf>
    <xf numFmtId="0" fontId="5" fillId="17" borderId="36" xfId="0" applyNumberFormat="1" applyFont="1" applyFill="1" applyBorder="1" applyAlignment="1">
      <alignment horizontal="center" vertical="center" wrapText="1"/>
    </xf>
    <xf numFmtId="0" fontId="9" fillId="31" borderId="58" xfId="0" applyNumberFormat="1" applyFont="1" applyFill="1" applyBorder="1" applyAlignment="1">
      <alignment horizontal="center" vertical="center" wrapText="1"/>
    </xf>
    <xf numFmtId="0" fontId="9" fillId="0" borderId="58" xfId="0" applyNumberFormat="1" applyFont="1" applyBorder="1" applyAlignment="1">
      <alignment horizontal="center" vertical="center" wrapText="1"/>
    </xf>
    <xf numFmtId="0" fontId="3" fillId="31" borderId="58" xfId="0" applyNumberFormat="1" applyFont="1" applyFill="1" applyBorder="1" applyAlignment="1">
      <alignment horizontal="center" vertical="center" wrapText="1"/>
    </xf>
    <xf numFmtId="0" fontId="9" fillId="31" borderId="58" xfId="0" applyNumberFormat="1" applyFont="1" applyFill="1" applyBorder="1" applyAlignment="1">
      <alignment horizontal="center" vertical="center"/>
    </xf>
    <xf numFmtId="0" fontId="9" fillId="34" borderId="58" xfId="0" applyNumberFormat="1" applyFont="1" applyFill="1" applyBorder="1" applyAlignment="1">
      <alignment horizontal="center" vertical="center" wrapText="1"/>
    </xf>
    <xf numFmtId="0" fontId="39" fillId="17" borderId="36" xfId="0" applyNumberFormat="1" applyFont="1" applyFill="1" applyBorder="1" applyAlignment="1">
      <alignment horizontal="center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48" fillId="0" borderId="0" xfId="0" applyFont="1" applyAlignment="1"/>
    <xf numFmtId="0" fontId="48" fillId="0" borderId="0" xfId="0" applyFont="1" applyAlignment="1">
      <alignment wrapText="1"/>
    </xf>
    <xf numFmtId="0" fontId="49" fillId="24" borderId="58" xfId="0" applyFont="1" applyFill="1" applyBorder="1" applyAlignment="1">
      <alignment horizontal="center" vertical="center" wrapText="1"/>
    </xf>
    <xf numFmtId="0" fontId="5" fillId="31" borderId="0" xfId="0" applyFont="1" applyFill="1" applyBorder="1" applyAlignment="1">
      <alignment wrapText="1"/>
    </xf>
    <xf numFmtId="0" fontId="0" fillId="0" borderId="0" xfId="0" applyFill="1" applyAlignment="1">
      <alignment wrapText="1"/>
    </xf>
    <xf numFmtId="49" fontId="49" fillId="24" borderId="58" xfId="0" applyNumberFormat="1" applyFont="1" applyFill="1" applyBorder="1" applyAlignment="1">
      <alignment horizontal="center" vertical="center" wrapText="1"/>
    </xf>
    <xf numFmtId="0" fontId="48" fillId="37" borderId="0" xfId="0" applyFont="1" applyFill="1" applyAlignment="1">
      <alignment horizontal="center" wrapText="1"/>
    </xf>
    <xf numFmtId="0" fontId="48" fillId="0" borderId="0" xfId="0" applyFont="1" applyFill="1" applyAlignment="1">
      <alignment horizontal="center" wrapText="1"/>
    </xf>
    <xf numFmtId="0" fontId="48" fillId="36" borderId="0" xfId="0" applyFont="1" applyFill="1" applyAlignment="1">
      <alignment horizontal="center" wrapText="1"/>
    </xf>
    <xf numFmtId="0" fontId="48" fillId="37" borderId="0" xfId="0" applyFont="1" applyFill="1" applyBorder="1" applyAlignment="1">
      <alignment horizontal="center" wrapText="1"/>
    </xf>
    <xf numFmtId="49" fontId="48" fillId="37" borderId="0" xfId="0" applyNumberFormat="1" applyFont="1" applyFill="1" applyAlignment="1">
      <alignment horizontal="center" wrapText="1"/>
    </xf>
    <xf numFmtId="49" fontId="48" fillId="0" borderId="0" xfId="0" applyNumberFormat="1" applyFont="1" applyFill="1" applyAlignment="1">
      <alignment horizontal="center" wrapText="1"/>
    </xf>
    <xf numFmtId="49" fontId="48" fillId="0" borderId="0" xfId="0" applyNumberFormat="1" applyFont="1" applyAlignment="1">
      <alignment horizontal="center" wrapText="1"/>
    </xf>
    <xf numFmtId="0" fontId="50" fillId="37" borderId="0" xfId="0" applyFont="1" applyFill="1" applyAlignment="1">
      <alignment wrapText="1"/>
    </xf>
    <xf numFmtId="0" fontId="50" fillId="37" borderId="0" xfId="0" applyFont="1" applyFill="1" applyAlignment="1">
      <alignment horizontal="center" wrapText="1"/>
    </xf>
    <xf numFmtId="0" fontId="48" fillId="0" borderId="0" xfId="0" applyFont="1" applyAlignment="1"/>
    <xf numFmtId="0" fontId="48" fillId="0" borderId="0" xfId="0" applyFont="1" applyAlignment="1">
      <alignment wrapText="1"/>
    </xf>
    <xf numFmtId="49" fontId="48" fillId="38" borderId="0" xfId="0" applyNumberFormat="1" applyFont="1" applyFill="1" applyAlignment="1">
      <alignment horizontal="center" wrapText="1"/>
    </xf>
    <xf numFmtId="0" fontId="48" fillId="38" borderId="0" xfId="0" applyFont="1" applyFill="1" applyAlignment="1">
      <alignment wrapText="1"/>
    </xf>
    <xf numFmtId="49" fontId="48" fillId="39" borderId="0" xfId="0" applyNumberFormat="1" applyFont="1" applyFill="1" applyAlignment="1">
      <alignment horizontal="center" wrapText="1"/>
    </xf>
    <xf numFmtId="0" fontId="48" fillId="39" borderId="0" xfId="0" applyFont="1" applyFill="1" applyAlignment="1">
      <alignment wrapText="1"/>
    </xf>
    <xf numFmtId="0" fontId="48" fillId="39" borderId="0" xfId="0" applyFont="1" applyFill="1" applyAlignment="1"/>
    <xf numFmtId="0" fontId="48" fillId="39" borderId="0" xfId="0" applyFont="1" applyFill="1" applyAlignment="1">
      <alignment horizontal="left"/>
    </xf>
    <xf numFmtId="0" fontId="48" fillId="38" borderId="0" xfId="0" applyFont="1" applyFill="1" applyAlignment="1"/>
    <xf numFmtId="0" fontId="48" fillId="39" borderId="0" xfId="0" applyFont="1" applyFill="1" applyAlignment="1">
      <alignment wrapText="1"/>
    </xf>
    <xf numFmtId="0" fontId="48" fillId="38" borderId="0" xfId="0" applyFont="1" applyFill="1" applyAlignment="1">
      <alignment horizontal="center" wrapText="1"/>
    </xf>
    <xf numFmtId="0" fontId="48" fillId="39" borderId="0" xfId="0" applyFont="1" applyFill="1" applyAlignment="1">
      <alignment horizont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48" fillId="0" borderId="0" xfId="0" applyFont="1" applyAlignment="1">
      <alignment horizontal="left"/>
    </xf>
    <xf numFmtId="0" fontId="48" fillId="0" borderId="0" xfId="0" applyFont="1" applyAlignment="1">
      <alignment wrapText="1"/>
    </xf>
    <xf numFmtId="0" fontId="48" fillId="0" borderId="0" xfId="0" applyFont="1" applyAlignment="1">
      <alignment wrapText="1"/>
    </xf>
    <xf numFmtId="0" fontId="50" fillId="0" borderId="0" xfId="0" applyFont="1" applyAlignment="1">
      <alignment horizontal="left" wrapText="1"/>
    </xf>
    <xf numFmtId="0" fontId="50" fillId="0" borderId="0" xfId="0" applyFont="1" applyAlignment="1">
      <alignment vertical="center" wrapText="1"/>
    </xf>
    <xf numFmtId="0" fontId="47" fillId="0" borderId="0" xfId="0" applyFont="1" applyAlignment="1">
      <alignment horizontal="center" wrapText="1"/>
    </xf>
    <xf numFmtId="0" fontId="5" fillId="31" borderId="58" xfId="0" applyFont="1" applyFill="1" applyBorder="1" applyAlignment="1">
      <alignment horizontal="left" vertical="center" wrapText="1"/>
    </xf>
    <xf numFmtId="20" fontId="48" fillId="0" borderId="0" xfId="0" quotePrefix="1" applyNumberFormat="1" applyFont="1" applyAlignment="1">
      <alignment horizontal="right" wrapText="1"/>
    </xf>
    <xf numFmtId="20" fontId="48" fillId="0" borderId="0" xfId="0" applyNumberFormat="1" applyFont="1" applyAlignment="1">
      <alignment horizontal="right" wrapText="1"/>
    </xf>
    <xf numFmtId="20" fontId="48" fillId="0" borderId="0" xfId="0" applyNumberFormat="1" applyFont="1" applyAlignment="1">
      <alignment wrapText="1"/>
    </xf>
    <xf numFmtId="0" fontId="48" fillId="0" borderId="0" xfId="0" applyFont="1" applyFill="1" applyBorder="1" applyAlignment="1">
      <alignment horizontal="center" vertical="center" wrapText="1"/>
    </xf>
    <xf numFmtId="0" fontId="47" fillId="0" borderId="0" xfId="0" applyFont="1" applyFill="1" applyBorder="1" applyAlignment="1">
      <alignment wrapText="1"/>
    </xf>
    <xf numFmtId="164" fontId="48" fillId="0" borderId="0" xfId="0" applyNumberFormat="1" applyFont="1" applyFill="1" applyBorder="1" applyAlignment="1">
      <alignment horizontal="center" vertical="center" wrapText="1"/>
    </xf>
    <xf numFmtId="0" fontId="47" fillId="0" borderId="0" xfId="0" applyFont="1" applyFill="1" applyAlignment="1">
      <alignment horizontal="center" vertical="center" wrapText="1"/>
    </xf>
    <xf numFmtId="0" fontId="48" fillId="0" borderId="0" xfId="0" applyFont="1" applyFill="1" applyAlignment="1">
      <alignment horizontal="center" vertical="center" wrapText="1"/>
    </xf>
    <xf numFmtId="0" fontId="47" fillId="0" borderId="0" xfId="0" applyFont="1" applyFill="1" applyAlignment="1">
      <alignment wrapText="1"/>
    </xf>
    <xf numFmtId="0" fontId="48" fillId="0" borderId="0" xfId="0" applyFont="1" applyFill="1" applyBorder="1" applyAlignment="1">
      <alignment horizontal="right" wrapText="1"/>
    </xf>
    <xf numFmtId="0" fontId="48" fillId="0" borderId="0" xfId="0" applyFont="1" applyFill="1" applyBorder="1" applyAlignment="1">
      <alignment horizontal="left" wrapText="1"/>
    </xf>
    <xf numFmtId="0" fontId="57" fillId="0" borderId="0" xfId="0" applyFont="1" applyAlignment="1">
      <alignment horizontal="center" wrapText="1"/>
    </xf>
    <xf numFmtId="0" fontId="48" fillId="0" borderId="0" xfId="0" applyFont="1" applyFill="1" applyAlignment="1">
      <alignment horizontal="right" wrapText="1"/>
    </xf>
    <xf numFmtId="20" fontId="48" fillId="0" borderId="0" xfId="0" applyNumberFormat="1" applyFont="1" applyFill="1" applyBorder="1" applyAlignment="1">
      <alignment horizontal="right" wrapText="1"/>
    </xf>
    <xf numFmtId="0" fontId="48" fillId="0" borderId="0" xfId="0" applyFont="1" applyFill="1" applyBorder="1" applyAlignment="1">
      <alignment horizont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48" fillId="0" borderId="0" xfId="0" applyFont="1" applyAlignment="1">
      <alignment wrapText="1"/>
    </xf>
    <xf numFmtId="0" fontId="5" fillId="31" borderId="42" xfId="0" applyFont="1" applyFill="1" applyBorder="1" applyAlignment="1">
      <alignment horizontal="center" vertical="center" wrapText="1"/>
    </xf>
    <xf numFmtId="0" fontId="7" fillId="29" borderId="7" xfId="0" applyFont="1" applyFill="1" applyBorder="1" applyAlignment="1">
      <alignment horizontal="center" vertical="center"/>
    </xf>
    <xf numFmtId="0" fontId="6" fillId="27" borderId="7" xfId="0" applyFont="1" applyFill="1" applyBorder="1" applyAlignment="1">
      <alignment horizontal="center" vertical="top"/>
    </xf>
    <xf numFmtId="0" fontId="7" fillId="31" borderId="58" xfId="0" applyFont="1" applyFill="1" applyBorder="1" applyAlignment="1">
      <alignment horizontal="center" vertical="center"/>
    </xf>
    <xf numFmtId="0" fontId="7" fillId="31" borderId="54" xfId="0" applyFont="1" applyFill="1" applyBorder="1" applyAlignment="1">
      <alignment horizontal="center" vertical="center"/>
    </xf>
    <xf numFmtId="14" fontId="5" fillId="31" borderId="58" xfId="0" applyNumberFormat="1" applyFont="1" applyFill="1" applyBorder="1" applyAlignment="1">
      <alignment horizontal="center" vertical="center"/>
    </xf>
    <xf numFmtId="0" fontId="5" fillId="31" borderId="34" xfId="0" applyFont="1" applyFill="1" applyBorder="1" applyAlignment="1">
      <alignment horizontal="left" wrapText="1"/>
    </xf>
    <xf numFmtId="0" fontId="5" fillId="31" borderId="56" xfId="0" applyFont="1" applyFill="1" applyBorder="1" applyAlignment="1">
      <alignment horizontal="left" wrapText="1"/>
    </xf>
    <xf numFmtId="0" fontId="5" fillId="31" borderId="30" xfId="0" applyFont="1" applyFill="1" applyBorder="1" applyAlignment="1">
      <alignment horizontal="left" wrapText="1"/>
    </xf>
    <xf numFmtId="0" fontId="5" fillId="31" borderId="13" xfId="0" applyFont="1" applyFill="1" applyBorder="1" applyAlignment="1">
      <alignment horizontal="left" wrapText="1"/>
    </xf>
    <xf numFmtId="0" fontId="5" fillId="31" borderId="53" xfId="0" applyFont="1" applyFill="1" applyBorder="1" applyAlignment="1">
      <alignment horizontal="left" wrapText="1"/>
    </xf>
    <xf numFmtId="0" fontId="5" fillId="31" borderId="24" xfId="0" applyFont="1" applyFill="1" applyBorder="1" applyAlignment="1">
      <alignment horizontal="left" wrapText="1"/>
    </xf>
    <xf numFmtId="0" fontId="5" fillId="31" borderId="40" xfId="0" applyFont="1" applyFill="1" applyBorder="1" applyAlignment="1">
      <alignment horizontal="center" wrapText="1"/>
    </xf>
    <xf numFmtId="0" fontId="5" fillId="31" borderId="54" xfId="0" applyFont="1" applyFill="1" applyBorder="1" applyAlignment="1">
      <alignment horizontal="center" wrapText="1"/>
    </xf>
    <xf numFmtId="0" fontId="5" fillId="31" borderId="58" xfId="0" applyFont="1" applyFill="1" applyBorder="1" applyAlignment="1">
      <alignment horizontal="center" vertical="center" wrapText="1"/>
    </xf>
    <xf numFmtId="14" fontId="5" fillId="31" borderId="54" xfId="0" applyNumberFormat="1" applyFont="1" applyFill="1" applyBorder="1" applyAlignment="1">
      <alignment horizontal="center" vertical="center"/>
    </xf>
    <xf numFmtId="0" fontId="5" fillId="31" borderId="34" xfId="0" applyFont="1" applyFill="1" applyBorder="1" applyAlignment="1">
      <alignment horizontal="left" vertical="center" wrapText="1"/>
    </xf>
    <xf numFmtId="0" fontId="5" fillId="31" borderId="56" xfId="0" applyFont="1" applyFill="1" applyBorder="1" applyAlignment="1">
      <alignment horizontal="left" vertical="center" wrapText="1"/>
    </xf>
    <xf numFmtId="0" fontId="5" fillId="31" borderId="30" xfId="0" applyFont="1" applyFill="1" applyBorder="1" applyAlignment="1">
      <alignment horizontal="left" vertical="center" wrapText="1"/>
    </xf>
    <xf numFmtId="0" fontId="5" fillId="31" borderId="13" xfId="0" applyFont="1" applyFill="1" applyBorder="1" applyAlignment="1">
      <alignment horizontal="left" vertical="center" wrapText="1"/>
    </xf>
    <xf numFmtId="0" fontId="5" fillId="31" borderId="53" xfId="0" applyFont="1" applyFill="1" applyBorder="1" applyAlignment="1">
      <alignment horizontal="left" vertical="center" wrapText="1"/>
    </xf>
    <xf numFmtId="0" fontId="5" fillId="31" borderId="24" xfId="0" applyFont="1" applyFill="1" applyBorder="1" applyAlignment="1">
      <alignment horizontal="left" vertical="center" wrapText="1"/>
    </xf>
    <xf numFmtId="0" fontId="5" fillId="31" borderId="40" xfId="0" applyFont="1" applyFill="1" applyBorder="1" applyAlignment="1">
      <alignment horizontal="center" vertical="center" wrapText="1"/>
    </xf>
    <xf numFmtId="0" fontId="5" fillId="31" borderId="54" xfId="0" applyFont="1" applyFill="1" applyBorder="1" applyAlignment="1">
      <alignment horizontal="center" vertical="center" wrapText="1"/>
    </xf>
    <xf numFmtId="1" fontId="5" fillId="31" borderId="58" xfId="0" applyNumberFormat="1" applyFont="1" applyFill="1" applyBorder="1" applyAlignment="1">
      <alignment horizontal="center" vertical="center" wrapText="1"/>
    </xf>
    <xf numFmtId="0" fontId="6" fillId="27" borderId="44" xfId="0" applyFont="1" applyFill="1" applyBorder="1" applyAlignment="1">
      <alignment horizontal="center" wrapText="1"/>
    </xf>
    <xf numFmtId="0" fontId="6" fillId="27" borderId="55" xfId="0" applyFont="1" applyFill="1" applyBorder="1" applyAlignment="1">
      <alignment horizontal="center" wrapText="1"/>
    </xf>
    <xf numFmtId="0" fontId="6" fillId="27" borderId="26" xfId="0" applyFont="1" applyFill="1" applyBorder="1" applyAlignment="1">
      <alignment horizontal="center" wrapText="1"/>
    </xf>
    <xf numFmtId="0" fontId="7" fillId="29" borderId="27" xfId="0" applyFont="1" applyFill="1" applyBorder="1" applyAlignment="1">
      <alignment horizontal="center" wrapText="1"/>
    </xf>
    <xf numFmtId="0" fontId="7" fillId="29" borderId="48" xfId="0" applyFont="1" applyFill="1" applyBorder="1" applyAlignment="1">
      <alignment horizontal="center" wrapText="1"/>
    </xf>
    <xf numFmtId="0" fontId="7" fillId="29" borderId="31" xfId="0" applyFont="1" applyFill="1" applyBorder="1" applyAlignment="1">
      <alignment horizontal="center" wrapText="1"/>
    </xf>
    <xf numFmtId="0" fontId="7" fillId="31" borderId="0" xfId="0" applyFont="1" applyFill="1" applyAlignment="1">
      <alignment horizont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27" xfId="0" applyFont="1" applyFill="1" applyBorder="1" applyAlignment="1">
      <alignment horizontal="left" vertical="center" wrapText="1"/>
    </xf>
    <xf numFmtId="0" fontId="5" fillId="31" borderId="48" xfId="0" applyFont="1" applyFill="1" applyBorder="1" applyAlignment="1">
      <alignment horizontal="left" vertical="center" wrapText="1"/>
    </xf>
    <xf numFmtId="0" fontId="5" fillId="31" borderId="31" xfId="0" applyFont="1" applyFill="1" applyBorder="1" applyAlignment="1">
      <alignment horizontal="left" vertical="center" wrapText="1"/>
    </xf>
    <xf numFmtId="0" fontId="5" fillId="31" borderId="47" xfId="0" applyFont="1" applyFill="1" applyBorder="1" applyAlignment="1">
      <alignment horizontal="left" vertical="center" wrapText="1"/>
    </xf>
    <xf numFmtId="0" fontId="5" fillId="31" borderId="60" xfId="0" applyFont="1" applyFill="1" applyBorder="1" applyAlignment="1">
      <alignment horizontal="left" vertical="center" wrapText="1"/>
    </xf>
    <xf numFmtId="0" fontId="5" fillId="31" borderId="52" xfId="0" applyFont="1" applyFill="1" applyBorder="1" applyAlignment="1">
      <alignment horizontal="left" vertical="center" wrapText="1"/>
    </xf>
    <xf numFmtId="0" fontId="19" fillId="27" borderId="44" xfId="0" applyFont="1" applyFill="1" applyBorder="1" applyAlignment="1">
      <alignment horizontal="center" vertical="center"/>
    </xf>
    <xf numFmtId="0" fontId="19" fillId="27" borderId="55" xfId="0" applyFont="1" applyFill="1" applyBorder="1" applyAlignment="1">
      <alignment horizontal="center" vertical="center"/>
    </xf>
    <xf numFmtId="0" fontId="19" fillId="27" borderId="55" xfId="0" applyFont="1" applyFill="1" applyBorder="1" applyAlignment="1">
      <alignment horizontal="left" vertical="center" wrapText="1"/>
    </xf>
    <xf numFmtId="0" fontId="19" fillId="27" borderId="55" xfId="0" applyFont="1" applyFill="1" applyBorder="1" applyAlignment="1">
      <alignment horizontal="center" vertical="center" wrapText="1"/>
    </xf>
    <xf numFmtId="0" fontId="19" fillId="27" borderId="26" xfId="0" applyFont="1" applyFill="1" applyBorder="1" applyAlignment="1">
      <alignment horizontal="center" vertical="center"/>
    </xf>
    <xf numFmtId="0" fontId="7" fillId="31" borderId="58" xfId="0" applyFont="1" applyFill="1" applyBorder="1" applyAlignment="1">
      <alignment horizontal="center" vertical="center" wrapText="1"/>
    </xf>
    <xf numFmtId="0" fontId="7" fillId="31" borderId="48" xfId="0" applyFont="1" applyFill="1" applyBorder="1" applyAlignment="1">
      <alignment horizontal="center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50" xfId="0" applyFont="1" applyFill="1" applyBorder="1" applyAlignment="1">
      <alignment horizontal="left" vertical="center" wrapText="1"/>
    </xf>
    <xf numFmtId="0" fontId="5" fillId="31" borderId="57" xfId="0" applyFont="1" applyFill="1" applyBorder="1" applyAlignment="1">
      <alignment horizontal="left" vertical="center" wrapText="1"/>
    </xf>
    <xf numFmtId="0" fontId="5" fillId="31" borderId="0" xfId="0" applyFont="1" applyFill="1" applyAlignment="1">
      <alignment horizontal="left" vertical="center" wrapText="1"/>
    </xf>
    <xf numFmtId="0" fontId="5" fillId="31" borderId="37" xfId="0" applyFont="1" applyFill="1" applyBorder="1" applyAlignment="1">
      <alignment horizontal="left" vertical="center" wrapText="1"/>
    </xf>
    <xf numFmtId="14" fontId="5" fillId="31" borderId="27" xfId="0" applyNumberFormat="1" applyFont="1" applyFill="1" applyBorder="1" applyAlignment="1">
      <alignment horizontal="center" vertical="top" wrapText="1"/>
    </xf>
    <xf numFmtId="14" fontId="5" fillId="29" borderId="27" xfId="0" applyNumberFormat="1" applyFont="1" applyFill="1" applyBorder="1" applyAlignment="1">
      <alignment horizontal="center" vertical="top" wrapText="1"/>
    </xf>
    <xf numFmtId="14" fontId="5" fillId="29" borderId="48" xfId="0" applyNumberFormat="1" applyFont="1" applyFill="1" applyBorder="1" applyAlignment="1">
      <alignment horizontal="center" vertical="top" wrapText="1"/>
    </xf>
    <xf numFmtId="14" fontId="5" fillId="29" borderId="31" xfId="0" applyNumberFormat="1" applyFont="1" applyFill="1" applyBorder="1" applyAlignment="1">
      <alignment horizontal="center" vertical="top" wrapText="1"/>
    </xf>
    <xf numFmtId="0" fontId="1" fillId="29" borderId="27" xfId="0" applyFont="1" applyFill="1" applyBorder="1" applyAlignment="1">
      <alignment horizontal="center" vertical="center" wrapText="1"/>
    </xf>
    <xf numFmtId="0" fontId="1" fillId="29" borderId="31" xfId="0" applyFont="1" applyFill="1" applyBorder="1" applyAlignment="1">
      <alignment horizontal="center" vertical="center" wrapText="1"/>
    </xf>
    <xf numFmtId="14" fontId="55" fillId="33" borderId="27" xfId="0" applyNumberFormat="1" applyFont="1" applyFill="1" applyBorder="1" applyAlignment="1">
      <alignment horizontal="left" vertical="top" wrapText="1"/>
    </xf>
    <xf numFmtId="14" fontId="55" fillId="33" borderId="48" xfId="0" applyNumberFormat="1" applyFont="1" applyFill="1" applyBorder="1" applyAlignment="1">
      <alignment horizontal="left" vertical="top" wrapText="1"/>
    </xf>
    <xf numFmtId="14" fontId="55" fillId="33" borderId="31" xfId="0" applyNumberFormat="1" applyFont="1" applyFill="1" applyBorder="1" applyAlignment="1">
      <alignment horizontal="left" vertical="top" wrapText="1"/>
    </xf>
    <xf numFmtId="0" fontId="56" fillId="27" borderId="27" xfId="0" applyFont="1" applyFill="1" applyBorder="1" applyAlignment="1">
      <alignment horizontal="center" vertical="top" wrapText="1"/>
    </xf>
    <xf numFmtId="0" fontId="56" fillId="27" borderId="48" xfId="0" applyFont="1" applyFill="1" applyBorder="1" applyAlignment="1">
      <alignment horizontal="center" vertical="top" wrapText="1"/>
    </xf>
    <xf numFmtId="0" fontId="56" fillId="27" borderId="31" xfId="0" applyFont="1" applyFill="1" applyBorder="1" applyAlignment="1">
      <alignment horizontal="center" vertical="top" wrapText="1"/>
    </xf>
    <xf numFmtId="167" fontId="55" fillId="33" borderId="27" xfId="0" applyNumberFormat="1" applyFont="1" applyFill="1" applyBorder="1" applyAlignment="1">
      <alignment horizontal="left" vertical="top" wrapText="1"/>
    </xf>
    <xf numFmtId="167" fontId="55" fillId="33" borderId="48" xfId="0" applyNumberFormat="1" applyFont="1" applyFill="1" applyBorder="1" applyAlignment="1">
      <alignment horizontal="left" vertical="top" wrapText="1"/>
    </xf>
    <xf numFmtId="167" fontId="55" fillId="33" borderId="31" xfId="0" applyNumberFormat="1" applyFont="1" applyFill="1" applyBorder="1" applyAlignment="1">
      <alignment horizontal="left" vertical="top" wrapText="1"/>
    </xf>
    <xf numFmtId="0" fontId="5" fillId="31" borderId="27" xfId="0" applyNumberFormat="1" applyFont="1" applyFill="1" applyBorder="1" applyAlignment="1">
      <alignment horizontal="center" vertical="top" wrapText="1"/>
    </xf>
    <xf numFmtId="14" fontId="5" fillId="31" borderId="15" xfId="0" applyNumberFormat="1" applyFont="1" applyFill="1" applyBorder="1" applyAlignment="1">
      <alignment horizontal="center" vertical="top" wrapText="1"/>
    </xf>
    <xf numFmtId="14" fontId="5" fillId="31" borderId="8" xfId="0" applyNumberFormat="1" applyFont="1" applyFill="1" applyBorder="1" applyAlignment="1">
      <alignment horizontal="center" vertical="top" wrapText="1"/>
    </xf>
    <xf numFmtId="0" fontId="48" fillId="0" borderId="0" xfId="0" applyFont="1" applyAlignment="1">
      <alignment vertical="center" wrapText="1"/>
    </xf>
    <xf numFmtId="0" fontId="48" fillId="37" borderId="0" xfId="0" applyFont="1" applyFill="1" applyAlignment="1">
      <alignment horizontal="left" vertical="center" wrapText="1"/>
    </xf>
    <xf numFmtId="0" fontId="48" fillId="0" borderId="0" xfId="0" applyFont="1" applyAlignment="1"/>
    <xf numFmtId="0" fontId="48" fillId="37" borderId="0" xfId="0" applyFont="1" applyFill="1" applyBorder="1" applyAlignment="1">
      <alignment horizontal="left" wrapText="1"/>
    </xf>
    <xf numFmtId="0" fontId="48" fillId="0" borderId="0" xfId="0" applyFont="1" applyBorder="1" applyAlignment="1">
      <alignment horizontal="left" wrapText="1"/>
    </xf>
    <xf numFmtId="0" fontId="48" fillId="0" borderId="0" xfId="0" applyFont="1" applyAlignment="1">
      <alignment horizontal="left" wrapText="1"/>
    </xf>
    <xf numFmtId="0" fontId="48" fillId="0" borderId="0" xfId="0" applyFont="1" applyAlignment="1">
      <alignment wrapText="1"/>
    </xf>
    <xf numFmtId="0" fontId="48" fillId="37" borderId="0" xfId="0" applyFont="1" applyFill="1" applyAlignment="1">
      <alignment vertical="center" wrapText="1"/>
    </xf>
    <xf numFmtId="0" fontId="48" fillId="37" borderId="0" xfId="0" applyFont="1" applyFill="1" applyBorder="1" applyAlignment="1">
      <alignment wrapText="1"/>
    </xf>
    <xf numFmtId="0" fontId="48" fillId="0" borderId="0" xfId="0" applyFont="1" applyAlignment="1">
      <alignment horizontal="left"/>
    </xf>
    <xf numFmtId="0" fontId="49" fillId="24" borderId="58" xfId="0" applyFont="1" applyFill="1" applyBorder="1" applyAlignment="1">
      <alignment horizontal="center" vertical="center" wrapText="1"/>
    </xf>
    <xf numFmtId="0" fontId="48" fillId="24" borderId="58" xfId="0" applyFont="1" applyFill="1" applyBorder="1" applyAlignment="1">
      <alignment horizontal="center" vertical="center" wrapText="1"/>
    </xf>
    <xf numFmtId="0" fontId="48" fillId="0" borderId="0" xfId="0" applyFont="1" applyBorder="1" applyAlignment="1">
      <alignment horizontal="left"/>
    </xf>
    <xf numFmtId="49" fontId="48" fillId="37" borderId="0" xfId="0" applyNumberFormat="1" applyFont="1" applyFill="1" applyAlignment="1">
      <alignment horizontal="center" vertical="center" wrapText="1"/>
    </xf>
    <xf numFmtId="0" fontId="48" fillId="37" borderId="0" xfId="0" applyFont="1" applyFill="1" applyAlignment="1">
      <alignment horizontal="center" vertical="center" wrapText="1"/>
    </xf>
    <xf numFmtId="164" fontId="49" fillId="24" borderId="58" xfId="0" applyNumberFormat="1" applyFont="1" applyFill="1" applyBorder="1" applyAlignment="1">
      <alignment horizontal="center" vertical="center" wrapText="1"/>
    </xf>
    <xf numFmtId="0" fontId="48" fillId="31" borderId="58" xfId="0" applyFont="1" applyFill="1" applyBorder="1" applyAlignment="1">
      <alignment horizontal="center" vertical="center" wrapText="1"/>
    </xf>
    <xf numFmtId="0" fontId="50" fillId="37" borderId="0" xfId="0" applyFont="1" applyFill="1" applyBorder="1" applyAlignment="1">
      <alignment horizontal="left" wrapText="1"/>
    </xf>
    <xf numFmtId="0" fontId="48" fillId="38" borderId="0" xfId="0" applyFont="1" applyFill="1" applyAlignment="1"/>
    <xf numFmtId="0" fontId="49" fillId="35" borderId="65" xfId="0" applyFont="1" applyFill="1" applyBorder="1" applyAlignment="1">
      <alignment wrapText="1"/>
    </xf>
    <xf numFmtId="0" fontId="49" fillId="35" borderId="71" xfId="0" applyFont="1" applyFill="1" applyBorder="1" applyAlignment="1">
      <alignment wrapText="1"/>
    </xf>
    <xf numFmtId="0" fontId="47" fillId="0" borderId="65" xfId="0" applyFont="1" applyBorder="1" applyAlignment="1">
      <alignment vertical="top" wrapText="1"/>
    </xf>
    <xf numFmtId="0" fontId="47" fillId="0" borderId="71" xfId="0" applyFont="1" applyBorder="1" applyAlignment="1">
      <alignment vertical="top" wrapText="1"/>
    </xf>
    <xf numFmtId="0" fontId="47" fillId="0" borderId="66" xfId="0" applyFont="1" applyBorder="1" applyAlignment="1">
      <alignment vertical="top" wrapText="1"/>
    </xf>
    <xf numFmtId="0" fontId="47" fillId="0" borderId="67" xfId="0" applyFont="1" applyBorder="1" applyAlignment="1">
      <alignment vertical="top" wrapText="1"/>
    </xf>
    <xf numFmtId="0" fontId="47" fillId="0" borderId="0" xfId="0" applyFont="1" applyAlignment="1">
      <alignment vertical="top" wrapText="1"/>
    </xf>
    <xf numFmtId="0" fontId="47" fillId="0" borderId="68" xfId="0" applyFont="1" applyBorder="1" applyAlignment="1">
      <alignment vertical="top" wrapText="1"/>
    </xf>
    <xf numFmtId="0" fontId="47" fillId="0" borderId="69" xfId="0" applyFont="1" applyBorder="1" applyAlignment="1">
      <alignment vertical="top" wrapText="1"/>
    </xf>
    <xf numFmtId="0" fontId="47" fillId="0" borderId="72" xfId="0" applyFont="1" applyBorder="1" applyAlignment="1">
      <alignment vertical="top" wrapText="1"/>
    </xf>
    <xf numFmtId="0" fontId="47" fillId="0" borderId="70" xfId="0" applyFont="1" applyBorder="1" applyAlignment="1">
      <alignment vertical="top" wrapText="1"/>
    </xf>
    <xf numFmtId="0" fontId="51" fillId="15" borderId="40" xfId="0" applyFont="1" applyFill="1" applyBorder="1" applyAlignment="1">
      <alignment horizontal="center" vertical="center" wrapText="1"/>
    </xf>
    <xf numFmtId="0" fontId="48" fillId="15" borderId="56" xfId="0" applyFont="1" applyFill="1" applyBorder="1" applyAlignment="1">
      <alignment horizontal="center" vertical="center" wrapText="1"/>
    </xf>
    <xf numFmtId="0" fontId="47" fillId="15" borderId="30" xfId="0" applyFont="1" applyFill="1" applyBorder="1" applyAlignment="1">
      <alignment horizontal="center" vertical="center" wrapText="1"/>
    </xf>
    <xf numFmtId="0" fontId="49" fillId="32" borderId="27" xfId="0" applyFont="1" applyFill="1" applyBorder="1" applyAlignment="1">
      <alignment horizontal="center" vertical="center" wrapText="1"/>
    </xf>
    <xf numFmtId="0" fontId="49" fillId="32" borderId="31" xfId="0" applyFont="1" applyFill="1" applyBorder="1" applyAlignment="1">
      <alignment horizontal="center" vertical="center" wrapText="1"/>
    </xf>
    <xf numFmtId="0" fontId="48" fillId="39" borderId="0" xfId="0" applyFont="1" applyFill="1" applyAlignment="1">
      <alignment wrapText="1"/>
    </xf>
    <xf numFmtId="0" fontId="48" fillId="39" borderId="0" xfId="0" applyFont="1" applyFill="1" applyAlignment="1">
      <alignment horizontal="left" wrapText="1"/>
    </xf>
    <xf numFmtId="0" fontId="50" fillId="0" borderId="0" xfId="0" applyFont="1" applyAlignment="1">
      <alignment horizontal="left" wrapText="1"/>
    </xf>
    <xf numFmtId="0" fontId="50" fillId="0" borderId="0" xfId="0" applyFont="1" applyAlignment="1">
      <alignment vertical="center" wrapText="1"/>
    </xf>
    <xf numFmtId="0" fontId="48" fillId="38" borderId="0" xfId="0" applyFont="1" applyFill="1" applyAlignment="1">
      <alignment horizontal="left"/>
    </xf>
    <xf numFmtId="0" fontId="48" fillId="39" borderId="0" xfId="0" applyFont="1" applyFill="1" applyAlignment="1"/>
    <xf numFmtId="0" fontId="48" fillId="39" borderId="0" xfId="0" applyFont="1" applyFill="1" applyAlignment="1">
      <alignment horizontal="left"/>
    </xf>
    <xf numFmtId="0" fontId="47" fillId="0" borderId="0" xfId="0" applyFont="1" applyAlignment="1">
      <alignment horizontal="center" wrapText="1"/>
    </xf>
    <xf numFmtId="0" fontId="48" fillId="38" borderId="0" xfId="0" applyFont="1" applyFill="1" applyBorder="1" applyAlignment="1">
      <alignment horizontal="left"/>
    </xf>
    <xf numFmtId="0" fontId="2" fillId="27" borderId="22" xfId="0" applyFont="1" applyFill="1" applyBorder="1" applyAlignment="1">
      <alignment horizontal="center" vertical="top"/>
    </xf>
    <xf numFmtId="0" fontId="6" fillId="27" borderId="48" xfId="0" applyFont="1" applyFill="1" applyBorder="1" applyAlignment="1">
      <alignment horizontal="center" vertical="top"/>
    </xf>
    <xf numFmtId="0" fontId="27" fillId="27" borderId="16" xfId="0" applyFont="1" applyFill="1" applyBorder="1" applyAlignment="1">
      <alignment horizontal="center" vertical="top"/>
    </xf>
    <xf numFmtId="166" fontId="7" fillId="29" borderId="58" xfId="0" applyNumberFormat="1" applyFont="1" applyFill="1" applyBorder="1" applyAlignment="1">
      <alignment horizontal="left" vertical="top" wrapText="1"/>
    </xf>
    <xf numFmtId="166" fontId="22" fillId="29" borderId="58" xfId="0" applyNumberFormat="1" applyFont="1" applyFill="1" applyBorder="1" applyAlignment="1">
      <alignment horizontal="left" vertical="top" wrapText="1"/>
    </xf>
    <xf numFmtId="166" fontId="14" fillId="31" borderId="34" xfId="0" applyNumberFormat="1" applyFont="1" applyFill="1" applyBorder="1" applyAlignment="1">
      <alignment horizontal="left" vertical="top" wrapText="1"/>
    </xf>
    <xf numFmtId="166" fontId="14" fillId="31" borderId="56" xfId="0" applyNumberFormat="1" applyFont="1" applyFill="1" applyBorder="1" applyAlignment="1">
      <alignment horizontal="left" vertical="top" wrapText="1"/>
    </xf>
    <xf numFmtId="166" fontId="14" fillId="31" borderId="50" xfId="0" applyNumberFormat="1" applyFont="1" applyFill="1" applyBorder="1" applyAlignment="1">
      <alignment horizontal="left" vertical="top" wrapText="1"/>
    </xf>
    <xf numFmtId="166" fontId="14" fillId="31" borderId="57" xfId="0" applyNumberFormat="1" applyFont="1" applyFill="1" applyBorder="1" applyAlignment="1">
      <alignment horizontal="left" vertical="top" wrapText="1"/>
    </xf>
    <xf numFmtId="166" fontId="14" fillId="31" borderId="0" xfId="0" applyNumberFormat="1" applyFont="1" applyFill="1" applyAlignment="1">
      <alignment horizontal="left" vertical="top" wrapText="1"/>
    </xf>
    <xf numFmtId="166" fontId="14" fillId="31" borderId="37" xfId="0" applyNumberFormat="1" applyFont="1" applyFill="1" applyBorder="1" applyAlignment="1">
      <alignment horizontal="left" vertical="top" wrapText="1"/>
    </xf>
    <xf numFmtId="0" fontId="9" fillId="31" borderId="25" xfId="0" applyFont="1" applyFill="1" applyBorder="1" applyAlignment="1">
      <alignment horizontal="center" vertical="center" wrapText="1"/>
    </xf>
    <xf numFmtId="0" fontId="9" fillId="31" borderId="20" xfId="0" applyFont="1" applyFill="1" applyBorder="1" applyAlignment="1">
      <alignment horizontal="center" vertical="center" wrapText="1"/>
    </xf>
    <xf numFmtId="166" fontId="5" fillId="31" borderId="39" xfId="0" applyNumberFormat="1" applyFont="1" applyFill="1" applyBorder="1" applyAlignment="1">
      <alignment horizontal="center" vertical="center" wrapText="1"/>
    </xf>
    <xf numFmtId="166" fontId="5" fillId="31" borderId="54" xfId="0" applyNumberFormat="1" applyFont="1" applyFill="1" applyBorder="1" applyAlignment="1">
      <alignment horizontal="center" vertical="center" wrapText="1"/>
    </xf>
    <xf numFmtId="49" fontId="5" fillId="31" borderId="39" xfId="0" applyNumberFormat="1" applyFont="1" applyFill="1" applyBorder="1" applyAlignment="1">
      <alignment horizontal="center" vertical="center" wrapText="1"/>
    </xf>
    <xf numFmtId="49" fontId="5" fillId="31" borderId="24" xfId="0" applyNumberFormat="1" applyFont="1" applyFill="1" applyBorder="1" applyAlignment="1">
      <alignment horizontal="center" vertical="center" wrapText="1"/>
    </xf>
    <xf numFmtId="166" fontId="7" fillId="31" borderId="23" xfId="0" applyNumberFormat="1" applyFont="1" applyFill="1" applyBorder="1" applyAlignment="1">
      <alignment horizontal="right" vertical="center" wrapText="1"/>
    </xf>
    <xf numFmtId="166" fontId="7" fillId="31" borderId="58" xfId="0" applyNumberFormat="1" applyFont="1" applyFill="1" applyBorder="1" applyAlignment="1">
      <alignment horizontal="right" vertical="center" wrapText="1"/>
    </xf>
    <xf numFmtId="0" fontId="34" fillId="31" borderId="23" xfId="0" applyNumberFormat="1" applyFont="1" applyFill="1" applyBorder="1" applyAlignment="1">
      <alignment horizontal="center" vertical="center" wrapText="1"/>
    </xf>
    <xf numFmtId="0" fontId="34" fillId="31" borderId="58" xfId="0" applyNumberFormat="1" applyFont="1" applyFill="1" applyBorder="1" applyAlignment="1">
      <alignment horizontal="center" vertical="center" wrapText="1"/>
    </xf>
    <xf numFmtId="166" fontId="14" fillId="31" borderId="38" xfId="0" applyNumberFormat="1" applyFont="1" applyFill="1" applyBorder="1" applyAlignment="1">
      <alignment horizontal="left" vertical="center" wrapText="1"/>
    </xf>
    <xf numFmtId="166" fontId="14" fillId="31" borderId="42" xfId="0" applyNumberFormat="1" applyFont="1" applyFill="1" applyBorder="1" applyAlignment="1">
      <alignment horizontal="left" vertical="center" wrapText="1"/>
    </xf>
    <xf numFmtId="0" fontId="2" fillId="27" borderId="35" xfId="0" applyFont="1" applyFill="1" applyBorder="1" applyAlignment="1">
      <alignment horizontal="center" vertical="top"/>
    </xf>
    <xf numFmtId="0" fontId="6" fillId="27" borderId="58" xfId="0" applyFont="1" applyFill="1" applyBorder="1" applyAlignment="1">
      <alignment horizontal="center" vertical="top"/>
    </xf>
    <xf numFmtId="49" fontId="6" fillId="27" borderId="58" xfId="0" applyNumberFormat="1" applyFont="1" applyFill="1" applyBorder="1" applyAlignment="1">
      <alignment horizontal="center" vertical="top"/>
    </xf>
    <xf numFmtId="0" fontId="6" fillId="27" borderId="58" xfId="0" applyFont="1" applyFill="1" applyBorder="1" applyAlignment="1">
      <alignment horizontal="left" vertical="top" wrapText="1"/>
    </xf>
    <xf numFmtId="0" fontId="27" fillId="27" borderId="58" xfId="0" applyFont="1" applyFill="1" applyBorder="1" applyAlignment="1">
      <alignment horizontal="center" vertical="top"/>
    </xf>
    <xf numFmtId="164" fontId="1" fillId="29" borderId="35" xfId="0" applyNumberFormat="1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 vertical="center"/>
    </xf>
    <xf numFmtId="49" fontId="7" fillId="29" borderId="58" xfId="0" applyNumberFormat="1" applyFont="1" applyFill="1" applyBorder="1" applyAlignment="1">
      <alignment horizontal="center" wrapText="1"/>
    </xf>
    <xf numFmtId="0" fontId="7" fillId="29" borderId="58" xfId="0" applyFont="1" applyFill="1" applyBorder="1" applyAlignment="1">
      <alignment horizontal="center" wrapText="1"/>
    </xf>
    <xf numFmtId="0" fontId="7" fillId="29" borderId="58" xfId="0" applyNumberFormat="1" applyFont="1" applyFill="1" applyBorder="1" applyAlignment="1">
      <alignment horizontal="center" vertical="center" wrapText="1"/>
    </xf>
    <xf numFmtId="0" fontId="7" fillId="29" borderId="58" xfId="0" applyFont="1" applyFill="1" applyBorder="1" applyAlignment="1">
      <alignment horizontal="center" vertical="center" wrapText="1"/>
    </xf>
    <xf numFmtId="0" fontId="50" fillId="0" borderId="0" xfId="0" applyFont="1" applyAlignment="1">
      <alignment vertical="top" wrapText="1"/>
    </xf>
    <xf numFmtId="0" fontId="50" fillId="0" borderId="0" xfId="0" applyFont="1" applyAlignment="1">
      <alignment horizontal="left" vertical="center" wrapText="1"/>
    </xf>
    <xf numFmtId="0" fontId="50" fillId="0" borderId="56" xfId="0" applyFont="1" applyBorder="1" applyAlignment="1">
      <alignment wrapText="1"/>
    </xf>
    <xf numFmtId="0" fontId="51" fillId="15" borderId="73" xfId="0" applyFont="1" applyFill="1" applyBorder="1" applyAlignment="1">
      <alignment horizontal="center" vertical="center" wrapText="1"/>
    </xf>
    <xf numFmtId="0" fontId="48" fillId="15" borderId="73" xfId="0" applyFont="1" applyFill="1" applyBorder="1" applyAlignment="1">
      <alignment horizontal="center" vertical="center" wrapText="1"/>
    </xf>
    <xf numFmtId="0" fontId="47" fillId="15" borderId="73" xfId="0" applyFont="1" applyFill="1" applyBorder="1" applyAlignment="1">
      <alignment horizontal="center" vertical="center" wrapText="1"/>
    </xf>
    <xf numFmtId="171" fontId="1" fillId="29" borderId="35" xfId="0" applyNumberFormat="1" applyFont="1" applyFill="1" applyBorder="1" applyAlignment="1">
      <alignment horizontal="center" vertical="center"/>
    </xf>
    <xf numFmtId="166" fontId="7" fillId="29" borderId="58" xfId="0" applyNumberFormat="1" applyFont="1" applyFill="1" applyBorder="1" applyAlignment="1">
      <alignment horizontal="center" vertical="center" wrapText="1"/>
    </xf>
    <xf numFmtId="171" fontId="9" fillId="31" borderId="25" xfId="0" applyNumberFormat="1" applyFont="1" applyFill="1" applyBorder="1" applyAlignment="1">
      <alignment horizontal="center" vertical="center" wrapText="1"/>
    </xf>
    <xf numFmtId="171" fontId="9" fillId="31" borderId="20" xfId="0" applyNumberFormat="1" applyFont="1" applyFill="1" applyBorder="1" applyAlignment="1">
      <alignment horizontal="center" vertical="center" wrapText="1"/>
    </xf>
    <xf numFmtId="166" fontId="34" fillId="31" borderId="23" xfId="0" applyNumberFormat="1" applyFont="1" applyFill="1" applyBorder="1" applyAlignment="1">
      <alignment horizontal="center" vertical="center" wrapText="1"/>
    </xf>
    <xf numFmtId="166" fontId="34" fillId="31" borderId="58" xfId="0" applyNumberFormat="1" applyFont="1" applyFill="1" applyBorder="1" applyAlignment="1">
      <alignment horizontal="center" vertical="center" wrapText="1"/>
    </xf>
    <xf numFmtId="0" fontId="50" fillId="0" borderId="0" xfId="0" applyFont="1" applyAlignment="1">
      <alignment wrapText="1"/>
    </xf>
    <xf numFmtId="0" fontId="48" fillId="0" borderId="56" xfId="0" applyFont="1" applyFill="1" applyBorder="1" applyAlignment="1">
      <alignment horizontal="left" wrapText="1"/>
    </xf>
    <xf numFmtId="0" fontId="10" fillId="25" borderId="58" xfId="0" applyFont="1" applyFill="1" applyBorder="1" applyAlignment="1">
      <alignment vertical="center" wrapText="1"/>
    </xf>
    <xf numFmtId="0" fontId="4" fillId="25" borderId="58" xfId="0" applyFont="1" applyFill="1" applyBorder="1" applyAlignment="1">
      <alignment wrapText="1"/>
    </xf>
    <xf numFmtId="164" fontId="10" fillId="25" borderId="58" xfId="0" applyNumberFormat="1" applyFont="1" applyFill="1" applyBorder="1" applyAlignment="1">
      <alignment vertical="center" wrapText="1"/>
    </xf>
    <xf numFmtId="0" fontId="4" fillId="0" borderId="58" xfId="0" applyFont="1" applyBorder="1" applyAlignment="1">
      <alignment horizontal="left" wrapText="1"/>
    </xf>
    <xf numFmtId="164" fontId="4" fillId="0" borderId="58" xfId="0" applyNumberFormat="1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25" fillId="0" borderId="43" xfId="0" applyFont="1" applyBorder="1" applyAlignment="1">
      <alignment wrapText="1"/>
    </xf>
    <xf numFmtId="0" fontId="4" fillId="0" borderId="43" xfId="0" applyFont="1" applyBorder="1" applyAlignment="1">
      <alignment wrapText="1"/>
    </xf>
    <xf numFmtId="0" fontId="4" fillId="25" borderId="58" xfId="0" applyFont="1" applyFill="1" applyBorder="1" applyAlignment="1">
      <alignment vertical="center" wrapText="1"/>
    </xf>
    <xf numFmtId="0" fontId="3" fillId="25" borderId="58" xfId="0" applyFont="1" applyFill="1" applyBorder="1" applyAlignment="1">
      <alignment vertical="center" wrapText="1"/>
    </xf>
    <xf numFmtId="0" fontId="10" fillId="28" borderId="56" xfId="0" applyFont="1" applyFill="1" applyBorder="1" applyAlignment="1">
      <alignment wrapText="1"/>
    </xf>
    <xf numFmtId="0" fontId="3" fillId="28" borderId="56" xfId="0" applyFont="1" applyFill="1" applyBorder="1" applyAlignment="1">
      <alignment wrapText="1"/>
    </xf>
    <xf numFmtId="0" fontId="4" fillId="28" borderId="56" xfId="0" applyFont="1" applyFill="1" applyBorder="1" applyAlignment="1">
      <alignment wrapText="1"/>
    </xf>
    <xf numFmtId="164" fontId="4" fillId="28" borderId="56" xfId="0" applyNumberFormat="1" applyFont="1" applyFill="1" applyBorder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18" borderId="0" xfId="0" applyFont="1" applyFill="1" applyAlignment="1">
      <alignment wrapText="1"/>
    </xf>
    <xf numFmtId="0" fontId="3" fillId="18" borderId="0" xfId="0" applyFont="1" applyFill="1" applyAlignment="1">
      <alignment wrapText="1"/>
    </xf>
    <xf numFmtId="0" fontId="10" fillId="28" borderId="0" xfId="0" applyFont="1" applyFill="1" applyAlignment="1">
      <alignment horizontal="left" wrapText="1"/>
    </xf>
    <xf numFmtId="0" fontId="10" fillId="28" borderId="0" xfId="0" applyFont="1" applyFill="1" applyAlignment="1">
      <alignment wrapText="1"/>
    </xf>
    <xf numFmtId="0" fontId="3" fillId="28" borderId="0" xfId="0" applyFont="1" applyFill="1" applyAlignment="1">
      <alignment wrapText="1"/>
    </xf>
    <xf numFmtId="0" fontId="4" fillId="28" borderId="0" xfId="0" applyFont="1" applyFill="1" applyAlignment="1">
      <alignment wrapText="1"/>
    </xf>
    <xf numFmtId="164" fontId="4" fillId="28" borderId="0" xfId="0" applyNumberFormat="1" applyFont="1" applyFill="1" applyAlignment="1">
      <alignment wrapText="1"/>
    </xf>
    <xf numFmtId="0" fontId="4" fillId="0" borderId="0" xfId="0" applyFont="1" applyAlignment="1">
      <alignment horizontal="left" wrapText="1"/>
    </xf>
    <xf numFmtId="0" fontId="3" fillId="16" borderId="0" xfId="0" applyFont="1" applyFill="1" applyAlignment="1">
      <alignment horizontal="center" wrapText="1"/>
    </xf>
    <xf numFmtId="0" fontId="6" fillId="8" borderId="22" xfId="0" applyFont="1" applyFill="1" applyBorder="1" applyAlignment="1">
      <alignment horizontal="center" vertical="top"/>
    </xf>
    <xf numFmtId="0" fontId="6" fillId="8" borderId="48" xfId="0" applyFont="1" applyFill="1" applyBorder="1" applyAlignment="1">
      <alignment horizontal="center" vertical="top"/>
    </xf>
    <xf numFmtId="0" fontId="6" fillId="8" borderId="16" xfId="0" applyFont="1" applyFill="1" applyBorder="1" applyAlignment="1">
      <alignment horizontal="center" vertical="top"/>
    </xf>
    <xf numFmtId="166" fontId="5" fillId="0" borderId="34" xfId="0" applyNumberFormat="1" applyFont="1" applyBorder="1" applyAlignment="1">
      <alignment horizontal="left" vertical="top" wrapText="1"/>
    </xf>
    <xf numFmtId="166" fontId="5" fillId="0" borderId="56" xfId="0" applyNumberFormat="1" applyFont="1" applyBorder="1" applyAlignment="1">
      <alignment horizontal="left" vertical="top" wrapText="1"/>
    </xf>
    <xf numFmtId="166" fontId="5" fillId="0" borderId="50" xfId="0" applyNumberFormat="1" applyFont="1" applyBorder="1" applyAlignment="1">
      <alignment horizontal="left" vertical="top" wrapText="1"/>
    </xf>
    <xf numFmtId="166" fontId="5" fillId="0" borderId="57" xfId="0" applyNumberFormat="1" applyFont="1" applyBorder="1" applyAlignment="1">
      <alignment horizontal="left" vertical="top" wrapText="1"/>
    </xf>
    <xf numFmtId="166" fontId="5" fillId="0" borderId="0" xfId="0" applyNumberFormat="1" applyFont="1" applyAlignment="1">
      <alignment horizontal="left" vertical="top" wrapText="1"/>
    </xf>
    <xf numFmtId="166" fontId="5" fillId="0" borderId="37" xfId="0" applyNumberFormat="1" applyFont="1" applyBorder="1" applyAlignment="1">
      <alignment horizontal="left" vertical="top" wrapText="1"/>
    </xf>
    <xf numFmtId="0" fontId="5" fillId="0" borderId="25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166" fontId="5" fillId="0" borderId="13" xfId="0" applyNumberFormat="1" applyFont="1" applyBorder="1" applyAlignment="1">
      <alignment horizontal="left" vertical="top" wrapText="1"/>
    </xf>
    <xf numFmtId="166" fontId="5" fillId="0" borderId="53" xfId="0" applyNumberFormat="1" applyFont="1" applyBorder="1" applyAlignment="1">
      <alignment horizontal="left" vertical="top" wrapText="1"/>
    </xf>
    <xf numFmtId="166" fontId="5" fillId="0" borderId="11" xfId="0" applyNumberFormat="1" applyFont="1" applyBorder="1" applyAlignment="1">
      <alignment horizontal="left" vertical="top" wrapText="1"/>
    </xf>
    <xf numFmtId="0" fontId="6" fillId="8" borderId="35" xfId="0" applyFont="1" applyFill="1" applyBorder="1" applyAlignment="1">
      <alignment horizontal="center" vertical="top"/>
    </xf>
    <xf numFmtId="0" fontId="6" fillId="8" borderId="58" xfId="0" applyFont="1" applyFill="1" applyBorder="1" applyAlignment="1">
      <alignment horizontal="center" vertical="top"/>
    </xf>
    <xf numFmtId="0" fontId="6" fillId="8" borderId="58" xfId="0" applyFont="1" applyFill="1" applyBorder="1" applyAlignment="1">
      <alignment horizontal="left" vertical="top" wrapText="1"/>
    </xf>
    <xf numFmtId="164" fontId="7" fillId="29" borderId="35" xfId="0" applyNumberFormat="1" applyFont="1" applyFill="1" applyBorder="1" applyAlignment="1">
      <alignment horizontal="center" vertical="center"/>
    </xf>
    <xf numFmtId="166" fontId="7" fillId="29" borderId="40" xfId="0" applyNumberFormat="1" applyFont="1" applyFill="1" applyBorder="1" applyAlignment="1">
      <alignment horizontal="center" wrapText="1"/>
    </xf>
    <xf numFmtId="166" fontId="7" fillId="29" borderId="54" xfId="0" applyNumberFormat="1" applyFont="1" applyFill="1" applyBorder="1" applyAlignment="1">
      <alignment horizontal="center" wrapText="1"/>
    </xf>
    <xf numFmtId="0" fontId="7" fillId="29" borderId="15" xfId="0" applyFont="1" applyFill="1" applyBorder="1" applyAlignment="1">
      <alignment horizontal="center" vertical="center" wrapText="1"/>
    </xf>
    <xf numFmtId="0" fontId="7" fillId="29" borderId="8" xfId="0" applyFont="1" applyFill="1" applyBorder="1" applyAlignment="1">
      <alignment horizontal="center" vertical="center" wrapText="1"/>
    </xf>
    <xf numFmtId="171" fontId="9" fillId="40" borderId="35" xfId="0" applyNumberFormat="1" applyFont="1" applyFill="1" applyBorder="1" applyAlignment="1">
      <alignment horizontal="center" vertical="center"/>
    </xf>
    <xf numFmtId="0" fontId="9" fillId="40" borderId="58" xfId="0" applyFont="1" applyFill="1" applyBorder="1" applyAlignment="1">
      <alignment horizontal="center" vertical="center" wrapText="1"/>
    </xf>
    <xf numFmtId="166" fontId="9" fillId="40" borderId="58" xfId="0" applyNumberFormat="1" applyFont="1" applyFill="1" applyBorder="1" applyAlignment="1">
      <alignment horizontal="center" vertical="center" wrapText="1"/>
    </xf>
    <xf numFmtId="0" fontId="9" fillId="40" borderId="42" xfId="0" applyFont="1" applyFill="1" applyBorder="1" applyAlignment="1">
      <alignment wrapText="1"/>
    </xf>
  </cellXfs>
  <cellStyles count="7">
    <cellStyle name="Avattu hyperlinkki" xfId="2" builtinId="9" hidden="1"/>
    <cellStyle name="Avattu hyperlinkki" xfId="6" builtinId="9" hidden="1"/>
    <cellStyle name="Avattu hyperlinkki" xfId="4" builtinId="9" hidden="1"/>
    <cellStyle name="Hyperlinkki" xfId="5" builtinId="8" hidden="1"/>
    <cellStyle name="Hyperlinkki" xfId="3" builtinId="8" hidden="1"/>
    <cellStyle name="Hyperlinkki" xfId="1" builtinId="8" hidden="1"/>
    <cellStyle name="Normaali" xfId="0" builtinId="0"/>
  </cellStyles>
  <dxfs count="374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Sprinttien tunnit</a:t>
            </a:r>
            <a:r>
              <a:rPr lang="en-GB" baseline="0"/>
              <a:t> henkilöittäin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Yhteenveto!$C$24</c:f>
              <c:strCache>
                <c:ptCount val="1"/>
                <c:pt idx="0">
                  <c:v>Sprint 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Yhteenveto!$B$26:$B$30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Yhteenveto!$C$26:$C$30</c:f>
              <c:numCache>
                <c:formatCode>0.0</c:formatCode>
                <c:ptCount val="5"/>
                <c:pt idx="0">
                  <c:v>42.25</c:v>
                </c:pt>
                <c:pt idx="1">
                  <c:v>44.25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E-4AAD-8C12-075D04BC0885}"/>
            </c:ext>
          </c:extLst>
        </c:ser>
        <c:ser>
          <c:idx val="1"/>
          <c:order val="1"/>
          <c:tx>
            <c:strRef>
              <c:f>Yhteenveto!$D$24</c:f>
              <c:strCache>
                <c:ptCount val="1"/>
                <c:pt idx="0">
                  <c:v>Sprint 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Yhteenveto!$B$26:$B$30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Yhteenveto!$D$26:$D$30</c:f>
              <c:numCache>
                <c:formatCode>0.0</c:formatCode>
                <c:ptCount val="5"/>
                <c:pt idx="0">
                  <c:v>28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E-4AAD-8C12-075D04BC0885}"/>
            </c:ext>
          </c:extLst>
        </c:ser>
        <c:ser>
          <c:idx val="2"/>
          <c:order val="2"/>
          <c:tx>
            <c:strRef>
              <c:f>Yhteenveto!$E$24</c:f>
              <c:strCache>
                <c:ptCount val="1"/>
                <c:pt idx="0">
                  <c:v>Sprint 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Yhteenveto!$B$26:$B$30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Yhteenveto!$E$26:$E$30</c:f>
              <c:numCache>
                <c:formatCode>0.0</c:formatCode>
                <c:ptCount val="5"/>
                <c:pt idx="0">
                  <c:v>15</c:v>
                </c:pt>
                <c:pt idx="1">
                  <c:v>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4E-4AAD-8C12-075D04BC0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3997520"/>
        <c:axId val="234004736"/>
        <c:axId val="0"/>
      </c:bar3DChart>
      <c:catAx>
        <c:axId val="23399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4004736"/>
        <c:crosses val="autoZero"/>
        <c:auto val="1"/>
        <c:lblAlgn val="ctr"/>
        <c:lblOffset val="100"/>
        <c:noMultiLvlLbl val="0"/>
      </c:catAx>
      <c:valAx>
        <c:axId val="2340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399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</a:t>
            </a:r>
            <a:r>
              <a:rPr lang="en-GB" b="1"/>
              <a:t> 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'S2 - Backlog'!$I$56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'S2 - Backlog'!$J$56:$S$56</c:f>
              <c:numCache>
                <c:formatCode>0</c:formatCode>
                <c:ptCount val="10"/>
                <c:pt idx="0" formatCode="General">
                  <c:v>52</c:v>
                </c:pt>
                <c:pt idx="1">
                  <c:v>46.222222222222221</c:v>
                </c:pt>
                <c:pt idx="2">
                  <c:v>40.444444444444443</c:v>
                </c:pt>
                <c:pt idx="3">
                  <c:v>34.666666666666664</c:v>
                </c:pt>
                <c:pt idx="4">
                  <c:v>28.888888888888886</c:v>
                </c:pt>
                <c:pt idx="5">
                  <c:v>23.111111111111107</c:v>
                </c:pt>
                <c:pt idx="6">
                  <c:v>17.333333333333329</c:v>
                </c:pt>
                <c:pt idx="7">
                  <c:v>11.55555555555555</c:v>
                </c:pt>
                <c:pt idx="8">
                  <c:v>5.7777777777777724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F-442A-B637-AB12474C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868640"/>
        <c:axId val="237868968"/>
      </c:lineChart>
      <c:lineChart>
        <c:grouping val="standard"/>
        <c:varyColors val="0"/>
        <c:ser>
          <c:idx val="0"/>
          <c:order val="0"/>
          <c:tx>
            <c:strRef>
              <c:f>'S2 - Backlog'!$I$55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'S2 - Backlog'!$J$55:$S$55</c:f>
              <c:numCache>
                <c:formatCode>General</c:formatCode>
                <c:ptCount val="10"/>
                <c:pt idx="0">
                  <c:v>52</c:v>
                </c:pt>
                <c:pt idx="1">
                  <c:v>52</c:v>
                </c:pt>
                <c:pt idx="2">
                  <c:v>48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32</c:v>
                </c:pt>
                <c:pt idx="7">
                  <c:v>30</c:v>
                </c:pt>
                <c:pt idx="8">
                  <c:v>26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F-442A-B637-AB12474C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157976"/>
        <c:axId val="777395800"/>
      </c:lineChart>
      <c:catAx>
        <c:axId val="23786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7868968"/>
        <c:crosses val="autoZero"/>
        <c:auto val="1"/>
        <c:lblAlgn val="ctr"/>
        <c:lblOffset val="100"/>
        <c:noMultiLvlLbl val="0"/>
      </c:catAx>
      <c:valAx>
        <c:axId val="237868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7868640"/>
        <c:crosses val="autoZero"/>
        <c:crossBetween val="between"/>
      </c:valAx>
      <c:valAx>
        <c:axId val="777395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27157976"/>
        <c:crosses val="max"/>
        <c:crossBetween val="between"/>
      </c:valAx>
      <c:catAx>
        <c:axId val="627157976"/>
        <c:scaling>
          <c:orientation val="minMax"/>
        </c:scaling>
        <c:delete val="1"/>
        <c:axPos val="b"/>
        <c:majorTickMark val="out"/>
        <c:minorTickMark val="none"/>
        <c:tickLblPos val="nextTo"/>
        <c:crossAx val="777395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 3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'S3 - Backlog'!$I$50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'S3 - Backlog'!$J$50:$T$50</c:f>
              <c:numCache>
                <c:formatCode>General</c:formatCode>
                <c:ptCount val="11"/>
                <c:pt idx="0">
                  <c:v>83</c:v>
                </c:pt>
                <c:pt idx="1">
                  <c:v>83</c:v>
                </c:pt>
                <c:pt idx="2">
                  <c:v>73</c:v>
                </c:pt>
                <c:pt idx="3">
                  <c:v>68</c:v>
                </c:pt>
                <c:pt idx="4">
                  <c:v>67</c:v>
                </c:pt>
                <c:pt idx="5">
                  <c:v>52</c:v>
                </c:pt>
                <c:pt idx="6">
                  <c:v>38</c:v>
                </c:pt>
                <c:pt idx="7">
                  <c:v>25</c:v>
                </c:pt>
                <c:pt idx="8">
                  <c:v>15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B-4174-A821-F2318D49FCB1}"/>
            </c:ext>
          </c:extLst>
        </c:ser>
        <c:ser>
          <c:idx val="1"/>
          <c:order val="1"/>
          <c:tx>
            <c:strRef>
              <c:f>'S3 - Backlog'!$I$51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'S3 - Backlog'!$J$51:$T$51</c:f>
              <c:numCache>
                <c:formatCode>0</c:formatCode>
                <c:ptCount val="11"/>
                <c:pt idx="0" formatCode="General">
                  <c:v>83</c:v>
                </c:pt>
                <c:pt idx="1">
                  <c:v>74.7</c:v>
                </c:pt>
                <c:pt idx="2">
                  <c:v>66.400000000000006</c:v>
                </c:pt>
                <c:pt idx="3">
                  <c:v>58.100000000000009</c:v>
                </c:pt>
                <c:pt idx="4">
                  <c:v>49.800000000000011</c:v>
                </c:pt>
                <c:pt idx="5">
                  <c:v>41.500000000000014</c:v>
                </c:pt>
                <c:pt idx="6">
                  <c:v>33.200000000000017</c:v>
                </c:pt>
                <c:pt idx="7">
                  <c:v>24.900000000000016</c:v>
                </c:pt>
                <c:pt idx="8">
                  <c:v>16.600000000000016</c:v>
                </c:pt>
                <c:pt idx="9">
                  <c:v>8.3000000000000149</c:v>
                </c:pt>
                <c:pt idx="10">
                  <c:v>1.4210854715202004E-14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0-48A1-85AA-3F9A0B25F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557160"/>
        <c:axId val="665556504"/>
      </c:lineChart>
      <c:valAx>
        <c:axId val="6655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7160"/>
        <c:crosses val="autoZero"/>
        <c:crossBetween val="between"/>
      </c:valAx>
      <c:catAx>
        <c:axId val="665557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6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'S1 - Backlog'!$I$67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'S1 - Backlog'!$J$67:$Q$67</c:f>
              <c:numCache>
                <c:formatCode>0</c:formatCode>
                <c:ptCount val="8"/>
                <c:pt idx="0" formatCode="General">
                  <c:v>67</c:v>
                </c:pt>
                <c:pt idx="1">
                  <c:v>57.428571428571431</c:v>
                </c:pt>
                <c:pt idx="2">
                  <c:v>47.857142857142861</c:v>
                </c:pt>
                <c:pt idx="3">
                  <c:v>38.285714285714292</c:v>
                </c:pt>
                <c:pt idx="4">
                  <c:v>28.714285714285722</c:v>
                </c:pt>
                <c:pt idx="5">
                  <c:v>19.142857142857153</c:v>
                </c:pt>
                <c:pt idx="6">
                  <c:v>9.5714285714285818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6-4F28-9FEF-13B2B1F92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551912"/>
        <c:axId val="665559784"/>
      </c:lineChart>
      <c:lineChart>
        <c:grouping val="standard"/>
        <c:varyColors val="0"/>
        <c:ser>
          <c:idx val="0"/>
          <c:order val="0"/>
          <c:tx>
            <c:strRef>
              <c:f>'S1 - Backlog'!$I$66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'S1 - Backlog'!$J$66:$Q$66</c:f>
              <c:numCache>
                <c:formatCode>General</c:formatCode>
                <c:ptCount val="8"/>
                <c:pt idx="0">
                  <c:v>67</c:v>
                </c:pt>
                <c:pt idx="1">
                  <c:v>22</c:v>
                </c:pt>
                <c:pt idx="2">
                  <c:v>26</c:v>
                </c:pt>
                <c:pt idx="3">
                  <c:v>25</c:v>
                </c:pt>
                <c:pt idx="4">
                  <c:v>52</c:v>
                </c:pt>
                <c:pt idx="5">
                  <c:v>40</c:v>
                </c:pt>
                <c:pt idx="6">
                  <c:v>34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6-4F28-9FEF-13B2B1F92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000896"/>
        <c:axId val="669002536"/>
      </c:lineChart>
      <c:catAx>
        <c:axId val="665551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9784"/>
        <c:crosses val="autoZero"/>
        <c:auto val="1"/>
        <c:lblAlgn val="ctr"/>
        <c:lblOffset val="100"/>
        <c:noMultiLvlLbl val="0"/>
      </c:catAx>
      <c:valAx>
        <c:axId val="66555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1912"/>
        <c:crosses val="autoZero"/>
        <c:crossBetween val="between"/>
      </c:valAx>
      <c:valAx>
        <c:axId val="669002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9000896"/>
        <c:crosses val="max"/>
        <c:crossBetween val="between"/>
      </c:valAx>
      <c:catAx>
        <c:axId val="669000896"/>
        <c:scaling>
          <c:orientation val="minMax"/>
        </c:scaling>
        <c:delete val="1"/>
        <c:axPos val="b"/>
        <c:majorTickMark val="out"/>
        <c:minorTickMark val="none"/>
        <c:tickLblPos val="nextTo"/>
        <c:crossAx val="669002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345618</xdr:colOff>
      <xdr:row>34</xdr:row>
      <xdr:rowOff>76198</xdr:rowOff>
    </xdr:from>
    <xdr:to>
      <xdr:col>7</xdr:col>
      <xdr:colOff>669468</xdr:colOff>
      <xdr:row>52</xdr:row>
      <xdr:rowOff>146956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4AD4CEA4-1B3D-44B9-8DE0-8C576834B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146957</xdr:colOff>
      <xdr:row>22</xdr:row>
      <xdr:rowOff>10884</xdr:rowOff>
    </xdr:from>
    <xdr:to>
      <xdr:col>21</xdr:col>
      <xdr:colOff>255814</xdr:colOff>
      <xdr:row>40</xdr:row>
      <xdr:rowOff>81643</xdr:rowOff>
    </xdr:to>
    <xdr:graphicFrame macro="">
      <xdr:nvGraphicFramePr>
        <xdr:cNvPr id="4" name="Kaavio 1">
          <a:extLst>
            <a:ext uri="{FF2B5EF4-FFF2-40B4-BE49-F238E27FC236}">
              <a16:creationId xmlns:a16="http://schemas.microsoft.com/office/drawing/2014/main" id="{29EB08B2-F54B-4EAE-8BE9-8E2B5BC8A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179612</xdr:colOff>
      <xdr:row>41</xdr:row>
      <xdr:rowOff>136070</xdr:rowOff>
    </xdr:from>
    <xdr:to>
      <xdr:col>21</xdr:col>
      <xdr:colOff>228599</xdr:colOff>
      <xdr:row>62</xdr:row>
      <xdr:rowOff>130627</xdr:rowOff>
    </xdr:to>
    <xdr:graphicFrame macro="">
      <xdr:nvGraphicFramePr>
        <xdr:cNvPr id="5" name="Kaavio 1">
          <a:extLst>
            <a:ext uri="{FF2B5EF4-FFF2-40B4-BE49-F238E27FC236}">
              <a16:creationId xmlns:a16="http://schemas.microsoft.com/office/drawing/2014/main" id="{4810B640-249C-4DCF-8D8F-5B9B7A3DB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136071</xdr:colOff>
      <xdr:row>0</xdr:row>
      <xdr:rowOff>157843</xdr:rowOff>
    </xdr:from>
    <xdr:to>
      <xdr:col>21</xdr:col>
      <xdr:colOff>272143</xdr:colOff>
      <xdr:row>21</xdr:row>
      <xdr:rowOff>5444</xdr:rowOff>
    </xdr:to>
    <xdr:graphicFrame macro="">
      <xdr:nvGraphicFramePr>
        <xdr:cNvPr id="6" name="Kaavio 2">
          <a:extLst>
            <a:ext uri="{FF2B5EF4-FFF2-40B4-BE49-F238E27FC236}">
              <a16:creationId xmlns:a16="http://schemas.microsoft.com/office/drawing/2014/main" id="{88D37A06-92D9-4387-A788-5482E44CA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C1641-4002-491B-BFC5-A3CCE3FF301E}">
  <dimension ref="A1:Y41"/>
  <sheetViews>
    <sheetView zoomScale="60" zoomScaleNormal="60" workbookViewId="0">
      <selection activeCell="I29" sqref="I29"/>
    </sheetView>
  </sheetViews>
  <sheetFormatPr defaultColWidth="9.85546875" defaultRowHeight="15" x14ac:dyDescent="0.25"/>
  <cols>
    <col min="1" max="1" width="5.7109375" style="15" customWidth="1"/>
    <col min="2" max="2" width="15.42578125" style="15" customWidth="1"/>
    <col min="3" max="3" width="9.85546875" style="15"/>
    <col min="4" max="4" width="10.7109375" style="15" bestFit="1" customWidth="1"/>
    <col min="5" max="10" width="9.85546875" style="15"/>
    <col min="11" max="11" width="14.85546875" style="15" customWidth="1"/>
    <col min="12" max="12" width="12.85546875" style="15" customWidth="1"/>
    <col min="13" max="13" width="13.28515625" style="15" customWidth="1"/>
    <col min="14" max="15" width="12.28515625" style="8" customWidth="1"/>
    <col min="16" max="23" width="9.85546875" style="15"/>
    <col min="24" max="24" width="12.140625" style="15" customWidth="1"/>
    <col min="25" max="25" width="9.85546875" style="15"/>
  </cols>
  <sheetData>
    <row r="1" spans="1:25" ht="13.5" thickBot="1" x14ac:dyDescent="0.25">
      <c r="A1" s="28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spans="1:25" ht="18.75" x14ac:dyDescent="0.2">
      <c r="A2" s="30"/>
      <c r="B2" s="421" t="s">
        <v>374</v>
      </c>
      <c r="C2" s="422"/>
      <c r="D2" s="422"/>
      <c r="E2" s="422"/>
      <c r="F2" s="422"/>
      <c r="G2" s="423"/>
      <c r="H2" s="424"/>
      <c r="I2" s="424"/>
      <c r="J2" s="424"/>
      <c r="K2" s="424"/>
      <c r="L2" s="422"/>
      <c r="M2" s="425"/>
      <c r="N2" s="31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</row>
    <row r="3" spans="1:25" x14ac:dyDescent="0.2">
      <c r="A3" s="32"/>
      <c r="B3" s="426" t="s">
        <v>363</v>
      </c>
      <c r="C3" s="427"/>
      <c r="D3" s="427"/>
      <c r="E3" s="427"/>
      <c r="F3" s="427"/>
      <c r="G3" s="427"/>
      <c r="H3" s="427"/>
      <c r="I3" s="427"/>
      <c r="J3" s="427"/>
      <c r="K3" s="427"/>
      <c r="L3" s="428"/>
      <c r="M3" s="33" t="s">
        <v>0</v>
      </c>
      <c r="N3" s="31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</row>
    <row r="4" spans="1:25" x14ac:dyDescent="0.2">
      <c r="A4" s="32"/>
      <c r="B4" s="426"/>
      <c r="C4" s="427"/>
      <c r="D4" s="427"/>
      <c r="E4" s="427"/>
      <c r="F4" s="427"/>
      <c r="G4" s="427"/>
      <c r="H4" s="427"/>
      <c r="I4" s="427"/>
      <c r="J4" s="427"/>
      <c r="K4" s="427"/>
      <c r="L4" s="428"/>
      <c r="M4" s="174">
        <v>43920</v>
      </c>
      <c r="N4" s="31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</row>
    <row r="5" spans="1:25" x14ac:dyDescent="0.2">
      <c r="A5" s="30"/>
      <c r="B5" s="34" t="s">
        <v>1</v>
      </c>
      <c r="C5" s="35" t="s">
        <v>2</v>
      </c>
      <c r="D5" s="35"/>
      <c r="E5" s="35"/>
      <c r="F5" s="35"/>
      <c r="G5" s="35"/>
      <c r="H5" s="35"/>
      <c r="I5" s="35"/>
      <c r="J5" s="35"/>
      <c r="K5" s="35"/>
      <c r="L5" s="35"/>
      <c r="M5" s="36"/>
      <c r="N5" s="31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</row>
    <row r="6" spans="1:25" x14ac:dyDescent="0.2">
      <c r="A6" s="30"/>
      <c r="B6" s="37" t="s">
        <v>3</v>
      </c>
      <c r="C6" s="398" t="s">
        <v>4</v>
      </c>
      <c r="D6" s="399"/>
      <c r="E6" s="399"/>
      <c r="F6" s="399"/>
      <c r="G6" s="399"/>
      <c r="H6" s="399"/>
      <c r="I6" s="399"/>
      <c r="J6" s="399"/>
      <c r="K6" s="399"/>
      <c r="L6" s="399"/>
      <c r="M6" s="429"/>
      <c r="N6" s="31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spans="1:25" x14ac:dyDescent="0.2">
      <c r="A7" s="30"/>
      <c r="B7" s="38" t="s">
        <v>5</v>
      </c>
      <c r="C7" s="430" t="s">
        <v>6</v>
      </c>
      <c r="D7" s="431"/>
      <c r="E7" s="431"/>
      <c r="F7" s="431"/>
      <c r="G7" s="431"/>
      <c r="H7" s="431"/>
      <c r="I7" s="431"/>
      <c r="J7" s="431"/>
      <c r="K7" s="431"/>
      <c r="L7" s="431"/>
      <c r="M7" s="432"/>
      <c r="N7" s="3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</row>
    <row r="8" spans="1:25" ht="15" customHeight="1" x14ac:dyDescent="0.2">
      <c r="A8" s="30"/>
      <c r="B8" s="38" t="s">
        <v>364</v>
      </c>
      <c r="C8" s="430" t="s">
        <v>365</v>
      </c>
      <c r="D8" s="431"/>
      <c r="E8" s="431"/>
      <c r="F8" s="431"/>
      <c r="G8" s="431"/>
      <c r="H8" s="431"/>
      <c r="I8" s="431"/>
      <c r="J8" s="431"/>
      <c r="K8" s="431"/>
      <c r="L8" s="431"/>
      <c r="M8" s="432"/>
      <c r="N8" s="31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</row>
    <row r="9" spans="1:25" x14ac:dyDescent="0.2">
      <c r="A9" s="30"/>
      <c r="B9" s="38" t="s">
        <v>7</v>
      </c>
      <c r="C9" s="430" t="s">
        <v>8</v>
      </c>
      <c r="D9" s="431"/>
      <c r="E9" s="431"/>
      <c r="F9" s="431"/>
      <c r="G9" s="431"/>
      <c r="H9" s="431"/>
      <c r="I9" s="431"/>
      <c r="J9" s="431"/>
      <c r="K9" s="431"/>
      <c r="L9" s="431"/>
      <c r="M9" s="432"/>
      <c r="N9" s="31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</row>
    <row r="10" spans="1:25" ht="15.75" thickBot="1" x14ac:dyDescent="0.25">
      <c r="A10" s="30"/>
      <c r="B10" s="39" t="s">
        <v>9</v>
      </c>
      <c r="C10" s="418" t="s">
        <v>10</v>
      </c>
      <c r="D10" s="419"/>
      <c r="E10" s="419"/>
      <c r="F10" s="419"/>
      <c r="G10" s="419"/>
      <c r="H10" s="419"/>
      <c r="I10" s="419"/>
      <c r="J10" s="419"/>
      <c r="K10" s="419"/>
      <c r="L10" s="419"/>
      <c r="M10" s="420"/>
      <c r="N10" s="31"/>
      <c r="O10" s="28"/>
      <c r="P10" s="28"/>
      <c r="Q10" s="28"/>
      <c r="R10" s="28"/>
      <c r="S10" s="28"/>
      <c r="T10" s="28"/>
      <c r="U10" s="28"/>
      <c r="V10" s="40"/>
      <c r="W10" s="40"/>
      <c r="X10" s="40"/>
      <c r="Y10" s="40"/>
    </row>
    <row r="11" spans="1:25" ht="13.5" thickBot="1" x14ac:dyDescent="0.25">
      <c r="A11" s="28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28"/>
      <c r="O11" s="28"/>
      <c r="P11" s="28"/>
      <c r="Q11" s="28"/>
      <c r="R11" s="28"/>
      <c r="S11" s="28"/>
      <c r="T11" s="28"/>
      <c r="U11" s="28"/>
      <c r="V11" s="40"/>
      <c r="W11" s="40"/>
      <c r="X11" s="40"/>
      <c r="Y11" s="40"/>
    </row>
    <row r="12" spans="1:25" x14ac:dyDescent="0.25">
      <c r="A12" s="30"/>
      <c r="B12" s="407" t="s">
        <v>11</v>
      </c>
      <c r="C12" s="408"/>
      <c r="D12" s="408"/>
      <c r="E12" s="408"/>
      <c r="F12" s="408"/>
      <c r="G12" s="408"/>
      <c r="H12" s="408"/>
      <c r="I12" s="408"/>
      <c r="J12" s="408"/>
      <c r="K12" s="408"/>
      <c r="L12" s="408"/>
      <c r="M12" s="409"/>
      <c r="N12" s="31"/>
      <c r="O12" s="28"/>
      <c r="P12" s="28"/>
      <c r="Q12" s="28"/>
      <c r="R12" s="28"/>
      <c r="S12" s="28"/>
      <c r="T12" s="28"/>
      <c r="U12" s="28"/>
      <c r="V12" s="40"/>
      <c r="W12" s="40"/>
      <c r="X12" s="40"/>
      <c r="Y12" s="40"/>
    </row>
    <row r="13" spans="1:25" x14ac:dyDescent="0.25">
      <c r="A13" s="30"/>
      <c r="B13" s="42" t="s">
        <v>12</v>
      </c>
      <c r="C13" s="43" t="s">
        <v>13</v>
      </c>
      <c r="D13" s="43" t="s">
        <v>14</v>
      </c>
      <c r="E13" s="410" t="s">
        <v>15</v>
      </c>
      <c r="F13" s="411"/>
      <c r="G13" s="411"/>
      <c r="H13" s="411"/>
      <c r="I13" s="411"/>
      <c r="J13" s="412"/>
      <c r="K13" s="283" t="s">
        <v>16</v>
      </c>
      <c r="L13" s="291" t="s">
        <v>17</v>
      </c>
      <c r="M13" s="44" t="s">
        <v>18</v>
      </c>
      <c r="N13" s="31"/>
      <c r="O13" s="28"/>
      <c r="P13" s="28"/>
      <c r="Q13" s="28"/>
      <c r="R13" s="28"/>
      <c r="S13" s="28"/>
      <c r="T13" s="28"/>
      <c r="U13" s="28"/>
      <c r="V13" s="413"/>
      <c r="W13" s="413"/>
      <c r="X13" s="413"/>
      <c r="Y13" s="40"/>
    </row>
    <row r="14" spans="1:25" x14ac:dyDescent="0.2">
      <c r="A14" s="32"/>
      <c r="B14" s="385">
        <v>1</v>
      </c>
      <c r="C14" s="387">
        <v>43906</v>
      </c>
      <c r="D14" s="387">
        <v>43941</v>
      </c>
      <c r="E14" s="414" t="s">
        <v>19</v>
      </c>
      <c r="F14" s="415"/>
      <c r="G14" s="416"/>
      <c r="H14" s="416"/>
      <c r="I14" s="416"/>
      <c r="J14" s="417"/>
      <c r="K14" s="404" t="s">
        <v>262</v>
      </c>
      <c r="L14" s="406">
        <f>'S1 - Backlog'!I19</f>
        <v>67</v>
      </c>
      <c r="M14" s="382">
        <f>'S1 - Backlog'!J19</f>
        <v>1</v>
      </c>
      <c r="N14" s="31"/>
      <c r="O14" s="28"/>
      <c r="P14" s="28"/>
      <c r="Q14" s="28"/>
      <c r="R14" s="28"/>
      <c r="S14" s="28"/>
      <c r="T14" s="28"/>
      <c r="U14" s="28"/>
      <c r="V14" s="45"/>
      <c r="W14" s="185"/>
      <c r="X14" s="185"/>
      <c r="Y14" s="40"/>
    </row>
    <row r="15" spans="1:25" x14ac:dyDescent="0.2">
      <c r="A15" s="32"/>
      <c r="B15" s="385"/>
      <c r="C15" s="387"/>
      <c r="D15" s="387"/>
      <c r="E15" s="414"/>
      <c r="F15" s="415"/>
      <c r="G15" s="416"/>
      <c r="H15" s="416"/>
      <c r="I15" s="416"/>
      <c r="J15" s="417"/>
      <c r="K15" s="405"/>
      <c r="L15" s="396"/>
      <c r="M15" s="382"/>
      <c r="N15" s="31"/>
      <c r="O15" s="28"/>
      <c r="P15" s="28"/>
      <c r="Q15" s="28"/>
      <c r="R15" s="28"/>
      <c r="S15" s="28"/>
      <c r="T15" s="28"/>
      <c r="U15" s="28"/>
      <c r="V15" s="46"/>
      <c r="W15" s="186"/>
      <c r="X15" s="186"/>
      <c r="Y15" s="40"/>
    </row>
    <row r="16" spans="1:25" ht="14.65" customHeight="1" x14ac:dyDescent="0.2">
      <c r="A16" s="32"/>
      <c r="B16" s="385">
        <v>2</v>
      </c>
      <c r="C16" s="387">
        <v>43941</v>
      </c>
      <c r="D16" s="387">
        <v>43969</v>
      </c>
      <c r="E16" s="398"/>
      <c r="F16" s="399"/>
      <c r="G16" s="399"/>
      <c r="H16" s="399"/>
      <c r="I16" s="399"/>
      <c r="J16" s="400"/>
      <c r="K16" s="404" t="s">
        <v>362</v>
      </c>
      <c r="L16" s="406">
        <f>'S2 - Backlog'!I15</f>
        <v>9</v>
      </c>
      <c r="M16" s="382">
        <f>'S2 - Backlog'!J15</f>
        <v>0</v>
      </c>
      <c r="N16" s="31"/>
      <c r="O16" s="28"/>
      <c r="P16" s="28"/>
      <c r="Q16" s="28"/>
      <c r="R16" s="28"/>
      <c r="S16" s="28"/>
      <c r="T16" s="28"/>
      <c r="U16" s="28"/>
      <c r="V16" s="46"/>
      <c r="W16" s="186"/>
      <c r="X16" s="186"/>
      <c r="Y16" s="40"/>
    </row>
    <row r="17" spans="1:25" x14ac:dyDescent="0.2">
      <c r="A17" s="32"/>
      <c r="B17" s="386"/>
      <c r="C17" s="397"/>
      <c r="D17" s="397"/>
      <c r="E17" s="401"/>
      <c r="F17" s="402"/>
      <c r="G17" s="402"/>
      <c r="H17" s="402"/>
      <c r="I17" s="402"/>
      <c r="J17" s="403"/>
      <c r="K17" s="405"/>
      <c r="L17" s="396"/>
      <c r="M17" s="382"/>
      <c r="N17" s="31"/>
      <c r="O17" s="28"/>
      <c r="P17" s="28"/>
      <c r="Q17" s="28"/>
      <c r="R17" s="28"/>
      <c r="S17" s="28"/>
      <c r="T17" s="28"/>
      <c r="U17" s="28"/>
      <c r="V17" s="46"/>
      <c r="W17" s="186"/>
      <c r="X17" s="186"/>
      <c r="Y17" s="40"/>
    </row>
    <row r="18" spans="1:25" x14ac:dyDescent="0.2">
      <c r="A18" s="32"/>
      <c r="B18" s="385">
        <v>3</v>
      </c>
      <c r="C18" s="387">
        <v>43969</v>
      </c>
      <c r="D18" s="387">
        <v>43997</v>
      </c>
      <c r="E18" s="398"/>
      <c r="F18" s="399"/>
      <c r="G18" s="399"/>
      <c r="H18" s="399"/>
      <c r="I18" s="399"/>
      <c r="J18" s="400"/>
      <c r="K18" s="404" t="s">
        <v>262</v>
      </c>
      <c r="L18" s="406">
        <f>'S3 - Backlog'!I19</f>
        <v>83</v>
      </c>
      <c r="M18" s="406">
        <f>'S3 - Backlog'!J19</f>
        <v>0</v>
      </c>
      <c r="N18" s="31"/>
      <c r="O18" s="28"/>
      <c r="P18" s="28"/>
      <c r="Q18" s="28"/>
      <c r="R18" s="28"/>
      <c r="S18" s="28"/>
      <c r="T18" s="28"/>
      <c r="U18" s="28"/>
      <c r="V18" s="46"/>
      <c r="W18" s="186"/>
      <c r="X18" s="186"/>
      <c r="Y18" s="40"/>
    </row>
    <row r="19" spans="1:25" x14ac:dyDescent="0.25">
      <c r="A19" s="32"/>
      <c r="B19" s="386"/>
      <c r="C19" s="397"/>
      <c r="D19" s="397"/>
      <c r="E19" s="401"/>
      <c r="F19" s="402"/>
      <c r="G19" s="402"/>
      <c r="H19" s="402"/>
      <c r="I19" s="402"/>
      <c r="J19" s="403"/>
      <c r="K19" s="405"/>
      <c r="L19" s="396"/>
      <c r="M19" s="396"/>
      <c r="N19" s="31"/>
      <c r="O19" s="28"/>
      <c r="P19" s="28"/>
      <c r="Q19" s="28"/>
      <c r="R19" s="28"/>
      <c r="S19" s="28"/>
      <c r="T19" s="28"/>
      <c r="U19" s="28"/>
      <c r="V19" s="48"/>
      <c r="W19" s="40"/>
      <c r="X19" s="40"/>
      <c r="Y19" s="40"/>
    </row>
    <row r="20" spans="1:25" x14ac:dyDescent="0.25">
      <c r="A20" s="32"/>
      <c r="B20" s="385">
        <v>4</v>
      </c>
      <c r="C20" s="387"/>
      <c r="D20" s="387"/>
      <c r="E20" s="388"/>
      <c r="F20" s="389"/>
      <c r="G20" s="389"/>
      <c r="H20" s="389"/>
      <c r="I20" s="389"/>
      <c r="J20" s="390"/>
      <c r="K20" s="394"/>
      <c r="L20" s="396"/>
      <c r="M20" s="382"/>
      <c r="N20" s="31"/>
      <c r="O20" s="28"/>
      <c r="P20" s="28"/>
      <c r="Q20" s="28"/>
      <c r="R20" s="28"/>
      <c r="S20" s="28"/>
      <c r="T20" s="28"/>
      <c r="U20" s="28"/>
      <c r="V20" s="48"/>
      <c r="W20" s="40"/>
      <c r="X20" s="40"/>
      <c r="Y20" s="40"/>
    </row>
    <row r="21" spans="1:25" x14ac:dyDescent="0.25">
      <c r="A21" s="32"/>
      <c r="B21" s="386"/>
      <c r="C21" s="387"/>
      <c r="D21" s="387"/>
      <c r="E21" s="391"/>
      <c r="F21" s="392"/>
      <c r="G21" s="392"/>
      <c r="H21" s="392"/>
      <c r="I21" s="392"/>
      <c r="J21" s="393"/>
      <c r="K21" s="395"/>
      <c r="L21" s="396"/>
      <c r="M21" s="382"/>
      <c r="N21" s="31"/>
      <c r="O21" s="28"/>
      <c r="P21" s="28"/>
      <c r="Q21" s="28"/>
      <c r="R21" s="28"/>
      <c r="S21" s="28"/>
      <c r="T21" s="28"/>
      <c r="U21" s="49"/>
      <c r="V21" s="28"/>
      <c r="W21" s="28"/>
      <c r="X21" s="28"/>
      <c r="Y21" s="28"/>
    </row>
    <row r="22" spans="1:25" ht="15.75" customHeight="1" thickBot="1" x14ac:dyDescent="0.3">
      <c r="A22" s="50"/>
      <c r="B22" s="51"/>
      <c r="C22" s="51"/>
      <c r="D22" s="51"/>
      <c r="E22" s="51"/>
      <c r="F22" s="51"/>
      <c r="G22" s="52"/>
      <c r="H22" s="52"/>
      <c r="I22" s="52"/>
      <c r="J22" s="52"/>
      <c r="K22" s="52"/>
      <c r="L22" s="52"/>
      <c r="M22" s="52"/>
      <c r="N22" s="53"/>
      <c r="O22" s="53"/>
      <c r="P22" s="50"/>
      <c r="Q22" s="28"/>
      <c r="R22" s="28"/>
      <c r="S22" s="28"/>
      <c r="T22" s="28"/>
      <c r="U22" s="49"/>
      <c r="V22" s="28"/>
      <c r="W22" s="28"/>
      <c r="X22" s="28"/>
      <c r="Y22" s="28"/>
    </row>
    <row r="23" spans="1:25" ht="15.75" customHeight="1" thickBot="1" x14ac:dyDescent="0.3">
      <c r="A23" s="50"/>
      <c r="B23" s="384" t="s">
        <v>20</v>
      </c>
      <c r="C23" s="384"/>
      <c r="D23" s="384"/>
      <c r="E23" s="384"/>
      <c r="F23" s="384"/>
      <c r="G23" s="252"/>
      <c r="H23" s="54"/>
      <c r="I23" s="54"/>
      <c r="J23" s="54"/>
      <c r="K23" s="54"/>
      <c r="L23" s="54"/>
      <c r="M23" s="54"/>
      <c r="N23" s="54"/>
      <c r="O23" s="54"/>
      <c r="P23" s="54"/>
      <c r="Q23" s="28"/>
      <c r="R23" s="28"/>
      <c r="S23" s="28"/>
      <c r="T23" s="28"/>
      <c r="U23" s="50"/>
      <c r="V23" s="28"/>
      <c r="W23" s="28"/>
      <c r="X23" s="28"/>
      <c r="Y23" s="28"/>
    </row>
    <row r="24" spans="1:25" ht="15.75" customHeight="1" thickBot="1" x14ac:dyDescent="0.3">
      <c r="A24" s="50"/>
      <c r="B24" s="383" t="s">
        <v>21</v>
      </c>
      <c r="C24" s="256" t="s">
        <v>22</v>
      </c>
      <c r="D24" s="256" t="s">
        <v>23</v>
      </c>
      <c r="E24" s="256" t="s">
        <v>24</v>
      </c>
      <c r="F24" s="256" t="s">
        <v>25</v>
      </c>
      <c r="G24"/>
      <c r="H24" s="50"/>
      <c r="I24" s="280"/>
      <c r="J24" s="50"/>
      <c r="K24" s="50"/>
      <c r="L24" s="56"/>
      <c r="M24" s="56"/>
      <c r="N24" s="56"/>
      <c r="O24" s="56"/>
      <c r="P24" s="28"/>
      <c r="Q24" s="28"/>
      <c r="R24" s="28"/>
      <c r="S24" s="28"/>
      <c r="T24" s="28"/>
      <c r="U24" s="50"/>
      <c r="V24" s="28"/>
      <c r="W24" s="28"/>
      <c r="X24" s="28"/>
      <c r="Y24" s="28"/>
    </row>
    <row r="25" spans="1:25" ht="16.5" customHeight="1" thickBot="1" x14ac:dyDescent="0.3">
      <c r="A25" s="50"/>
      <c r="B25" s="383"/>
      <c r="C25" s="257" t="s">
        <v>26</v>
      </c>
      <c r="D25" s="257" t="s">
        <v>26</v>
      </c>
      <c r="E25" s="257" t="s">
        <v>26</v>
      </c>
      <c r="F25" s="257" t="s">
        <v>26</v>
      </c>
      <c r="G25"/>
      <c r="H25" s="50"/>
      <c r="I25" s="280"/>
      <c r="J25" s="50"/>
      <c r="K25" s="50"/>
      <c r="L25" s="56"/>
      <c r="M25" s="56"/>
      <c r="N25" s="56"/>
      <c r="O25" s="56"/>
      <c r="P25" s="28"/>
      <c r="Q25" s="28"/>
      <c r="R25" s="28"/>
      <c r="S25" s="28"/>
      <c r="T25" s="28"/>
      <c r="U25" s="28"/>
      <c r="V25" s="28"/>
      <c r="W25" s="28"/>
      <c r="X25" s="28"/>
      <c r="Y25" s="28"/>
    </row>
    <row r="26" spans="1:25" ht="15.75" customHeight="1" thickBot="1" x14ac:dyDescent="0.3">
      <c r="A26" s="50"/>
      <c r="B26" s="253" t="s">
        <v>251</v>
      </c>
      <c r="C26" s="175">
        <f>+'S1 - Tunnit'!B3</f>
        <v>42.25</v>
      </c>
      <c r="D26" s="175">
        <f>+'S2 -Tunnit'!B3</f>
        <v>28</v>
      </c>
      <c r="E26" s="175">
        <f>+'S3 -Tunnit'!B3</f>
        <v>15</v>
      </c>
      <c r="F26" s="175">
        <f>SUM(B26:E26)</f>
        <v>85.25</v>
      </c>
      <c r="G26"/>
      <c r="H26" s="50"/>
      <c r="I26" s="280"/>
      <c r="J26" s="50"/>
      <c r="K26" s="50"/>
      <c r="L26" s="56"/>
      <c r="M26" s="56"/>
      <c r="N26" s="56"/>
      <c r="O26" s="56"/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 spans="1:25" ht="15.75" customHeight="1" thickBot="1" x14ac:dyDescent="0.3">
      <c r="A27" s="50"/>
      <c r="B27" s="253" t="s">
        <v>252</v>
      </c>
      <c r="C27" s="175">
        <f>'S1 - Tunnit'!B4</f>
        <v>44.25</v>
      </c>
      <c r="D27" s="175">
        <f>+'S2 -Tunnit'!B4</f>
        <v>27</v>
      </c>
      <c r="E27" s="175">
        <f>+'S3 -Tunnit'!B4</f>
        <v>13.5</v>
      </c>
      <c r="F27" s="175">
        <f>SUM(B27:E27)</f>
        <v>84.75</v>
      </c>
      <c r="G27"/>
      <c r="H27" s="50"/>
      <c r="I27" s="280"/>
      <c r="J27" s="50"/>
      <c r="K27" s="50"/>
      <c r="L27" s="56"/>
      <c r="M27" s="56"/>
      <c r="N27" s="56"/>
      <c r="O27" s="56"/>
      <c r="P27" s="28"/>
      <c r="Q27" s="28"/>
      <c r="R27" s="28"/>
      <c r="S27" s="28"/>
      <c r="T27" s="28"/>
      <c r="U27" s="28"/>
      <c r="V27" s="28"/>
      <c r="W27" s="28"/>
      <c r="X27" s="28"/>
      <c r="Y27" s="28"/>
    </row>
    <row r="28" spans="1:25" ht="15.75" customHeight="1" thickBot="1" x14ac:dyDescent="0.3">
      <c r="A28" s="50"/>
      <c r="B28" s="253"/>
      <c r="C28" s="175"/>
      <c r="D28" s="175"/>
      <c r="E28" s="175"/>
      <c r="F28" s="175"/>
      <c r="G28"/>
      <c r="H28" s="50"/>
      <c r="I28" s="50"/>
      <c r="J28" s="50"/>
      <c r="K28" s="50"/>
      <c r="L28" s="56"/>
      <c r="M28" s="56"/>
      <c r="N28" s="56"/>
      <c r="O28" s="56"/>
      <c r="P28" s="28"/>
      <c r="Q28" s="28"/>
      <c r="R28" s="28"/>
      <c r="S28" s="28"/>
      <c r="T28" s="28"/>
      <c r="U28" s="28"/>
      <c r="V28" s="28"/>
      <c r="W28" s="28"/>
      <c r="X28" s="28"/>
      <c r="Y28" s="28"/>
    </row>
    <row r="29" spans="1:25" ht="15.75" customHeight="1" thickBot="1" x14ac:dyDescent="0.3">
      <c r="A29" s="50"/>
      <c r="B29" s="253"/>
      <c r="C29" s="175"/>
      <c r="D29" s="175"/>
      <c r="E29" s="175"/>
      <c r="F29" s="175"/>
      <c r="G29"/>
      <c r="H29" s="50"/>
      <c r="I29" s="50"/>
      <c r="J29" s="50"/>
      <c r="K29" s="50"/>
      <c r="L29" s="56"/>
      <c r="M29" s="56"/>
      <c r="N29" s="56"/>
      <c r="O29" s="56"/>
      <c r="P29" s="28"/>
      <c r="Q29" s="28"/>
      <c r="R29" s="28"/>
      <c r="S29" s="28"/>
      <c r="T29" s="28"/>
      <c r="U29" s="28"/>
      <c r="V29" s="28"/>
      <c r="W29" s="28"/>
      <c r="X29" s="28"/>
      <c r="Y29" s="28"/>
    </row>
    <row r="30" spans="1:25" ht="15.75" customHeight="1" thickBot="1" x14ac:dyDescent="0.3">
      <c r="A30" s="50"/>
      <c r="B30" s="253"/>
      <c r="C30" s="175"/>
      <c r="D30" s="175"/>
      <c r="E30" s="175"/>
      <c r="F30" s="175"/>
      <c r="G30"/>
      <c r="H30" s="50"/>
      <c r="I30" s="50"/>
      <c r="J30" s="50"/>
      <c r="K30" s="50"/>
      <c r="L30" s="56"/>
      <c r="M30" s="56"/>
      <c r="N30" s="56"/>
      <c r="O30" s="56"/>
      <c r="P30" s="28"/>
      <c r="Q30" s="28"/>
      <c r="R30" s="28"/>
      <c r="S30" s="28"/>
      <c r="T30" s="28"/>
      <c r="U30" s="28"/>
      <c r="V30" s="28"/>
      <c r="W30" s="28"/>
      <c r="X30" s="28"/>
      <c r="Y30" s="28"/>
    </row>
    <row r="31" spans="1:25" ht="15.75" customHeight="1" thickBot="1" x14ac:dyDescent="0.3">
      <c r="A31" s="50"/>
      <c r="B31" s="253"/>
      <c r="C31" s="254"/>
      <c r="D31" s="254"/>
      <c r="E31" s="251"/>
      <c r="F31" s="175"/>
      <c r="G31"/>
      <c r="H31" s="50"/>
      <c r="I31" s="50"/>
      <c r="J31" s="56"/>
      <c r="K31" s="50"/>
      <c r="L31" s="56"/>
      <c r="M31" s="56"/>
      <c r="N31" s="56"/>
      <c r="O31" s="56"/>
      <c r="P31" s="28"/>
      <c r="Q31" s="28"/>
      <c r="R31" s="28"/>
      <c r="S31" s="28"/>
      <c r="T31" s="28"/>
      <c r="U31" s="28"/>
      <c r="V31" s="28"/>
      <c r="W31" s="28"/>
      <c r="X31" s="28"/>
      <c r="Y31" s="28"/>
    </row>
    <row r="32" spans="1:25" ht="16.5" customHeight="1" thickBot="1" x14ac:dyDescent="0.3">
      <c r="A32" s="50"/>
      <c r="B32" s="255" t="s">
        <v>27</v>
      </c>
      <c r="C32" s="239">
        <f>SUM(C26:C31)</f>
        <v>86.5</v>
      </c>
      <c r="D32" s="239">
        <f>SUM(D26:D31)</f>
        <v>55</v>
      </c>
      <c r="E32" s="239">
        <f>SUM(E26:E31)</f>
        <v>28.5</v>
      </c>
      <c r="F32" s="239">
        <f>SUM(F26:F31)</f>
        <v>170</v>
      </c>
      <c r="G32"/>
      <c r="H32" s="50"/>
      <c r="I32" s="50"/>
      <c r="J32" s="56"/>
      <c r="K32" s="50"/>
      <c r="L32" s="56"/>
      <c r="M32" s="56"/>
      <c r="N32" s="56"/>
      <c r="O32" s="56"/>
      <c r="P32" s="28"/>
      <c r="Q32" s="28"/>
      <c r="R32" s="28"/>
      <c r="S32" s="28"/>
      <c r="T32" s="28"/>
      <c r="U32" s="28"/>
      <c r="V32" s="28"/>
      <c r="W32" s="28"/>
      <c r="X32" s="28"/>
      <c r="Y32" s="28"/>
    </row>
    <row r="33" spans="1:25" x14ac:dyDescent="0.25">
      <c r="A33" s="50"/>
      <c r="B33" s="59"/>
      <c r="C33" s="60"/>
      <c r="D33" s="60"/>
      <c r="E33" s="60"/>
      <c r="F33" s="60"/>
      <c r="G33" s="50"/>
      <c r="H33" s="50"/>
      <c r="I33" s="50"/>
      <c r="J33" s="56"/>
      <c r="K33" s="50"/>
      <c r="L33" s="50"/>
      <c r="M33" s="50"/>
      <c r="N33" s="53"/>
      <c r="O33" s="53"/>
      <c r="P33" s="50"/>
      <c r="Q33" s="28"/>
      <c r="R33" s="28"/>
      <c r="S33" s="28"/>
      <c r="T33" s="28"/>
      <c r="U33" s="28"/>
      <c r="V33" s="28"/>
      <c r="W33" s="28"/>
      <c r="X33" s="28"/>
      <c r="Y33" s="28"/>
    </row>
    <row r="34" spans="1:25" x14ac:dyDescent="0.25">
      <c r="A34" s="50"/>
      <c r="B34" s="50"/>
      <c r="C34" s="50"/>
      <c r="D34" s="50"/>
      <c r="E34" s="50"/>
      <c r="F34" s="50"/>
      <c r="G34" s="50"/>
      <c r="H34" s="50"/>
      <c r="I34" s="50"/>
      <c r="J34" s="56"/>
      <c r="K34" s="50"/>
      <c r="L34" s="50"/>
      <c r="M34" s="50"/>
      <c r="N34" s="56"/>
      <c r="O34" s="56"/>
      <c r="P34" s="50"/>
      <c r="Q34" s="28"/>
      <c r="R34" s="28"/>
      <c r="S34" s="28"/>
      <c r="T34" s="28"/>
      <c r="U34" s="28"/>
      <c r="V34" s="28"/>
      <c r="W34" s="28"/>
      <c r="X34" s="28"/>
      <c r="Y34" s="28"/>
    </row>
    <row r="35" spans="1:25" x14ac:dyDescent="0.2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6"/>
      <c r="O35" s="56"/>
      <c r="P35" s="50"/>
      <c r="Q35" s="28"/>
      <c r="R35" s="28"/>
      <c r="S35" s="28"/>
      <c r="T35" s="28"/>
      <c r="U35" s="56" t="s">
        <v>28</v>
      </c>
      <c r="V35" s="28"/>
      <c r="W35" s="28"/>
      <c r="X35" s="28"/>
      <c r="Y35" s="28"/>
    </row>
    <row r="36" spans="1:25" x14ac:dyDescent="0.25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6"/>
      <c r="O36" s="56"/>
      <c r="P36" s="50"/>
      <c r="Q36" s="28"/>
      <c r="R36" s="28"/>
      <c r="S36" s="28"/>
      <c r="T36" s="28"/>
      <c r="U36" s="28"/>
      <c r="V36" s="28"/>
      <c r="W36" s="28"/>
      <c r="X36" s="28"/>
      <c r="Y36" s="28"/>
    </row>
    <row r="37" spans="1:25" x14ac:dyDescent="0.25">
      <c r="A37" s="50"/>
      <c r="B37" s="50"/>
      <c r="C37" s="49"/>
      <c r="D37" s="49"/>
      <c r="E37" s="50"/>
      <c r="F37" s="50"/>
      <c r="G37" s="50"/>
      <c r="H37" s="50"/>
      <c r="I37" s="50"/>
      <c r="J37" s="50"/>
      <c r="K37" s="50"/>
      <c r="L37" s="50"/>
      <c r="M37" s="50"/>
      <c r="N37" s="56"/>
      <c r="O37" s="56"/>
      <c r="P37" s="50"/>
      <c r="Q37" s="28"/>
      <c r="R37" s="28"/>
      <c r="S37" s="28"/>
      <c r="T37" s="28"/>
      <c r="U37" s="28"/>
      <c r="V37" s="28"/>
      <c r="W37" s="28"/>
      <c r="X37" s="28"/>
      <c r="Y37" s="28"/>
    </row>
    <row r="38" spans="1:25" x14ac:dyDescent="0.25">
      <c r="A38" s="50"/>
      <c r="B38" s="50"/>
      <c r="C38" s="49"/>
      <c r="D38" s="49"/>
      <c r="E38" s="50"/>
      <c r="F38" s="50"/>
      <c r="G38" s="50"/>
      <c r="H38" s="50"/>
      <c r="I38" s="50"/>
      <c r="J38" s="50"/>
      <c r="K38" s="50"/>
      <c r="L38" s="50"/>
      <c r="M38" s="50"/>
      <c r="N38" s="56"/>
      <c r="O38" s="56"/>
      <c r="P38" s="50"/>
      <c r="Q38" s="28"/>
      <c r="R38" s="28"/>
      <c r="S38" s="28"/>
      <c r="T38" s="28"/>
      <c r="U38" s="28"/>
      <c r="V38" s="28"/>
      <c r="W38" s="28"/>
      <c r="X38" s="28"/>
      <c r="Y38" s="28"/>
    </row>
    <row r="39" spans="1:25" x14ac:dyDescent="0.25">
      <c r="A39" s="50"/>
      <c r="B39" s="50"/>
      <c r="C39" s="50"/>
      <c r="D39" s="49"/>
      <c r="E39" s="50"/>
      <c r="F39" s="50"/>
      <c r="G39" s="50"/>
      <c r="H39" s="50"/>
      <c r="I39" s="50"/>
      <c r="J39" s="50"/>
      <c r="K39" s="50"/>
      <c r="L39" s="50"/>
      <c r="M39" s="50"/>
      <c r="N39" s="56"/>
      <c r="O39" s="56"/>
      <c r="P39" s="50"/>
      <c r="Q39" s="28"/>
      <c r="R39" s="28"/>
      <c r="S39" s="28"/>
      <c r="T39" s="28"/>
      <c r="U39" s="28"/>
      <c r="V39" s="28"/>
      <c r="W39" s="28"/>
      <c r="X39" s="28"/>
      <c r="Y39" s="28"/>
    </row>
    <row r="40" spans="1:25" x14ac:dyDescent="0.25">
      <c r="A40" s="50"/>
      <c r="B40" s="50"/>
      <c r="C40" s="50"/>
      <c r="D40" s="49"/>
      <c r="E40" s="50"/>
      <c r="F40" s="50"/>
      <c r="G40" s="50"/>
      <c r="H40" s="50"/>
      <c r="I40" s="50"/>
      <c r="J40" s="50"/>
      <c r="K40" s="50"/>
      <c r="L40" s="50"/>
      <c r="M40" s="50"/>
      <c r="N40" s="56"/>
      <c r="O40" s="56"/>
      <c r="P40" s="50"/>
      <c r="Q40" s="28"/>
      <c r="R40" s="28"/>
      <c r="S40" s="28"/>
      <c r="T40" s="28"/>
      <c r="U40" s="28"/>
      <c r="V40" s="28"/>
      <c r="W40" s="28"/>
      <c r="X40" s="28"/>
      <c r="Y40" s="28"/>
    </row>
    <row r="41" spans="1:25" x14ac:dyDescent="0.25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6"/>
      <c r="O41" s="56"/>
      <c r="P41" s="50"/>
      <c r="Q41" s="28"/>
      <c r="R41" s="28"/>
      <c r="S41" s="28"/>
      <c r="T41" s="28"/>
      <c r="U41" s="28"/>
      <c r="V41" s="28"/>
      <c r="W41" s="28"/>
      <c r="X41" s="28"/>
      <c r="Y41" s="28"/>
    </row>
  </sheetData>
  <mergeCells count="40">
    <mergeCell ref="C10:M10"/>
    <mergeCell ref="B2:M2"/>
    <mergeCell ref="B3:L4"/>
    <mergeCell ref="C6:M6"/>
    <mergeCell ref="C7:M7"/>
    <mergeCell ref="C9:M9"/>
    <mergeCell ref="C8:M8"/>
    <mergeCell ref="B12:M12"/>
    <mergeCell ref="E13:J13"/>
    <mergeCell ref="V13:X13"/>
    <mergeCell ref="B14:B15"/>
    <mergeCell ref="C14:C15"/>
    <mergeCell ref="D14:D15"/>
    <mergeCell ref="E14:J15"/>
    <mergeCell ref="K14:K15"/>
    <mergeCell ref="L14:L15"/>
    <mergeCell ref="M14:M15"/>
    <mergeCell ref="M16:M17"/>
    <mergeCell ref="B18:B19"/>
    <mergeCell ref="C18:C19"/>
    <mergeCell ref="D18:D19"/>
    <mergeCell ref="E18:J19"/>
    <mergeCell ref="K18:K19"/>
    <mergeCell ref="L18:L19"/>
    <mergeCell ref="M18:M19"/>
    <mergeCell ref="B16:B17"/>
    <mergeCell ref="C16:C17"/>
    <mergeCell ref="D16:D17"/>
    <mergeCell ref="E16:J17"/>
    <mergeCell ref="K16:K17"/>
    <mergeCell ref="L16:L17"/>
    <mergeCell ref="M20:M21"/>
    <mergeCell ref="B24:B25"/>
    <mergeCell ref="B23:F23"/>
    <mergeCell ref="B20:B21"/>
    <mergeCell ref="C20:C21"/>
    <mergeCell ref="D20:D21"/>
    <mergeCell ref="E20:J21"/>
    <mergeCell ref="K20:K21"/>
    <mergeCell ref="L20:L2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83"/>
  <sheetViews>
    <sheetView workbookViewId="0"/>
  </sheetViews>
  <sheetFormatPr defaultColWidth="17.140625" defaultRowHeight="12.75" customHeight="1" x14ac:dyDescent="0.2"/>
  <cols>
    <col min="1" max="3" width="17.140625" style="6"/>
    <col min="4" max="4" width="34.85546875" style="6" customWidth="1"/>
    <col min="5" max="10" width="17.140625" style="6"/>
    <col min="11" max="11" width="38" style="6" customWidth="1"/>
    <col min="12" max="20" width="17.140625" style="6"/>
  </cols>
  <sheetData>
    <row r="1" spans="1:15" x14ac:dyDescent="0.2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298"/>
      <c r="N1" s="298"/>
      <c r="O1" s="298"/>
    </row>
    <row r="2" spans="1:15" ht="31.5" customHeight="1" x14ac:dyDescent="0.2">
      <c r="A2" s="302" t="s">
        <v>50</v>
      </c>
      <c r="B2" s="302" t="s">
        <v>103</v>
      </c>
      <c r="C2" s="302" t="s">
        <v>104</v>
      </c>
      <c r="D2" s="543" t="s">
        <v>105</v>
      </c>
      <c r="E2" s="544"/>
      <c r="F2" s="545" t="s">
        <v>106</v>
      </c>
      <c r="G2" s="544"/>
      <c r="H2" s="302" t="s">
        <v>107</v>
      </c>
      <c r="I2" s="90" t="s">
        <v>108</v>
      </c>
      <c r="J2" s="91"/>
      <c r="K2" s="92"/>
      <c r="L2" s="93"/>
      <c r="M2" s="299"/>
      <c r="N2" s="299"/>
      <c r="O2" s="299"/>
    </row>
    <row r="3" spans="1:15" ht="15" customHeight="1" x14ac:dyDescent="0.25">
      <c r="A3" s="94">
        <v>2</v>
      </c>
      <c r="B3" s="95"/>
      <c r="C3" s="96" t="s">
        <v>109</v>
      </c>
      <c r="D3" s="546" t="s">
        <v>110</v>
      </c>
      <c r="E3" s="546"/>
      <c r="F3" s="547" t="s">
        <v>111</v>
      </c>
      <c r="G3" s="548"/>
      <c r="H3" s="97"/>
      <c r="I3" s="95"/>
      <c r="J3" s="98"/>
      <c r="K3" s="99"/>
      <c r="L3" s="299"/>
      <c r="M3" s="299"/>
      <c r="N3" s="299"/>
      <c r="O3" s="299"/>
    </row>
    <row r="4" spans="1:15" ht="30" customHeight="1" x14ac:dyDescent="0.25">
      <c r="A4" s="94"/>
      <c r="B4" s="95"/>
      <c r="C4" s="303"/>
      <c r="D4" s="548"/>
      <c r="E4" s="548"/>
      <c r="F4" s="547"/>
      <c r="G4" s="548"/>
      <c r="H4" s="97"/>
      <c r="I4" s="95"/>
      <c r="J4" s="100"/>
      <c r="K4" s="99"/>
      <c r="L4" s="299"/>
      <c r="M4" s="299"/>
      <c r="N4" s="299"/>
      <c r="O4" s="299"/>
    </row>
    <row r="5" spans="1:15" ht="15" customHeight="1" x14ac:dyDescent="0.2">
      <c r="A5" s="101"/>
      <c r="B5" s="101"/>
      <c r="C5" s="101"/>
      <c r="D5" s="101"/>
      <c r="E5" s="101"/>
      <c r="F5" s="102"/>
      <c r="G5" s="101"/>
      <c r="H5" s="101"/>
      <c r="I5" s="101"/>
      <c r="J5" s="103"/>
      <c r="K5" s="103"/>
      <c r="L5" s="299"/>
      <c r="M5" s="299"/>
      <c r="N5" s="299"/>
      <c r="O5" s="299"/>
    </row>
    <row r="6" spans="1:15" ht="15" customHeight="1" x14ac:dyDescent="0.2">
      <c r="A6" s="299"/>
      <c r="B6" s="298"/>
      <c r="C6" s="298"/>
      <c r="D6" s="298"/>
      <c r="E6" s="298"/>
      <c r="F6" s="104"/>
      <c r="G6" s="298"/>
      <c r="H6" s="298"/>
      <c r="I6" s="298"/>
      <c r="J6" s="99"/>
      <c r="K6" s="99"/>
      <c r="L6" s="299"/>
      <c r="M6" s="299"/>
      <c r="N6" s="299"/>
      <c r="O6" s="299"/>
    </row>
    <row r="7" spans="1:15" ht="15" customHeight="1" x14ac:dyDescent="0.2">
      <c r="A7" s="298"/>
      <c r="B7" s="105"/>
      <c r="C7" s="105"/>
      <c r="D7" s="298"/>
      <c r="E7" s="106"/>
      <c r="F7" s="107"/>
      <c r="G7" s="298"/>
      <c r="H7" s="298"/>
      <c r="I7" s="106"/>
      <c r="J7" s="108"/>
      <c r="K7" s="109"/>
      <c r="L7" s="299"/>
      <c r="M7" s="299"/>
      <c r="N7" s="299"/>
      <c r="O7" s="299"/>
    </row>
    <row r="8" spans="1:15" ht="30.75" customHeight="1" x14ac:dyDescent="0.25">
      <c r="A8" s="298"/>
      <c r="B8" s="549" t="s">
        <v>56</v>
      </c>
      <c r="C8" s="550"/>
      <c r="D8" s="105"/>
      <c r="E8" s="105"/>
      <c r="F8" s="110"/>
      <c r="G8" s="105"/>
      <c r="H8" s="105"/>
      <c r="I8" s="111"/>
      <c r="J8" s="108"/>
      <c r="K8" s="109"/>
      <c r="L8" s="299"/>
      <c r="M8" s="299"/>
      <c r="N8" s="299"/>
      <c r="O8" s="299"/>
    </row>
    <row r="9" spans="1:15" ht="15" customHeight="1" x14ac:dyDescent="0.2">
      <c r="A9" s="112"/>
      <c r="B9" s="89"/>
      <c r="C9" s="89"/>
      <c r="D9" s="113"/>
      <c r="E9" s="113"/>
      <c r="F9" s="110"/>
      <c r="G9" s="113"/>
      <c r="H9" s="113"/>
      <c r="I9" s="113"/>
      <c r="J9" s="114"/>
      <c r="K9" s="114"/>
      <c r="L9" s="299"/>
      <c r="M9" s="299"/>
      <c r="N9" s="299"/>
      <c r="O9" s="299"/>
    </row>
    <row r="10" spans="1:15" ht="45" customHeight="1" x14ac:dyDescent="0.2">
      <c r="A10" s="301" t="s">
        <v>58</v>
      </c>
      <c r="B10" s="115" t="s">
        <v>112</v>
      </c>
      <c r="C10" s="551" t="s">
        <v>60</v>
      </c>
      <c r="D10" s="552"/>
      <c r="E10" s="301" t="s">
        <v>65</v>
      </c>
      <c r="F10" s="116" t="s">
        <v>61</v>
      </c>
      <c r="G10" s="115" t="s">
        <v>113</v>
      </c>
      <c r="H10" s="301" t="s">
        <v>63</v>
      </c>
      <c r="I10" s="301" t="s">
        <v>64</v>
      </c>
      <c r="J10" s="117" t="s">
        <v>114</v>
      </c>
      <c r="K10" s="118" t="s">
        <v>115</v>
      </c>
      <c r="L10" s="98"/>
      <c r="M10" s="298"/>
      <c r="N10" s="298"/>
      <c r="O10" s="299"/>
    </row>
    <row r="11" spans="1:15" ht="39" customHeight="1" x14ac:dyDescent="0.25">
      <c r="A11" s="93"/>
      <c r="B11" s="553" t="s">
        <v>116</v>
      </c>
      <c r="C11" s="553"/>
      <c r="D11" s="554"/>
      <c r="E11" s="555"/>
      <c r="F11" s="556"/>
      <c r="G11" s="555"/>
      <c r="H11" s="555"/>
      <c r="I11" s="555"/>
      <c r="J11" s="119"/>
      <c r="K11" s="119"/>
      <c r="L11" s="298"/>
      <c r="M11" s="298"/>
      <c r="N11" s="298"/>
      <c r="O11" s="299"/>
    </row>
    <row r="12" spans="1:15" ht="15" customHeight="1" x14ac:dyDescent="0.2">
      <c r="A12" s="299" t="s">
        <v>117</v>
      </c>
      <c r="B12" s="300" t="s">
        <v>118</v>
      </c>
      <c r="C12" s="299" t="s">
        <v>119</v>
      </c>
      <c r="D12" s="299"/>
      <c r="E12" s="120">
        <v>7</v>
      </c>
      <c r="F12" s="121">
        <v>41357</v>
      </c>
      <c r="G12" s="122" t="s">
        <v>120</v>
      </c>
      <c r="H12" s="299"/>
      <c r="I12" s="299"/>
      <c r="J12" s="99" t="s">
        <v>121</v>
      </c>
      <c r="K12" s="99" t="s">
        <v>122</v>
      </c>
      <c r="L12" s="298"/>
      <c r="M12" s="298"/>
      <c r="N12" s="298"/>
      <c r="O12" s="299"/>
    </row>
    <row r="13" spans="1:15" ht="15" customHeight="1" x14ac:dyDescent="0.2">
      <c r="A13" s="299" t="s">
        <v>123</v>
      </c>
      <c r="B13" s="300" t="s">
        <v>118</v>
      </c>
      <c r="C13" s="557" t="s">
        <v>124</v>
      </c>
      <c r="D13" s="557"/>
      <c r="E13" s="120">
        <v>5</v>
      </c>
      <c r="F13" s="123">
        <v>41359</v>
      </c>
      <c r="G13" s="124" t="s">
        <v>125</v>
      </c>
      <c r="H13" s="299"/>
      <c r="I13" s="299"/>
      <c r="J13" s="99"/>
      <c r="K13" s="99" t="s">
        <v>122</v>
      </c>
      <c r="L13" s="298"/>
      <c r="M13" s="298"/>
      <c r="N13" s="298"/>
      <c r="O13" s="299"/>
    </row>
    <row r="14" spans="1:15" ht="15" customHeight="1" x14ac:dyDescent="0.2">
      <c r="A14" s="299" t="s">
        <v>126</v>
      </c>
      <c r="B14" s="300" t="s">
        <v>118</v>
      </c>
      <c r="C14" s="299" t="s">
        <v>127</v>
      </c>
      <c r="D14" s="299"/>
      <c r="E14" s="120">
        <v>18</v>
      </c>
      <c r="F14" s="121">
        <v>41323</v>
      </c>
      <c r="G14" s="124"/>
      <c r="H14" s="299"/>
      <c r="I14" s="299"/>
      <c r="J14" s="99" t="s">
        <v>128</v>
      </c>
      <c r="K14" s="99"/>
      <c r="L14" s="298"/>
      <c r="M14" s="298"/>
      <c r="N14" s="298"/>
      <c r="O14" s="299"/>
    </row>
    <row r="15" spans="1:15" ht="15" customHeight="1" x14ac:dyDescent="0.2">
      <c r="A15" s="299" t="s">
        <v>129</v>
      </c>
      <c r="B15" s="300" t="s">
        <v>118</v>
      </c>
      <c r="C15" s="299" t="s">
        <v>130</v>
      </c>
      <c r="D15" s="299"/>
      <c r="E15" s="120">
        <v>19</v>
      </c>
      <c r="F15" s="125"/>
      <c r="G15" s="124"/>
      <c r="H15" s="299"/>
      <c r="I15" s="299"/>
      <c r="J15" s="99">
        <v>0</v>
      </c>
      <c r="K15" s="99"/>
      <c r="L15" s="298"/>
      <c r="M15" s="298"/>
      <c r="N15" s="298"/>
      <c r="O15" s="299"/>
    </row>
    <row r="16" spans="1:15" ht="15" customHeight="1" x14ac:dyDescent="0.2">
      <c r="A16" s="299" t="s">
        <v>131</v>
      </c>
      <c r="B16" s="300" t="s">
        <v>118</v>
      </c>
      <c r="C16" s="557" t="s">
        <v>132</v>
      </c>
      <c r="D16" s="557"/>
      <c r="E16" s="120">
        <v>15</v>
      </c>
      <c r="F16" s="121">
        <v>41329</v>
      </c>
      <c r="G16" s="124"/>
      <c r="H16" s="299"/>
      <c r="I16" s="299"/>
      <c r="J16" s="99"/>
      <c r="K16" s="99"/>
      <c r="L16" s="298"/>
      <c r="M16" s="298"/>
      <c r="N16" s="298"/>
      <c r="O16" s="299"/>
    </row>
    <row r="17" spans="1:15" ht="15" customHeight="1" x14ac:dyDescent="0.2">
      <c r="A17" s="299"/>
      <c r="B17" s="120"/>
      <c r="C17" s="299"/>
      <c r="D17" s="18"/>
      <c r="E17" s="120"/>
      <c r="F17" s="110"/>
      <c r="G17" s="124"/>
      <c r="H17" s="299"/>
      <c r="I17" s="299"/>
      <c r="J17" s="99"/>
      <c r="K17" s="99"/>
      <c r="L17" s="298"/>
      <c r="M17" s="298"/>
      <c r="N17" s="298"/>
      <c r="O17" s="299"/>
    </row>
    <row r="18" spans="1:15" ht="15" customHeight="1" x14ac:dyDescent="0.2">
      <c r="A18" s="299" t="s">
        <v>133</v>
      </c>
      <c r="B18" s="300" t="s">
        <v>118</v>
      </c>
      <c r="C18" s="299" t="s">
        <v>134</v>
      </c>
      <c r="D18" s="298"/>
      <c r="E18" s="120">
        <v>64</v>
      </c>
      <c r="F18" s="123">
        <v>41308</v>
      </c>
      <c r="G18" s="299"/>
      <c r="H18" s="299"/>
      <c r="I18" s="299"/>
      <c r="J18" s="99"/>
      <c r="K18" s="99"/>
      <c r="L18" s="298"/>
      <c r="M18" s="298"/>
      <c r="N18" s="298"/>
      <c r="O18" s="299"/>
    </row>
    <row r="19" spans="1:15" ht="15" customHeight="1" x14ac:dyDescent="0.2">
      <c r="A19" s="299" t="s">
        <v>135</v>
      </c>
      <c r="B19" s="126" t="s">
        <v>136</v>
      </c>
      <c r="C19" s="557" t="s">
        <v>137</v>
      </c>
      <c r="D19" s="558"/>
      <c r="E19" s="120">
        <v>44</v>
      </c>
      <c r="F19" s="123">
        <v>41308</v>
      </c>
      <c r="G19" s="124"/>
      <c r="H19" s="299"/>
      <c r="I19" s="299"/>
      <c r="J19" s="99"/>
      <c r="K19" s="99"/>
      <c r="L19" s="298"/>
      <c r="M19" s="298"/>
      <c r="N19" s="298"/>
      <c r="O19" s="299"/>
    </row>
    <row r="20" spans="1:15" ht="15" customHeight="1" x14ac:dyDescent="0.2">
      <c r="A20" s="298"/>
      <c r="B20" s="298"/>
      <c r="C20" s="298"/>
      <c r="D20" s="298"/>
      <c r="E20" s="298"/>
      <c r="F20" s="298"/>
      <c r="G20" s="298"/>
      <c r="H20" s="298"/>
      <c r="I20" s="298"/>
      <c r="J20" s="298"/>
      <c r="K20" s="298"/>
      <c r="L20" s="298"/>
      <c r="M20" s="298"/>
      <c r="N20" s="298"/>
      <c r="O20" s="298"/>
    </row>
    <row r="21" spans="1:15" ht="15" customHeight="1" x14ac:dyDescent="0.2">
      <c r="A21" s="299" t="s">
        <v>138</v>
      </c>
      <c r="B21" s="300" t="s">
        <v>139</v>
      </c>
      <c r="C21" s="559" t="s">
        <v>140</v>
      </c>
      <c r="D21" s="560"/>
      <c r="E21" s="120">
        <v>32</v>
      </c>
      <c r="F21" s="123">
        <v>41341</v>
      </c>
      <c r="G21" s="299"/>
      <c r="H21" s="299"/>
      <c r="I21" s="299"/>
      <c r="J21" s="99"/>
      <c r="K21" s="99"/>
      <c r="L21" s="298"/>
      <c r="M21" s="298"/>
      <c r="N21" s="298"/>
      <c r="O21" s="299"/>
    </row>
    <row r="22" spans="1:15" ht="15" customHeight="1" x14ac:dyDescent="0.2">
      <c r="A22" s="298"/>
      <c r="B22" s="298"/>
      <c r="C22" s="557" t="s">
        <v>141</v>
      </c>
      <c r="D22" s="558"/>
      <c r="E22" s="298">
        <v>20</v>
      </c>
      <c r="F22" s="123">
        <v>41360</v>
      </c>
      <c r="G22" s="298"/>
      <c r="H22" s="299"/>
      <c r="I22" s="298"/>
      <c r="J22" s="99"/>
      <c r="K22" s="99"/>
      <c r="L22" s="298"/>
      <c r="M22" s="298"/>
      <c r="N22" s="298"/>
      <c r="O22" s="299"/>
    </row>
    <row r="23" spans="1:15" ht="15" customHeight="1" x14ac:dyDescent="0.2">
      <c r="A23" s="299"/>
      <c r="B23" s="300"/>
      <c r="C23" s="557" t="s">
        <v>142</v>
      </c>
      <c r="D23" s="558"/>
      <c r="E23" s="299">
        <v>9</v>
      </c>
      <c r="F23" s="123">
        <v>41356</v>
      </c>
      <c r="G23" s="299"/>
      <c r="H23" s="299"/>
      <c r="I23" s="299"/>
      <c r="J23" s="99"/>
      <c r="K23" s="99"/>
      <c r="L23" s="298"/>
      <c r="M23" s="298"/>
      <c r="N23" s="298"/>
      <c r="O23" s="299"/>
    </row>
    <row r="24" spans="1:15" ht="15" customHeight="1" x14ac:dyDescent="0.2">
      <c r="A24" s="299"/>
      <c r="B24" s="300"/>
      <c r="C24" s="557" t="s">
        <v>143</v>
      </c>
      <c r="D24" s="558"/>
      <c r="E24" s="299">
        <v>25</v>
      </c>
      <c r="F24" s="123">
        <v>41356</v>
      </c>
      <c r="G24" s="299"/>
      <c r="H24" s="299"/>
      <c r="I24" s="299"/>
      <c r="J24" s="99"/>
      <c r="K24" s="99"/>
      <c r="L24" s="298"/>
      <c r="M24" s="298"/>
      <c r="N24" s="298"/>
      <c r="O24" s="299"/>
    </row>
    <row r="25" spans="1:15" ht="15" customHeight="1" x14ac:dyDescent="0.2">
      <c r="A25" s="299"/>
      <c r="B25" s="300"/>
      <c r="C25" s="557" t="s">
        <v>144</v>
      </c>
      <c r="D25" s="557"/>
      <c r="E25" s="299">
        <v>27</v>
      </c>
      <c r="F25" s="123">
        <v>41356</v>
      </c>
      <c r="G25" s="299"/>
      <c r="H25" s="299"/>
      <c r="I25" s="299"/>
      <c r="J25" s="99"/>
      <c r="K25" s="99"/>
      <c r="L25" s="298"/>
      <c r="M25" s="298"/>
      <c r="N25" s="298"/>
      <c r="O25" s="299"/>
    </row>
    <row r="26" spans="1:15" ht="15" customHeight="1" x14ac:dyDescent="0.2">
      <c r="A26" s="299"/>
      <c r="B26" s="300"/>
      <c r="C26" s="557" t="s">
        <v>145</v>
      </c>
      <c r="D26" s="558"/>
      <c r="E26" s="299">
        <v>17</v>
      </c>
      <c r="F26" s="123">
        <v>41356</v>
      </c>
      <c r="G26" s="299"/>
      <c r="H26" s="299"/>
      <c r="I26" s="299"/>
      <c r="J26" s="99"/>
      <c r="K26" s="99"/>
      <c r="L26" s="298"/>
      <c r="M26" s="298"/>
      <c r="N26" s="298"/>
      <c r="O26" s="299"/>
    </row>
    <row r="27" spans="1:15" ht="15.75" customHeight="1" x14ac:dyDescent="0.25">
      <c r="A27" s="299"/>
      <c r="B27" s="561" t="s">
        <v>146</v>
      </c>
      <c r="C27" s="562"/>
      <c r="D27" s="563"/>
      <c r="E27" s="564"/>
      <c r="F27" s="565"/>
      <c r="G27" s="564"/>
      <c r="H27" s="564"/>
      <c r="I27" s="564"/>
      <c r="J27" s="127"/>
      <c r="K27" s="127"/>
      <c r="L27" s="298"/>
      <c r="M27" s="298"/>
      <c r="N27" s="298"/>
      <c r="O27" s="299"/>
    </row>
    <row r="28" spans="1:15" ht="15" customHeight="1" x14ac:dyDescent="0.2">
      <c r="A28" s="298"/>
      <c r="B28" s="298"/>
      <c r="C28" s="298"/>
      <c r="D28" s="298"/>
      <c r="E28" s="298"/>
      <c r="F28" s="298"/>
      <c r="G28" s="298"/>
      <c r="H28" s="298"/>
      <c r="I28" s="298"/>
      <c r="J28" s="99"/>
      <c r="K28" s="99"/>
      <c r="L28" s="298"/>
      <c r="M28" s="298"/>
      <c r="N28" s="298"/>
      <c r="O28" s="299"/>
    </row>
    <row r="29" spans="1:15" ht="15" customHeight="1" x14ac:dyDescent="0.2">
      <c r="A29" s="298"/>
      <c r="B29" s="298" t="s">
        <v>147</v>
      </c>
      <c r="C29" s="559" t="s">
        <v>148</v>
      </c>
      <c r="D29" s="559"/>
      <c r="E29" s="298">
        <v>26</v>
      </c>
      <c r="F29" s="128">
        <v>41355</v>
      </c>
      <c r="G29" s="298"/>
      <c r="H29" s="298"/>
      <c r="I29" s="298"/>
      <c r="J29" s="99"/>
      <c r="K29" s="99"/>
      <c r="L29" s="298"/>
      <c r="M29" s="298"/>
      <c r="N29" s="298"/>
      <c r="O29" s="299"/>
    </row>
    <row r="30" spans="1:15" ht="33.75" customHeight="1" x14ac:dyDescent="0.2">
      <c r="A30" s="299"/>
      <c r="B30" s="300"/>
      <c r="C30" s="557" t="s">
        <v>149</v>
      </c>
      <c r="D30" s="558"/>
      <c r="E30" s="120" t="s">
        <v>150</v>
      </c>
      <c r="F30" s="123"/>
      <c r="G30" s="124"/>
      <c r="H30" s="299"/>
      <c r="I30" s="299"/>
      <c r="J30" s="99"/>
      <c r="K30" s="99"/>
      <c r="L30" s="298"/>
      <c r="M30" s="298"/>
      <c r="N30" s="298"/>
      <c r="O30" s="299"/>
    </row>
    <row r="31" spans="1:15" ht="15" customHeight="1" x14ac:dyDescent="0.2">
      <c r="A31" s="299"/>
      <c r="B31" s="300"/>
      <c r="C31" s="557" t="s">
        <v>151</v>
      </c>
      <c r="D31" s="558"/>
      <c r="E31" s="120">
        <v>24</v>
      </c>
      <c r="F31" s="123">
        <v>41360</v>
      </c>
      <c r="G31" s="124"/>
      <c r="H31" s="299"/>
      <c r="I31" s="299"/>
      <c r="J31" s="99"/>
      <c r="K31" s="99"/>
      <c r="L31" s="298"/>
      <c r="M31" s="298"/>
      <c r="N31" s="298"/>
      <c r="O31" s="299"/>
    </row>
    <row r="32" spans="1:15" ht="15" customHeight="1" x14ac:dyDescent="0.2">
      <c r="A32" s="299"/>
      <c r="B32" s="300"/>
      <c r="C32" s="557" t="s">
        <v>152</v>
      </c>
      <c r="D32" s="558"/>
      <c r="E32" s="120">
        <v>40</v>
      </c>
      <c r="F32" s="125"/>
      <c r="G32" s="124"/>
      <c r="H32" s="299"/>
      <c r="I32" s="299"/>
      <c r="J32" s="99"/>
      <c r="K32" s="99"/>
      <c r="L32" s="298"/>
      <c r="M32" s="298"/>
      <c r="N32" s="298"/>
      <c r="O32" s="299"/>
    </row>
    <row r="33" spans="1:15" ht="15" customHeight="1" x14ac:dyDescent="0.2">
      <c r="A33" s="299"/>
      <c r="B33" s="300"/>
      <c r="C33" s="557" t="s">
        <v>153</v>
      </c>
      <c r="D33" s="558"/>
      <c r="E33" s="120">
        <v>29</v>
      </c>
      <c r="F33" s="125"/>
      <c r="G33" s="124"/>
      <c r="H33" s="299"/>
      <c r="I33" s="299"/>
      <c r="J33" s="99"/>
      <c r="K33" s="99"/>
      <c r="L33" s="298"/>
      <c r="M33" s="298"/>
      <c r="N33" s="298"/>
      <c r="O33" s="299"/>
    </row>
    <row r="34" spans="1:15" ht="15" customHeight="1" x14ac:dyDescent="0.2">
      <c r="A34" s="299"/>
      <c r="B34" s="300"/>
      <c r="C34" s="557" t="s">
        <v>154</v>
      </c>
      <c r="D34" s="558"/>
      <c r="E34" s="120">
        <v>22</v>
      </c>
      <c r="F34" s="123"/>
      <c r="G34" s="124"/>
      <c r="H34" s="299"/>
      <c r="I34" s="299"/>
      <c r="J34" s="99"/>
      <c r="K34" s="99"/>
      <c r="L34" s="298"/>
      <c r="M34" s="298"/>
      <c r="N34" s="298"/>
      <c r="O34" s="299"/>
    </row>
    <row r="35" spans="1:15" ht="15" customHeight="1" x14ac:dyDescent="0.2">
      <c r="A35" s="299"/>
      <c r="B35" s="300"/>
      <c r="C35" s="557" t="s">
        <v>155</v>
      </c>
      <c r="D35" s="558"/>
      <c r="E35" s="120">
        <v>32</v>
      </c>
      <c r="F35" s="123">
        <v>41360</v>
      </c>
      <c r="G35" s="124"/>
      <c r="H35" s="299"/>
      <c r="I35" s="299"/>
      <c r="J35" s="99"/>
      <c r="K35" s="99"/>
      <c r="L35" s="298"/>
      <c r="M35" s="298"/>
      <c r="N35" s="298"/>
      <c r="O35" s="299"/>
    </row>
    <row r="36" spans="1:15" ht="15" customHeight="1" x14ac:dyDescent="0.2">
      <c r="A36" s="299"/>
      <c r="B36" s="300"/>
      <c r="C36" s="298"/>
      <c r="D36" s="298"/>
      <c r="E36" s="120"/>
      <c r="F36" s="110"/>
      <c r="G36" s="124"/>
      <c r="H36" s="299"/>
      <c r="I36" s="299"/>
      <c r="J36" s="99"/>
      <c r="K36" s="99"/>
      <c r="L36" s="298"/>
      <c r="M36" s="298"/>
      <c r="N36" s="298"/>
      <c r="O36" s="299"/>
    </row>
    <row r="37" spans="1:15" ht="15" customHeight="1" x14ac:dyDescent="0.2">
      <c r="A37" s="299"/>
      <c r="B37" s="300"/>
      <c r="C37" s="299"/>
      <c r="D37" s="298"/>
      <c r="E37" s="120"/>
      <c r="F37" s="110"/>
      <c r="G37" s="124"/>
      <c r="H37" s="299"/>
      <c r="I37" s="299"/>
      <c r="J37" s="99"/>
      <c r="K37" s="99"/>
      <c r="L37" s="298"/>
      <c r="M37" s="298"/>
      <c r="N37" s="298"/>
      <c r="O37" s="299"/>
    </row>
    <row r="38" spans="1:15" ht="15" customHeight="1" x14ac:dyDescent="0.2">
      <c r="A38" s="299"/>
      <c r="B38" s="126"/>
      <c r="C38" s="559" t="s">
        <v>156</v>
      </c>
      <c r="D38" s="560"/>
      <c r="E38" s="120">
        <v>12</v>
      </c>
      <c r="F38" s="128">
        <v>41355</v>
      </c>
      <c r="G38" s="124"/>
      <c r="H38" s="299"/>
      <c r="I38" s="299"/>
      <c r="J38" s="99"/>
      <c r="K38" s="99"/>
      <c r="L38" s="298"/>
      <c r="M38" s="298"/>
      <c r="N38" s="298"/>
      <c r="O38" s="299"/>
    </row>
    <row r="39" spans="1:15" ht="15" customHeight="1" x14ac:dyDescent="0.2">
      <c r="A39" s="299"/>
      <c r="B39" s="126"/>
      <c r="C39" s="557"/>
      <c r="D39" s="558"/>
      <c r="E39" s="120"/>
      <c r="F39" s="110"/>
      <c r="G39" s="124"/>
      <c r="H39" s="299"/>
      <c r="I39" s="299"/>
      <c r="J39" s="99"/>
      <c r="K39" s="99"/>
      <c r="L39" s="298"/>
      <c r="M39" s="298"/>
      <c r="N39" s="298"/>
      <c r="O39" s="299"/>
    </row>
    <row r="40" spans="1:15" ht="15" customHeight="1" x14ac:dyDescent="0.2">
      <c r="A40" s="299"/>
      <c r="B40" s="300"/>
      <c r="C40" s="557" t="s">
        <v>157</v>
      </c>
      <c r="D40" s="558"/>
      <c r="E40" s="120">
        <v>32</v>
      </c>
      <c r="F40" s="129">
        <v>41356</v>
      </c>
      <c r="G40" s="299"/>
      <c r="H40" s="299"/>
      <c r="I40" s="299"/>
      <c r="J40" s="99"/>
      <c r="K40" s="99"/>
      <c r="L40" s="298"/>
      <c r="M40" s="298"/>
      <c r="N40" s="298"/>
      <c r="O40" s="299"/>
    </row>
    <row r="41" spans="1:15" ht="15" customHeight="1" x14ac:dyDescent="0.2">
      <c r="A41" s="299"/>
      <c r="B41" s="300"/>
      <c r="C41" s="298"/>
      <c r="D41" s="298"/>
      <c r="E41" s="299"/>
      <c r="F41" s="130"/>
      <c r="G41" s="299"/>
      <c r="H41" s="299"/>
      <c r="I41" s="299"/>
      <c r="J41" s="99"/>
      <c r="K41" s="99"/>
      <c r="L41" s="298"/>
      <c r="M41" s="298"/>
      <c r="N41" s="298"/>
      <c r="O41" s="299"/>
    </row>
    <row r="42" spans="1:15" ht="15" customHeight="1" x14ac:dyDescent="0.2">
      <c r="A42" s="299"/>
      <c r="B42" s="300"/>
      <c r="C42" s="298"/>
      <c r="D42" s="298"/>
      <c r="E42" s="299"/>
      <c r="F42" s="130"/>
      <c r="G42" s="299"/>
      <c r="H42" s="299"/>
      <c r="I42" s="299"/>
      <c r="J42" s="99"/>
      <c r="K42" s="99"/>
      <c r="L42" s="298"/>
      <c r="M42" s="298"/>
      <c r="N42" s="298"/>
      <c r="O42" s="299"/>
    </row>
    <row r="43" spans="1:15" ht="15" customHeight="1" x14ac:dyDescent="0.2">
      <c r="A43" s="299"/>
      <c r="B43" s="300"/>
      <c r="C43" s="298"/>
      <c r="D43" s="298"/>
      <c r="E43" s="299"/>
      <c r="F43" s="130"/>
      <c r="G43" s="299"/>
      <c r="H43" s="299"/>
      <c r="I43" s="299"/>
      <c r="J43" s="99"/>
      <c r="K43" s="99"/>
      <c r="L43" s="298"/>
      <c r="M43" s="298"/>
      <c r="N43" s="298"/>
      <c r="O43" s="299"/>
    </row>
    <row r="44" spans="1:15" ht="15" customHeight="1" x14ac:dyDescent="0.2">
      <c r="A44" s="299"/>
      <c r="B44" s="300"/>
      <c r="C44" s="298"/>
      <c r="D44" s="298"/>
      <c r="E44" s="299"/>
      <c r="F44" s="110"/>
      <c r="G44" s="299"/>
      <c r="H44" s="299"/>
      <c r="I44" s="299"/>
      <c r="J44" s="99"/>
      <c r="K44" s="99"/>
      <c r="L44" s="298"/>
      <c r="M44" s="298"/>
      <c r="N44" s="298"/>
      <c r="O44" s="299"/>
    </row>
    <row r="45" spans="1:15" ht="15" customHeight="1" x14ac:dyDescent="0.2">
      <c r="A45" s="299"/>
      <c r="B45" s="300"/>
      <c r="C45" s="298"/>
      <c r="D45" s="298"/>
      <c r="E45" s="299"/>
      <c r="F45" s="299"/>
      <c r="G45" s="299"/>
      <c r="H45" s="299"/>
      <c r="I45" s="299"/>
      <c r="J45" s="99"/>
      <c r="K45" s="99"/>
      <c r="L45" s="298"/>
      <c r="M45" s="298"/>
      <c r="N45" s="298"/>
      <c r="O45" s="299"/>
    </row>
    <row r="46" spans="1:15" ht="15.75" customHeight="1" x14ac:dyDescent="0.25">
      <c r="A46" s="299"/>
      <c r="B46" s="561" t="s">
        <v>158</v>
      </c>
      <c r="C46" s="561"/>
      <c r="D46" s="561"/>
      <c r="E46" s="561"/>
      <c r="F46" s="561"/>
      <c r="G46" s="561"/>
      <c r="H46" s="561"/>
      <c r="I46" s="561"/>
      <c r="J46" s="131"/>
      <c r="K46" s="131"/>
      <c r="L46" s="299"/>
      <c r="M46" s="299"/>
      <c r="N46" s="299"/>
      <c r="O46" s="299"/>
    </row>
    <row r="47" spans="1:15" ht="15" customHeight="1" x14ac:dyDescent="0.2">
      <c r="A47" s="299" t="s">
        <v>123</v>
      </c>
      <c r="B47" s="300"/>
      <c r="C47" s="557" t="s">
        <v>159</v>
      </c>
      <c r="D47" s="557"/>
      <c r="E47" s="120">
        <v>11</v>
      </c>
      <c r="F47" s="123">
        <v>41363</v>
      </c>
      <c r="G47" s="124"/>
      <c r="H47" s="299"/>
      <c r="I47" s="299"/>
      <c r="J47" s="103"/>
      <c r="K47" s="99" t="s">
        <v>122</v>
      </c>
      <c r="L47" s="299"/>
      <c r="M47" s="299"/>
      <c r="N47" s="299"/>
      <c r="O47" s="299"/>
    </row>
    <row r="48" spans="1:15" ht="15" customHeight="1" x14ac:dyDescent="0.2">
      <c r="A48" s="299"/>
      <c r="B48" s="126"/>
      <c r="C48" s="557"/>
      <c r="D48" s="557"/>
      <c r="E48" s="120"/>
      <c r="F48" s="110"/>
      <c r="G48" s="124"/>
      <c r="H48" s="299"/>
      <c r="I48" s="299"/>
      <c r="J48" s="103"/>
      <c r="K48" s="103"/>
      <c r="L48" s="299"/>
      <c r="M48" s="299"/>
      <c r="N48" s="299"/>
      <c r="O48" s="299"/>
    </row>
    <row r="49" spans="1:15" ht="15" customHeight="1" x14ac:dyDescent="0.2">
      <c r="A49" s="299" t="s">
        <v>123</v>
      </c>
      <c r="B49" s="300"/>
      <c r="C49" s="557" t="s">
        <v>160</v>
      </c>
      <c r="D49" s="557"/>
      <c r="E49" s="120">
        <v>10</v>
      </c>
      <c r="F49" s="123">
        <v>41363</v>
      </c>
      <c r="G49" s="124"/>
      <c r="H49" s="299"/>
      <c r="I49" s="299"/>
      <c r="J49" s="103"/>
      <c r="K49" s="99" t="s">
        <v>122</v>
      </c>
      <c r="L49" s="299"/>
      <c r="M49" s="299"/>
      <c r="N49" s="299"/>
      <c r="O49" s="299"/>
    </row>
    <row r="50" spans="1:15" ht="15" customHeight="1" x14ac:dyDescent="0.2">
      <c r="A50" s="299"/>
      <c r="B50" s="126"/>
      <c r="C50" s="557"/>
      <c r="D50" s="557"/>
      <c r="E50" s="120"/>
      <c r="F50" s="110"/>
      <c r="G50" s="124"/>
      <c r="H50" s="299"/>
      <c r="I50" s="299"/>
      <c r="J50" s="103"/>
      <c r="K50" s="103"/>
      <c r="L50" s="299"/>
      <c r="M50" s="299"/>
      <c r="N50" s="299"/>
      <c r="O50" s="299"/>
    </row>
    <row r="51" spans="1:15" ht="15" customHeight="1" x14ac:dyDescent="0.2">
      <c r="A51" s="298"/>
      <c r="B51" s="298"/>
      <c r="C51" s="298"/>
      <c r="D51" s="298"/>
      <c r="E51" s="298"/>
      <c r="F51" s="28"/>
      <c r="G51" s="298"/>
      <c r="H51" s="298"/>
      <c r="I51" s="298"/>
      <c r="J51" s="103"/>
      <c r="K51" s="103"/>
      <c r="L51" s="299"/>
      <c r="M51" s="299"/>
      <c r="N51" s="299"/>
      <c r="O51" s="299"/>
    </row>
    <row r="52" spans="1:15" ht="15" customHeight="1" x14ac:dyDescent="0.25">
      <c r="A52" s="298"/>
      <c r="B52" s="300"/>
      <c r="C52" s="557"/>
      <c r="D52" s="558"/>
      <c r="E52" s="299"/>
      <c r="F52" s="132"/>
      <c r="G52" s="299"/>
      <c r="H52" s="299"/>
      <c r="I52" s="299"/>
      <c r="J52" s="103"/>
      <c r="K52" s="103"/>
      <c r="L52" s="299"/>
      <c r="M52" s="299"/>
      <c r="N52" s="299"/>
      <c r="O52" s="299"/>
    </row>
    <row r="53" spans="1:15" ht="15" customHeight="1" x14ac:dyDescent="0.2">
      <c r="A53" s="299"/>
      <c r="B53" s="300"/>
      <c r="C53" s="299"/>
      <c r="D53" s="298"/>
      <c r="E53" s="299"/>
      <c r="F53" s="110"/>
      <c r="G53" s="299"/>
      <c r="H53" s="299"/>
      <c r="I53" s="299"/>
      <c r="J53" s="103"/>
      <c r="K53" s="103"/>
      <c r="L53" s="299"/>
      <c r="M53" s="299"/>
      <c r="N53" s="299"/>
      <c r="O53" s="299"/>
    </row>
    <row r="54" spans="1:15" ht="15.75" customHeight="1" x14ac:dyDescent="0.25">
      <c r="A54" s="299"/>
      <c r="B54" s="561" t="s">
        <v>161</v>
      </c>
      <c r="C54" s="561"/>
      <c r="D54" s="561"/>
      <c r="E54" s="561"/>
      <c r="F54" s="561"/>
      <c r="G54" s="561"/>
      <c r="H54" s="561"/>
      <c r="I54" s="561"/>
      <c r="J54" s="131"/>
      <c r="K54" s="131"/>
      <c r="L54" s="299"/>
      <c r="M54" s="299"/>
      <c r="N54" s="299"/>
      <c r="O54" s="299"/>
    </row>
    <row r="55" spans="1:15" ht="15" customHeight="1" x14ac:dyDescent="0.2">
      <c r="A55" s="299"/>
      <c r="B55" s="300"/>
      <c r="C55" s="557" t="s">
        <v>162</v>
      </c>
      <c r="D55" s="558"/>
      <c r="E55" s="133">
        <v>26</v>
      </c>
      <c r="F55" s="123">
        <v>41356</v>
      </c>
      <c r="G55" s="124"/>
      <c r="H55" s="299"/>
      <c r="I55" s="299"/>
      <c r="J55" s="134"/>
      <c r="K55" s="134"/>
      <c r="L55" s="299"/>
      <c r="M55" s="299"/>
      <c r="N55" s="299"/>
      <c r="O55" s="299"/>
    </row>
    <row r="56" spans="1:15" ht="15" customHeight="1" x14ac:dyDescent="0.2">
      <c r="A56" s="299"/>
      <c r="B56" s="126"/>
      <c r="C56" s="557" t="s">
        <v>163</v>
      </c>
      <c r="D56" s="557"/>
      <c r="E56" s="133">
        <v>55</v>
      </c>
      <c r="F56" s="123">
        <v>41356</v>
      </c>
      <c r="G56" s="124"/>
      <c r="H56" s="299"/>
      <c r="I56" s="299"/>
      <c r="J56" s="103"/>
      <c r="K56" s="103"/>
      <c r="L56" s="299"/>
      <c r="M56" s="299"/>
      <c r="N56" s="299"/>
      <c r="O56" s="299"/>
    </row>
    <row r="57" spans="1:15" ht="15" customHeight="1" x14ac:dyDescent="0.2">
      <c r="A57" s="299"/>
      <c r="B57" s="135"/>
      <c r="C57" s="299"/>
      <c r="D57" s="299"/>
      <c r="E57" s="299"/>
      <c r="F57" s="136"/>
      <c r="G57" s="299"/>
      <c r="H57" s="299"/>
      <c r="I57" s="299"/>
      <c r="J57" s="103"/>
      <c r="K57" s="103"/>
      <c r="L57" s="299"/>
      <c r="M57" s="299"/>
      <c r="N57" s="299"/>
      <c r="O57" s="299"/>
    </row>
    <row r="58" spans="1:15" ht="15.75" customHeight="1" x14ac:dyDescent="0.25">
      <c r="A58" s="299"/>
      <c r="B58" s="561" t="s">
        <v>164</v>
      </c>
      <c r="C58" s="561"/>
      <c r="D58" s="561"/>
      <c r="E58" s="561"/>
      <c r="F58" s="561"/>
      <c r="G58" s="561"/>
      <c r="H58" s="561"/>
      <c r="I58" s="561"/>
      <c r="J58" s="131"/>
      <c r="K58" s="131"/>
      <c r="L58" s="299"/>
      <c r="M58" s="299"/>
      <c r="N58" s="299"/>
      <c r="O58" s="299"/>
    </row>
    <row r="59" spans="1:15" ht="15" customHeight="1" x14ac:dyDescent="0.2">
      <c r="A59" s="299"/>
      <c r="B59" s="300" t="s">
        <v>118</v>
      </c>
      <c r="C59" s="557" t="s">
        <v>165</v>
      </c>
      <c r="D59" s="557"/>
      <c r="E59" s="120">
        <v>32</v>
      </c>
      <c r="F59" s="123">
        <v>41356</v>
      </c>
      <c r="G59" s="124"/>
      <c r="H59" s="299"/>
      <c r="I59" s="299"/>
      <c r="J59" s="103"/>
      <c r="K59" s="103"/>
      <c r="L59" s="299"/>
      <c r="M59" s="299"/>
      <c r="N59" s="299"/>
      <c r="O59" s="299"/>
    </row>
    <row r="60" spans="1:15" ht="15" customHeight="1" x14ac:dyDescent="0.2">
      <c r="A60" s="298"/>
      <c r="B60" s="298"/>
      <c r="C60" s="558" t="s">
        <v>166</v>
      </c>
      <c r="D60" s="558"/>
      <c r="E60" s="120">
        <v>50</v>
      </c>
      <c r="F60" s="137" t="s">
        <v>167</v>
      </c>
      <c r="G60" s="298"/>
      <c r="H60" s="298"/>
      <c r="I60" s="298"/>
      <c r="J60" s="103"/>
      <c r="K60" s="103"/>
      <c r="L60" s="299"/>
      <c r="M60" s="299"/>
      <c r="N60" s="299"/>
      <c r="O60" s="299"/>
    </row>
    <row r="61" spans="1:15" ht="15" customHeight="1" x14ac:dyDescent="0.2">
      <c r="A61" s="298"/>
      <c r="B61" s="298"/>
      <c r="C61" s="558" t="s">
        <v>168</v>
      </c>
      <c r="D61" s="558"/>
      <c r="E61" s="120">
        <v>16</v>
      </c>
      <c r="F61" s="138"/>
      <c r="G61" s="298"/>
      <c r="H61" s="298"/>
      <c r="I61" s="298"/>
      <c r="J61" s="103"/>
      <c r="K61" s="103"/>
      <c r="L61" s="299"/>
      <c r="M61" s="299"/>
      <c r="N61" s="299"/>
      <c r="O61" s="299"/>
    </row>
    <row r="62" spans="1:15" ht="15" customHeight="1" x14ac:dyDescent="0.2">
      <c r="A62" s="298"/>
      <c r="B62" s="298"/>
      <c r="C62" s="298" t="s">
        <v>169</v>
      </c>
      <c r="D62" s="298" t="s">
        <v>170</v>
      </c>
      <c r="E62" s="120">
        <v>22</v>
      </c>
      <c r="F62" s="137"/>
      <c r="G62" s="298"/>
      <c r="H62" s="298"/>
      <c r="I62" s="298"/>
      <c r="J62" s="103"/>
      <c r="K62" s="103"/>
      <c r="L62" s="299"/>
      <c r="M62" s="299"/>
      <c r="N62" s="299"/>
      <c r="O62" s="299"/>
    </row>
    <row r="63" spans="1:15" ht="15" customHeight="1" x14ac:dyDescent="0.2">
      <c r="A63" s="298"/>
      <c r="B63" s="298"/>
      <c r="C63" s="558" t="s">
        <v>169</v>
      </c>
      <c r="D63" s="558"/>
      <c r="E63" s="120">
        <v>14</v>
      </c>
      <c r="F63" s="138"/>
      <c r="G63" s="298"/>
      <c r="H63" s="298"/>
      <c r="I63" s="298"/>
      <c r="J63" s="103"/>
      <c r="K63" s="103"/>
      <c r="L63" s="299"/>
      <c r="M63" s="299"/>
      <c r="N63" s="299"/>
      <c r="O63" s="299"/>
    </row>
    <row r="64" spans="1:15" ht="15" customHeight="1" x14ac:dyDescent="0.2">
      <c r="A64" s="298"/>
      <c r="B64" s="298"/>
      <c r="C64" s="298" t="s">
        <v>171</v>
      </c>
      <c r="D64" s="298" t="s">
        <v>170</v>
      </c>
      <c r="E64" s="120">
        <v>69</v>
      </c>
      <c r="F64" s="298"/>
      <c r="G64" s="298"/>
      <c r="H64" s="298"/>
      <c r="I64" s="298"/>
      <c r="J64" s="103"/>
      <c r="K64" s="103"/>
      <c r="L64" s="299"/>
      <c r="M64" s="299"/>
      <c r="N64" s="299"/>
      <c r="O64" s="299"/>
    </row>
    <row r="65" spans="1:20" ht="18" customHeight="1" x14ac:dyDescent="0.2">
      <c r="A65" s="298"/>
      <c r="B65" s="298"/>
      <c r="C65" s="298" t="s">
        <v>171</v>
      </c>
      <c r="D65" s="298" t="s">
        <v>172</v>
      </c>
      <c r="E65" s="120">
        <v>29</v>
      </c>
      <c r="F65" s="138"/>
      <c r="G65" s="298"/>
      <c r="H65" s="298"/>
      <c r="I65" s="298"/>
      <c r="J65" s="103"/>
      <c r="K65" s="103"/>
      <c r="L65" s="299"/>
      <c r="M65" s="299"/>
      <c r="N65" s="299"/>
      <c r="O65" s="299"/>
      <c r="P65" s="298"/>
      <c r="Q65" s="298"/>
      <c r="R65" s="298"/>
      <c r="S65" s="298"/>
      <c r="T65" s="298"/>
    </row>
    <row r="66" spans="1:20" ht="45" customHeight="1" x14ac:dyDescent="0.2">
      <c r="A66" s="298"/>
      <c r="B66" s="298"/>
      <c r="C66" s="298" t="s">
        <v>173</v>
      </c>
      <c r="D66" s="298" t="s">
        <v>170</v>
      </c>
      <c r="E66" s="120">
        <v>64</v>
      </c>
      <c r="F66" s="298"/>
      <c r="G66" s="298"/>
      <c r="H66" s="298"/>
      <c r="I66" s="298"/>
      <c r="J66" s="103"/>
      <c r="K66" s="103"/>
      <c r="L66" s="299"/>
      <c r="M66" s="299"/>
      <c r="N66" s="299"/>
      <c r="O66" s="299"/>
      <c r="P66" s="298"/>
      <c r="Q66" s="298"/>
      <c r="R66" s="298"/>
      <c r="S66" s="298"/>
      <c r="T66" s="298"/>
    </row>
    <row r="67" spans="1:20" ht="15" customHeight="1" x14ac:dyDescent="0.2">
      <c r="A67" s="299"/>
      <c r="B67" s="299"/>
      <c r="C67" s="298" t="s">
        <v>173</v>
      </c>
      <c r="D67" s="298" t="s">
        <v>172</v>
      </c>
      <c r="E67" s="120">
        <v>30</v>
      </c>
      <c r="F67" s="138"/>
      <c r="G67" s="299"/>
      <c r="H67" s="299"/>
      <c r="I67" s="299"/>
      <c r="J67" s="103"/>
      <c r="K67" s="103"/>
      <c r="L67" s="299"/>
      <c r="M67" s="299"/>
      <c r="N67" s="299"/>
      <c r="O67" s="299"/>
      <c r="P67" s="298"/>
      <c r="Q67" s="298"/>
      <c r="R67" s="298"/>
      <c r="S67" s="298"/>
      <c r="T67" s="298"/>
    </row>
    <row r="68" spans="1:20" ht="15.75" customHeight="1" x14ac:dyDescent="0.25">
      <c r="A68" s="299" t="s">
        <v>174</v>
      </c>
      <c r="B68" s="300" t="s">
        <v>118</v>
      </c>
      <c r="C68" s="557" t="s">
        <v>175</v>
      </c>
      <c r="D68" s="557"/>
      <c r="E68" s="120">
        <v>28</v>
      </c>
      <c r="F68" s="123">
        <v>41320</v>
      </c>
      <c r="G68" s="139" t="s">
        <v>176</v>
      </c>
      <c r="H68" s="299"/>
      <c r="I68" s="299"/>
      <c r="J68" s="103"/>
      <c r="K68" s="103" t="s">
        <v>177</v>
      </c>
      <c r="L68" s="299"/>
      <c r="M68" s="299"/>
      <c r="N68" s="120"/>
      <c r="O68" s="120"/>
      <c r="P68" s="299"/>
      <c r="Q68" s="299"/>
      <c r="R68" s="299"/>
      <c r="S68" s="299"/>
      <c r="T68" s="299"/>
    </row>
    <row r="69" spans="1:20" ht="15.75" customHeight="1" x14ac:dyDescent="0.2">
      <c r="A69" s="299"/>
      <c r="B69" s="300" t="s">
        <v>118</v>
      </c>
      <c r="C69" s="299" t="s">
        <v>178</v>
      </c>
      <c r="D69" s="298"/>
      <c r="E69" s="120">
        <v>18</v>
      </c>
      <c r="F69" s="140">
        <v>41366</v>
      </c>
      <c r="G69" s="299"/>
      <c r="H69" s="299"/>
      <c r="I69" s="299"/>
      <c r="J69" s="103"/>
      <c r="K69" s="103" t="s">
        <v>177</v>
      </c>
      <c r="L69" s="299"/>
      <c r="M69" s="299"/>
      <c r="N69" s="299"/>
      <c r="O69" s="299"/>
      <c r="P69" s="298"/>
      <c r="Q69" s="298"/>
      <c r="R69" s="298"/>
      <c r="S69" s="298"/>
      <c r="T69" s="298"/>
    </row>
    <row r="70" spans="1:20" ht="15.75" customHeight="1" x14ac:dyDescent="0.2">
      <c r="A70" s="299"/>
      <c r="B70" s="299"/>
      <c r="C70" s="298"/>
      <c r="D70" s="298"/>
      <c r="E70" s="299"/>
      <c r="F70" s="299"/>
      <c r="G70" s="299"/>
      <c r="H70" s="299"/>
      <c r="I70" s="299"/>
      <c r="J70" s="103"/>
      <c r="K70" s="103"/>
      <c r="L70" s="299"/>
      <c r="M70" s="299"/>
      <c r="N70" s="299"/>
      <c r="O70" s="299"/>
      <c r="P70" s="298"/>
      <c r="Q70" s="298"/>
      <c r="R70" s="298"/>
      <c r="S70" s="298"/>
      <c r="T70" s="298"/>
    </row>
    <row r="71" spans="1:20" ht="15.75" customHeight="1" x14ac:dyDescent="0.25">
      <c r="A71" s="299"/>
      <c r="B71" s="561" t="s">
        <v>179</v>
      </c>
      <c r="C71" s="561"/>
      <c r="D71" s="561"/>
      <c r="E71" s="561"/>
      <c r="F71" s="561"/>
      <c r="G71" s="561"/>
      <c r="H71" s="561"/>
      <c r="I71" s="561"/>
      <c r="J71" s="103"/>
      <c r="K71" s="103"/>
      <c r="L71" s="299"/>
      <c r="M71" s="299"/>
      <c r="N71" s="299"/>
      <c r="O71" s="299"/>
      <c r="P71" s="298"/>
      <c r="Q71" s="298"/>
      <c r="R71" s="298"/>
      <c r="S71" s="298"/>
      <c r="T71" s="298"/>
    </row>
    <row r="72" spans="1:20" ht="15.75" customHeight="1" x14ac:dyDescent="0.2">
      <c r="A72" s="299"/>
      <c r="B72" s="299"/>
      <c r="C72" s="558" t="s">
        <v>180</v>
      </c>
      <c r="D72" s="558"/>
      <c r="E72" s="299">
        <v>20</v>
      </c>
      <c r="F72" s="141"/>
      <c r="G72" s="299"/>
      <c r="H72" s="299"/>
      <c r="I72" s="299"/>
      <c r="J72" s="103"/>
      <c r="K72" s="103" t="s">
        <v>181</v>
      </c>
      <c r="L72" s="299"/>
      <c r="M72" s="299"/>
      <c r="N72" s="299"/>
      <c r="O72" s="299"/>
      <c r="P72" s="298"/>
      <c r="Q72" s="298"/>
      <c r="R72" s="298"/>
      <c r="S72" s="298"/>
      <c r="T72" s="298"/>
    </row>
    <row r="73" spans="1:20" ht="15.75" customHeight="1" x14ac:dyDescent="0.2">
      <c r="A73" s="299"/>
      <c r="B73" s="300" t="s">
        <v>118</v>
      </c>
      <c r="C73" s="558" t="s">
        <v>182</v>
      </c>
      <c r="D73" s="558"/>
      <c r="E73" s="299">
        <v>16</v>
      </c>
      <c r="F73" s="3" t="s">
        <v>183</v>
      </c>
      <c r="G73" s="299"/>
      <c r="H73" s="299"/>
      <c r="I73" s="299"/>
      <c r="J73" s="103">
        <v>2.5</v>
      </c>
      <c r="K73" s="103" t="s">
        <v>184</v>
      </c>
      <c r="L73" s="299"/>
      <c r="M73" s="299"/>
      <c r="N73" s="299"/>
      <c r="O73" s="299"/>
      <c r="P73" s="298"/>
      <c r="Q73" s="298"/>
      <c r="R73" s="298"/>
      <c r="S73" s="298"/>
      <c r="T73" s="298"/>
    </row>
    <row r="74" spans="1:20" ht="15.75" customHeight="1" x14ac:dyDescent="0.2">
      <c r="A74" s="299"/>
      <c r="B74" s="299"/>
      <c r="C74" s="298"/>
      <c r="D74" s="298"/>
      <c r="E74" s="299"/>
      <c r="F74" s="299"/>
      <c r="G74" s="299"/>
      <c r="H74" s="299"/>
      <c r="I74" s="299"/>
      <c r="J74" s="103"/>
      <c r="K74" s="103"/>
      <c r="L74" s="299"/>
      <c r="M74" s="299"/>
      <c r="N74" s="299"/>
      <c r="O74" s="299"/>
      <c r="P74" s="298"/>
      <c r="Q74" s="298"/>
      <c r="R74" s="298"/>
      <c r="S74" s="298"/>
      <c r="T74" s="298"/>
    </row>
    <row r="75" spans="1:20" ht="15.75" customHeight="1" x14ac:dyDescent="0.2">
      <c r="A75" s="299"/>
      <c r="B75" s="299"/>
      <c r="C75" s="298"/>
      <c r="D75" s="298"/>
      <c r="E75" s="299"/>
      <c r="F75" s="299"/>
      <c r="G75" s="299"/>
      <c r="H75" s="299"/>
      <c r="I75" s="299"/>
      <c r="J75" s="103"/>
      <c r="K75" s="103"/>
      <c r="L75" s="299"/>
      <c r="M75" s="299"/>
      <c r="N75" s="299"/>
      <c r="O75" s="299"/>
      <c r="P75" s="298"/>
      <c r="Q75" s="298"/>
      <c r="R75" s="298"/>
      <c r="S75" s="298"/>
      <c r="T75" s="298"/>
    </row>
    <row r="76" spans="1:20" ht="15.75" customHeight="1" x14ac:dyDescent="0.2">
      <c r="A76" s="299"/>
      <c r="B76" s="299"/>
      <c r="C76" s="298"/>
      <c r="D76" s="298"/>
      <c r="E76" s="299"/>
      <c r="F76" s="299"/>
      <c r="G76" s="299"/>
      <c r="H76" s="299"/>
      <c r="I76" s="299"/>
      <c r="J76" s="103"/>
      <c r="K76" s="103"/>
      <c r="L76" s="299"/>
      <c r="M76" s="299"/>
      <c r="N76" s="299"/>
      <c r="O76" s="299"/>
      <c r="P76" s="298"/>
      <c r="Q76" s="298"/>
      <c r="R76" s="298"/>
      <c r="S76" s="298"/>
      <c r="T76" s="298"/>
    </row>
    <row r="77" spans="1:20" ht="15.75" customHeight="1" x14ac:dyDescent="0.25">
      <c r="A77" s="299"/>
      <c r="B77" s="561" t="s">
        <v>49</v>
      </c>
      <c r="C77" s="561"/>
      <c r="D77" s="561"/>
      <c r="E77" s="561"/>
      <c r="F77" s="561"/>
      <c r="G77" s="561"/>
      <c r="H77" s="561"/>
      <c r="I77" s="561"/>
      <c r="J77" s="131"/>
      <c r="K77" s="131"/>
      <c r="L77" s="299"/>
      <c r="M77" s="299"/>
      <c r="N77" s="299"/>
      <c r="O77" s="299"/>
      <c r="P77" s="298"/>
      <c r="Q77" s="298"/>
      <c r="R77" s="298"/>
      <c r="S77" s="298"/>
      <c r="T77" s="298"/>
    </row>
    <row r="78" spans="1:20" ht="15" customHeight="1" x14ac:dyDescent="0.2">
      <c r="A78" s="299"/>
      <c r="B78" s="299"/>
      <c r="C78" s="557" t="s">
        <v>185</v>
      </c>
      <c r="D78" s="557"/>
      <c r="E78" s="557"/>
      <c r="F78" s="557"/>
      <c r="G78" s="557"/>
      <c r="H78" s="557"/>
      <c r="I78" s="557"/>
      <c r="J78" s="103"/>
      <c r="K78" s="103"/>
      <c r="L78" s="299"/>
      <c r="M78" s="299"/>
      <c r="N78" s="299"/>
      <c r="O78" s="299"/>
      <c r="P78" s="298"/>
      <c r="Q78" s="298"/>
      <c r="R78" s="298"/>
      <c r="S78" s="298"/>
      <c r="T78" s="298"/>
    </row>
    <row r="79" spans="1:20" ht="15" customHeight="1" x14ac:dyDescent="0.2">
      <c r="A79" s="299"/>
      <c r="B79" s="299"/>
      <c r="C79" s="566"/>
      <c r="D79" s="566"/>
      <c r="E79" s="566"/>
      <c r="F79" s="566"/>
      <c r="G79" s="566"/>
      <c r="H79" s="566"/>
      <c r="I79" s="566"/>
      <c r="J79" s="103"/>
      <c r="K79" s="103"/>
      <c r="L79" s="299"/>
      <c r="M79" s="299"/>
      <c r="N79" s="299"/>
      <c r="O79" s="299"/>
      <c r="P79" s="298"/>
      <c r="Q79" s="298"/>
      <c r="R79" s="298"/>
      <c r="S79" s="298"/>
      <c r="T79" s="298"/>
    </row>
    <row r="80" spans="1:20" ht="15" customHeight="1" x14ac:dyDescent="0.2">
      <c r="A80" s="299"/>
      <c r="B80" s="299"/>
      <c r="C80" s="299"/>
      <c r="D80" s="299"/>
      <c r="E80" s="299"/>
      <c r="F80" s="136"/>
      <c r="G80" s="299"/>
      <c r="H80" s="299"/>
      <c r="I80" s="299"/>
      <c r="J80" s="103"/>
      <c r="K80" s="103"/>
      <c r="L80" s="299"/>
      <c r="M80" s="299"/>
      <c r="N80" s="299"/>
      <c r="O80" s="299"/>
      <c r="P80" s="298"/>
      <c r="Q80" s="298"/>
      <c r="R80" s="298"/>
      <c r="S80" s="298"/>
      <c r="T80" s="298"/>
    </row>
    <row r="81" spans="1:11" x14ac:dyDescent="0.2">
      <c r="A81" s="142" t="s">
        <v>186</v>
      </c>
      <c r="B81" s="142"/>
      <c r="C81" s="567" t="s">
        <v>187</v>
      </c>
      <c r="D81" s="567"/>
      <c r="E81" s="142"/>
      <c r="F81" s="142"/>
      <c r="G81" s="142"/>
      <c r="H81" s="142"/>
      <c r="I81" s="142"/>
      <c r="J81" s="143"/>
      <c r="K81" s="143"/>
    </row>
    <row r="82" spans="1:11" x14ac:dyDescent="0.2">
      <c r="A82" s="142"/>
      <c r="B82" s="142"/>
      <c r="C82" s="142" t="s">
        <v>188</v>
      </c>
      <c r="D82" s="142"/>
      <c r="E82" s="142"/>
      <c r="F82" s="142"/>
      <c r="G82" s="142"/>
      <c r="H82" s="142"/>
      <c r="I82" s="142"/>
      <c r="J82" s="143"/>
      <c r="K82" s="143"/>
    </row>
    <row r="83" spans="1:11" x14ac:dyDescent="0.2">
      <c r="A83" s="142"/>
      <c r="B83" s="142"/>
      <c r="C83" s="142"/>
      <c r="D83" s="142"/>
      <c r="E83" s="142"/>
      <c r="F83" s="142"/>
      <c r="G83" s="142"/>
      <c r="H83" s="142"/>
      <c r="I83" s="142"/>
      <c r="J83" s="143"/>
      <c r="K83" s="143"/>
    </row>
  </sheetData>
  <mergeCells count="51">
    <mergeCell ref="C73:D73"/>
    <mergeCell ref="B77:I77"/>
    <mergeCell ref="C78:I78"/>
    <mergeCell ref="C79:I79"/>
    <mergeCell ref="C81:D81"/>
    <mergeCell ref="C61:D61"/>
    <mergeCell ref="C63:D63"/>
    <mergeCell ref="C68:D68"/>
    <mergeCell ref="B71:I71"/>
    <mergeCell ref="C72:D72"/>
    <mergeCell ref="C55:D55"/>
    <mergeCell ref="C56:D56"/>
    <mergeCell ref="B58:I58"/>
    <mergeCell ref="C59:D59"/>
    <mergeCell ref="C60:D60"/>
    <mergeCell ref="C48:D48"/>
    <mergeCell ref="C49:D49"/>
    <mergeCell ref="C50:D50"/>
    <mergeCell ref="C52:D52"/>
    <mergeCell ref="B54:I54"/>
    <mergeCell ref="C38:D38"/>
    <mergeCell ref="C39:D39"/>
    <mergeCell ref="C40:D40"/>
    <mergeCell ref="B46:I46"/>
    <mergeCell ref="C47:D47"/>
    <mergeCell ref="C31:D31"/>
    <mergeCell ref="C32:D32"/>
    <mergeCell ref="C33:D33"/>
    <mergeCell ref="C34:D34"/>
    <mergeCell ref="C35:D35"/>
    <mergeCell ref="C25:D25"/>
    <mergeCell ref="C26:D26"/>
    <mergeCell ref="B27:I27"/>
    <mergeCell ref="C29:D29"/>
    <mergeCell ref="C30:D30"/>
    <mergeCell ref="C19:D19"/>
    <mergeCell ref="C21:D21"/>
    <mergeCell ref="C22:D22"/>
    <mergeCell ref="C23:D23"/>
    <mergeCell ref="C24:D24"/>
    <mergeCell ref="B8:C8"/>
    <mergeCell ref="C10:D10"/>
    <mergeCell ref="B11:I11"/>
    <mergeCell ref="C13:D13"/>
    <mergeCell ref="C16:D16"/>
    <mergeCell ref="D2:E2"/>
    <mergeCell ref="F2:G2"/>
    <mergeCell ref="D3:E3"/>
    <mergeCell ref="F3:G3"/>
    <mergeCell ref="D4:E4"/>
    <mergeCell ref="F4:G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86"/>
  <sheetViews>
    <sheetView workbookViewId="0">
      <pane ySplit="10" topLeftCell="A11" activePane="bottomLeft" state="frozen"/>
      <selection pane="bottomLeft" activeCell="A11" sqref="A11"/>
    </sheetView>
  </sheetViews>
  <sheetFormatPr defaultColWidth="11.28515625" defaultRowHeight="15" customHeight="1" x14ac:dyDescent="0.25"/>
  <cols>
    <col min="1" max="1" width="14.42578125" style="12" customWidth="1"/>
    <col min="2" max="2" width="12.42578125" style="17" customWidth="1"/>
    <col min="3" max="3" width="12.7109375" style="17" customWidth="1"/>
    <col min="4" max="4" width="47.140625" style="5" customWidth="1"/>
    <col min="5" max="5" width="12.42578125" style="9" customWidth="1"/>
    <col min="6" max="6" width="110.7109375" style="2" customWidth="1"/>
    <col min="7" max="7" width="11.28515625" style="11"/>
  </cols>
  <sheetData>
    <row r="1" spans="1:7" x14ac:dyDescent="0.25">
      <c r="A1" s="568" t="s">
        <v>77</v>
      </c>
      <c r="B1" s="569"/>
      <c r="C1" s="569"/>
      <c r="D1" s="569"/>
      <c r="E1" s="569"/>
      <c r="F1" s="570"/>
      <c r="G1" s="144"/>
    </row>
    <row r="2" spans="1:7" x14ac:dyDescent="0.25">
      <c r="A2" s="145" t="s">
        <v>21</v>
      </c>
      <c r="B2" s="43" t="s">
        <v>26</v>
      </c>
      <c r="C2" s="43" t="s">
        <v>189</v>
      </c>
      <c r="D2" s="498" t="s">
        <v>31</v>
      </c>
      <c r="E2" s="498"/>
      <c r="F2" s="498"/>
      <c r="G2" s="146"/>
    </row>
    <row r="3" spans="1:7" x14ac:dyDescent="0.25">
      <c r="A3" s="147" t="s">
        <v>190</v>
      </c>
      <c r="B3" s="148">
        <f>SUMIF(B13:B998,"Anu",E13:E998)</f>
        <v>29.5</v>
      </c>
      <c r="C3" s="148">
        <f>B3/4</f>
        <v>7.375</v>
      </c>
      <c r="D3" s="571" t="s">
        <v>191</v>
      </c>
      <c r="E3" s="572"/>
      <c r="F3" s="573"/>
      <c r="G3" s="144"/>
    </row>
    <row r="4" spans="1:7" x14ac:dyDescent="0.25">
      <c r="A4" s="147" t="s">
        <v>192</v>
      </c>
      <c r="B4" s="148">
        <f>SUMIF(B13:B998,"Ari",E13:E998)</f>
        <v>39</v>
      </c>
      <c r="C4" s="148">
        <f>B4/4</f>
        <v>9.75</v>
      </c>
      <c r="D4" s="574" t="s">
        <v>193</v>
      </c>
      <c r="E4" s="575"/>
      <c r="F4" s="576"/>
      <c r="G4" s="144"/>
    </row>
    <row r="5" spans="1:7" x14ac:dyDescent="0.25">
      <c r="A5" s="147" t="s">
        <v>194</v>
      </c>
      <c r="B5" s="148">
        <f>SUMIF(B13:B998,"Ilkka",E13:E998)</f>
        <v>29</v>
      </c>
      <c r="C5" s="148">
        <f>B5/4</f>
        <v>7.25</v>
      </c>
      <c r="D5" s="574"/>
      <c r="E5" s="575"/>
      <c r="F5" s="576"/>
      <c r="G5" s="144"/>
    </row>
    <row r="6" spans="1:7" x14ac:dyDescent="0.25">
      <c r="A6" s="147" t="s">
        <v>195</v>
      </c>
      <c r="B6" s="148">
        <f>SUMIF(B13:B998,"Ka",E13:E998)</f>
        <v>19</v>
      </c>
      <c r="C6" s="148">
        <f>B6/4</f>
        <v>4.75</v>
      </c>
      <c r="D6" s="574"/>
      <c r="E6" s="575"/>
      <c r="F6" s="576"/>
      <c r="G6" s="144"/>
    </row>
    <row r="7" spans="1:7" x14ac:dyDescent="0.25">
      <c r="A7" s="149" t="s">
        <v>196</v>
      </c>
      <c r="B7" s="150">
        <f>SUMIF(B13:B998,"Tero",E13:E998)</f>
        <v>24.5</v>
      </c>
      <c r="C7" s="150">
        <f>B7/4</f>
        <v>6.125</v>
      </c>
      <c r="D7" s="574"/>
      <c r="E7" s="575"/>
      <c r="F7" s="576"/>
      <c r="G7" s="144"/>
    </row>
    <row r="8" spans="1:7" x14ac:dyDescent="0.25">
      <c r="A8" s="577" t="s">
        <v>32</v>
      </c>
      <c r="B8" s="579">
        <f>IF((SUM(B3:B7)=0),"",SUM(B3:B7))</f>
        <v>141</v>
      </c>
      <c r="C8" s="579">
        <f>IF((SUM(C3:C7)=0),"",SUM(C3:C7))</f>
        <v>35.25</v>
      </c>
      <c r="D8" s="574"/>
      <c r="E8" s="575"/>
      <c r="F8" s="576"/>
      <c r="G8" s="144"/>
    </row>
    <row r="9" spans="1:7" s="11" customFormat="1" x14ac:dyDescent="0.25">
      <c r="A9" s="578"/>
      <c r="B9" s="580"/>
      <c r="C9" s="581"/>
      <c r="D9" s="582"/>
      <c r="E9" s="583"/>
      <c r="F9" s="584"/>
      <c r="G9" s="144"/>
    </row>
    <row r="10" spans="1:7" s="11" customFormat="1" x14ac:dyDescent="0.25">
      <c r="A10" s="585" t="s">
        <v>34</v>
      </c>
      <c r="B10" s="586"/>
      <c r="C10" s="586"/>
      <c r="D10" s="586"/>
      <c r="E10" s="587"/>
      <c r="F10" s="586"/>
      <c r="G10" s="146"/>
    </row>
    <row r="11" spans="1:7" x14ac:dyDescent="0.25">
      <c r="A11" s="588" t="s">
        <v>35</v>
      </c>
      <c r="B11" s="524" t="s">
        <v>21</v>
      </c>
      <c r="C11" s="410" t="s">
        <v>36</v>
      </c>
      <c r="D11" s="412"/>
      <c r="E11" s="589" t="s">
        <v>37</v>
      </c>
      <c r="F11" s="591" t="s">
        <v>197</v>
      </c>
      <c r="G11" s="144"/>
    </row>
    <row r="12" spans="1:7" ht="15.75" customHeight="1" x14ac:dyDescent="0.25">
      <c r="A12" s="588"/>
      <c r="B12" s="524"/>
      <c r="C12" s="292" t="s">
        <v>39</v>
      </c>
      <c r="D12" s="151" t="s">
        <v>40</v>
      </c>
      <c r="E12" s="590"/>
      <c r="F12" s="592"/>
      <c r="G12" s="144"/>
    </row>
    <row r="13" spans="1:7" x14ac:dyDescent="0.25">
      <c r="A13" s="152">
        <v>41317</v>
      </c>
      <c r="B13" s="153" t="s">
        <v>190</v>
      </c>
      <c r="C13" s="154"/>
      <c r="D13" s="155" t="s">
        <v>198</v>
      </c>
      <c r="E13" s="156">
        <v>2</v>
      </c>
      <c r="F13" s="157" t="s">
        <v>199</v>
      </c>
      <c r="G13" s="144"/>
    </row>
    <row r="14" spans="1:7" x14ac:dyDescent="0.25">
      <c r="A14" s="152">
        <v>41319</v>
      </c>
      <c r="B14" s="153" t="s">
        <v>190</v>
      </c>
      <c r="C14" s="158"/>
      <c r="D14" s="155" t="s">
        <v>198</v>
      </c>
      <c r="E14" s="156">
        <v>3</v>
      </c>
      <c r="F14" s="159"/>
      <c r="G14" s="160"/>
    </row>
    <row r="15" spans="1:7" ht="30" customHeight="1" x14ac:dyDescent="0.25">
      <c r="A15" s="152">
        <v>41320</v>
      </c>
      <c r="B15" s="153" t="s">
        <v>190</v>
      </c>
      <c r="C15" s="161"/>
      <c r="D15" s="155" t="s">
        <v>200</v>
      </c>
      <c r="E15" s="156">
        <v>1</v>
      </c>
      <c r="F15" s="157" t="s">
        <v>201</v>
      </c>
      <c r="G15" s="144"/>
    </row>
    <row r="16" spans="1:7" x14ac:dyDescent="0.25">
      <c r="A16" s="152">
        <v>41320</v>
      </c>
      <c r="B16" s="153" t="s">
        <v>190</v>
      </c>
      <c r="C16" s="162" t="s">
        <v>174</v>
      </c>
      <c r="D16" s="155" t="s">
        <v>202</v>
      </c>
      <c r="E16" s="156">
        <v>2</v>
      </c>
      <c r="F16" s="159"/>
      <c r="G16" s="160"/>
    </row>
    <row r="17" spans="1:7" x14ac:dyDescent="0.25">
      <c r="A17" s="152">
        <v>41320</v>
      </c>
      <c r="B17" s="153" t="s">
        <v>190</v>
      </c>
      <c r="C17" s="162" t="s">
        <v>174</v>
      </c>
      <c r="D17" s="155" t="s">
        <v>203</v>
      </c>
      <c r="E17" s="156">
        <v>1</v>
      </c>
      <c r="F17" s="157" t="s">
        <v>204</v>
      </c>
      <c r="G17" s="144"/>
    </row>
    <row r="18" spans="1:7" x14ac:dyDescent="0.25">
      <c r="A18" s="152">
        <v>41317</v>
      </c>
      <c r="B18" s="153" t="s">
        <v>192</v>
      </c>
      <c r="C18" s="154"/>
      <c r="D18" s="155" t="s">
        <v>198</v>
      </c>
      <c r="E18" s="156">
        <v>2</v>
      </c>
      <c r="F18" s="157" t="s">
        <v>199</v>
      </c>
      <c r="G18" s="144"/>
    </row>
    <row r="19" spans="1:7" x14ac:dyDescent="0.25">
      <c r="A19" s="152">
        <v>41319</v>
      </c>
      <c r="B19" s="153" t="s">
        <v>192</v>
      </c>
      <c r="C19" s="161"/>
      <c r="D19" s="155" t="s">
        <v>198</v>
      </c>
      <c r="E19" s="156">
        <v>3</v>
      </c>
      <c r="F19" s="163"/>
      <c r="G19" s="160"/>
    </row>
    <row r="20" spans="1:7" x14ac:dyDescent="0.25">
      <c r="A20" s="152">
        <v>41318</v>
      </c>
      <c r="B20" s="153" t="s">
        <v>192</v>
      </c>
      <c r="C20" s="164"/>
      <c r="D20" s="155" t="s">
        <v>205</v>
      </c>
      <c r="E20" s="156">
        <v>1</v>
      </c>
      <c r="F20" s="146"/>
      <c r="G20" s="160"/>
    </row>
    <row r="21" spans="1:7" x14ac:dyDescent="0.25">
      <c r="A21" s="152">
        <v>41322</v>
      </c>
      <c r="B21" s="153" t="s">
        <v>192</v>
      </c>
      <c r="C21" s="164" t="s">
        <v>123</v>
      </c>
      <c r="D21" s="155" t="s">
        <v>206</v>
      </c>
      <c r="E21" s="156">
        <v>1</v>
      </c>
      <c r="F21" s="146"/>
      <c r="G21" s="160"/>
    </row>
    <row r="22" spans="1:7" x14ac:dyDescent="0.25">
      <c r="A22" s="152">
        <v>41322</v>
      </c>
      <c r="B22" s="153" t="s">
        <v>194</v>
      </c>
      <c r="C22" s="164" t="s">
        <v>123</v>
      </c>
      <c r="D22" s="155" t="s">
        <v>206</v>
      </c>
      <c r="E22" s="156">
        <v>1</v>
      </c>
      <c r="F22" s="146"/>
      <c r="G22" s="160"/>
    </row>
    <row r="23" spans="1:7" x14ac:dyDescent="0.25">
      <c r="A23" s="152">
        <v>41317</v>
      </c>
      <c r="B23" s="153" t="s">
        <v>195</v>
      </c>
      <c r="C23" s="154"/>
      <c r="D23" s="155" t="s">
        <v>198</v>
      </c>
      <c r="E23" s="156">
        <v>2</v>
      </c>
      <c r="F23" s="146"/>
      <c r="G23" s="165"/>
    </row>
    <row r="24" spans="1:7" x14ac:dyDescent="0.25">
      <c r="A24" s="152">
        <v>41319</v>
      </c>
      <c r="B24" s="153" t="s">
        <v>195</v>
      </c>
      <c r="C24" s="161"/>
      <c r="D24" s="155" t="s">
        <v>198</v>
      </c>
      <c r="E24" s="156">
        <v>3</v>
      </c>
      <c r="F24" s="146"/>
      <c r="G24" s="166"/>
    </row>
    <row r="25" spans="1:7" x14ac:dyDescent="0.25">
      <c r="A25" s="152">
        <v>41323</v>
      </c>
      <c r="B25" s="153" t="s">
        <v>195</v>
      </c>
      <c r="C25" s="162" t="s">
        <v>207</v>
      </c>
      <c r="D25" s="155" t="s">
        <v>208</v>
      </c>
      <c r="E25" s="156">
        <v>1</v>
      </c>
      <c r="F25" s="146"/>
      <c r="G25" s="166"/>
    </row>
    <row r="26" spans="1:7" x14ac:dyDescent="0.25">
      <c r="A26" s="152">
        <v>41323</v>
      </c>
      <c r="B26" s="153" t="s">
        <v>195</v>
      </c>
      <c r="C26" s="162" t="s">
        <v>207</v>
      </c>
      <c r="D26" s="155" t="s">
        <v>209</v>
      </c>
      <c r="E26" s="156">
        <v>1</v>
      </c>
      <c r="F26" s="146"/>
      <c r="G26" s="166"/>
    </row>
    <row r="27" spans="1:7" x14ac:dyDescent="0.25">
      <c r="A27" s="152">
        <v>41317</v>
      </c>
      <c r="B27" s="153" t="s">
        <v>196</v>
      </c>
      <c r="C27" s="154"/>
      <c r="D27" s="155" t="s">
        <v>198</v>
      </c>
      <c r="E27" s="156">
        <v>2</v>
      </c>
      <c r="F27" s="146"/>
      <c r="G27" s="166"/>
    </row>
    <row r="28" spans="1:7" x14ac:dyDescent="0.25">
      <c r="A28" s="152">
        <v>41319</v>
      </c>
      <c r="B28" s="153" t="s">
        <v>196</v>
      </c>
      <c r="C28" s="158"/>
      <c r="D28" s="155" t="s">
        <v>198</v>
      </c>
      <c r="E28" s="156">
        <v>3</v>
      </c>
      <c r="F28" s="146"/>
      <c r="G28" s="166"/>
    </row>
    <row r="29" spans="1:7" x14ac:dyDescent="0.25">
      <c r="A29" s="152">
        <v>41324</v>
      </c>
      <c r="B29" s="153" t="s">
        <v>196</v>
      </c>
      <c r="C29" s="158"/>
      <c r="D29" s="155" t="s">
        <v>198</v>
      </c>
      <c r="E29" s="156">
        <v>1</v>
      </c>
      <c r="F29" s="146"/>
      <c r="G29" s="160"/>
    </row>
    <row r="30" spans="1:7" x14ac:dyDescent="0.25">
      <c r="A30" s="152">
        <v>41317</v>
      </c>
      <c r="B30" s="153" t="s">
        <v>194</v>
      </c>
      <c r="C30" s="158"/>
      <c r="D30" s="155" t="s">
        <v>198</v>
      </c>
      <c r="E30" s="156">
        <v>2</v>
      </c>
      <c r="F30" s="146"/>
      <c r="G30" s="160"/>
    </row>
    <row r="31" spans="1:7" x14ac:dyDescent="0.25">
      <c r="A31" s="152">
        <v>41319</v>
      </c>
      <c r="B31" s="153" t="s">
        <v>194</v>
      </c>
      <c r="C31" s="161"/>
      <c r="D31" s="155" t="s">
        <v>198</v>
      </c>
      <c r="E31" s="156">
        <v>3</v>
      </c>
      <c r="F31" s="146"/>
      <c r="G31" s="160"/>
    </row>
    <row r="32" spans="1:7" x14ac:dyDescent="0.25">
      <c r="A32" s="152">
        <v>41323</v>
      </c>
      <c r="B32" s="153" t="s">
        <v>194</v>
      </c>
      <c r="C32" s="162" t="s">
        <v>210</v>
      </c>
      <c r="D32" s="155" t="s">
        <v>211</v>
      </c>
      <c r="E32" s="156">
        <v>1</v>
      </c>
      <c r="F32" s="146"/>
      <c r="G32" s="160"/>
    </row>
    <row r="33" spans="1:7" x14ac:dyDescent="0.25">
      <c r="A33" s="152">
        <v>41324</v>
      </c>
      <c r="B33" s="153" t="s">
        <v>192</v>
      </c>
      <c r="C33" s="153"/>
      <c r="D33" s="155" t="s">
        <v>198</v>
      </c>
      <c r="E33" s="156">
        <v>1</v>
      </c>
      <c r="F33" s="146"/>
      <c r="G33" s="160"/>
    </row>
    <row r="34" spans="1:7" x14ac:dyDescent="0.25">
      <c r="A34" s="152">
        <v>41324</v>
      </c>
      <c r="B34" s="153" t="s">
        <v>192</v>
      </c>
      <c r="C34" s="164" t="s">
        <v>123</v>
      </c>
      <c r="D34" s="155" t="s">
        <v>212</v>
      </c>
      <c r="E34" s="156">
        <v>2</v>
      </c>
      <c r="F34" s="146"/>
      <c r="G34" s="160"/>
    </row>
    <row r="35" spans="1:7" x14ac:dyDescent="0.25">
      <c r="A35" s="152">
        <v>41324</v>
      </c>
      <c r="B35" s="153" t="s">
        <v>190</v>
      </c>
      <c r="C35" s="153"/>
      <c r="D35" s="155" t="s">
        <v>198</v>
      </c>
      <c r="E35" s="156">
        <v>1</v>
      </c>
      <c r="F35" s="146"/>
      <c r="G35" s="160"/>
    </row>
    <row r="36" spans="1:7" x14ac:dyDescent="0.25">
      <c r="A36" s="152">
        <v>41325</v>
      </c>
      <c r="B36" s="153" t="s">
        <v>194</v>
      </c>
      <c r="C36" s="162" t="s">
        <v>210</v>
      </c>
      <c r="D36" s="155" t="s">
        <v>213</v>
      </c>
      <c r="E36" s="156">
        <v>1</v>
      </c>
      <c r="F36" s="146"/>
      <c r="G36" s="160"/>
    </row>
    <row r="37" spans="1:7" x14ac:dyDescent="0.25">
      <c r="A37" s="152">
        <v>41325</v>
      </c>
      <c r="B37" s="153" t="s">
        <v>192</v>
      </c>
      <c r="C37" s="162" t="s">
        <v>210</v>
      </c>
      <c r="D37" s="155" t="s">
        <v>213</v>
      </c>
      <c r="E37" s="156">
        <v>1</v>
      </c>
      <c r="F37" s="167"/>
      <c r="G37" s="160"/>
    </row>
    <row r="38" spans="1:7" x14ac:dyDescent="0.25">
      <c r="A38" s="152">
        <v>41325</v>
      </c>
      <c r="B38" s="153" t="s">
        <v>196</v>
      </c>
      <c r="C38" s="162" t="s">
        <v>214</v>
      </c>
      <c r="D38" s="155" t="s">
        <v>215</v>
      </c>
      <c r="E38" s="156">
        <v>2</v>
      </c>
      <c r="F38" s="157" t="s">
        <v>216</v>
      </c>
      <c r="G38" s="144"/>
    </row>
    <row r="39" spans="1:7" x14ac:dyDescent="0.25">
      <c r="A39" s="152">
        <v>41326</v>
      </c>
      <c r="B39" s="153" t="s">
        <v>192</v>
      </c>
      <c r="C39" s="164" t="s">
        <v>123</v>
      </c>
      <c r="D39" s="155" t="s">
        <v>217</v>
      </c>
      <c r="E39" s="156">
        <v>6</v>
      </c>
      <c r="F39" s="163"/>
      <c r="G39" s="160"/>
    </row>
    <row r="40" spans="1:7" ht="30" customHeight="1" x14ac:dyDescent="0.25">
      <c r="A40" s="152">
        <v>41328</v>
      </c>
      <c r="B40" s="153" t="s">
        <v>196</v>
      </c>
      <c r="C40" s="162" t="s">
        <v>214</v>
      </c>
      <c r="D40" s="155" t="s">
        <v>218</v>
      </c>
      <c r="E40" s="156">
        <v>2</v>
      </c>
      <c r="F40" s="167"/>
      <c r="G40" s="160"/>
    </row>
    <row r="41" spans="1:7" x14ac:dyDescent="0.25">
      <c r="A41" s="152">
        <v>41328</v>
      </c>
      <c r="B41" s="153" t="s">
        <v>190</v>
      </c>
      <c r="C41" s="154"/>
      <c r="D41" s="155" t="s">
        <v>219</v>
      </c>
      <c r="E41" s="156">
        <v>1</v>
      </c>
      <c r="F41" s="157" t="s">
        <v>220</v>
      </c>
      <c r="G41" s="144"/>
    </row>
    <row r="42" spans="1:7" x14ac:dyDescent="0.25">
      <c r="A42" s="152">
        <v>41329</v>
      </c>
      <c r="B42" s="153" t="s">
        <v>192</v>
      </c>
      <c r="C42" s="161"/>
      <c r="D42" s="155" t="s">
        <v>198</v>
      </c>
      <c r="E42" s="156">
        <v>2</v>
      </c>
      <c r="F42" s="163"/>
      <c r="G42" s="160"/>
    </row>
    <row r="43" spans="1:7" x14ac:dyDescent="0.25">
      <c r="A43" s="152">
        <v>41328</v>
      </c>
      <c r="B43" s="153" t="s">
        <v>194</v>
      </c>
      <c r="C43" s="162" t="s">
        <v>210</v>
      </c>
      <c r="D43" s="155" t="s">
        <v>221</v>
      </c>
      <c r="E43" s="156">
        <v>3</v>
      </c>
      <c r="F43" s="167"/>
      <c r="G43" s="160"/>
    </row>
    <row r="44" spans="1:7" ht="30" customHeight="1" x14ac:dyDescent="0.25">
      <c r="A44" s="152">
        <v>41329</v>
      </c>
      <c r="B44" s="153" t="s">
        <v>194</v>
      </c>
      <c r="C44" s="153"/>
      <c r="D44" s="155" t="s">
        <v>198</v>
      </c>
      <c r="E44" s="156">
        <v>2</v>
      </c>
      <c r="F44" s="157" t="s">
        <v>222</v>
      </c>
      <c r="G44" s="144"/>
    </row>
    <row r="45" spans="1:7" x14ac:dyDescent="0.25">
      <c r="A45" s="152">
        <v>41329</v>
      </c>
      <c r="B45" s="153" t="s">
        <v>192</v>
      </c>
      <c r="C45" s="162" t="s">
        <v>223</v>
      </c>
      <c r="D45" s="155" t="s">
        <v>224</v>
      </c>
      <c r="E45" s="156">
        <v>2</v>
      </c>
      <c r="F45" s="163"/>
      <c r="G45" s="160"/>
    </row>
    <row r="46" spans="1:7" x14ac:dyDescent="0.25">
      <c r="A46" s="152">
        <v>41329</v>
      </c>
      <c r="B46" s="153" t="s">
        <v>196</v>
      </c>
      <c r="C46" s="154"/>
      <c r="D46" s="155" t="s">
        <v>198</v>
      </c>
      <c r="E46" s="156">
        <v>2</v>
      </c>
      <c r="F46" s="146"/>
      <c r="G46" s="160"/>
    </row>
    <row r="47" spans="1:7" x14ac:dyDescent="0.25">
      <c r="A47" s="152">
        <v>41329</v>
      </c>
      <c r="B47" s="153" t="s">
        <v>195</v>
      </c>
      <c r="C47" s="158"/>
      <c r="D47" s="155" t="s">
        <v>198</v>
      </c>
      <c r="E47" s="156">
        <v>2</v>
      </c>
      <c r="F47" s="146"/>
      <c r="G47" s="160"/>
    </row>
    <row r="48" spans="1:7" x14ac:dyDescent="0.25">
      <c r="A48" s="152">
        <v>41329</v>
      </c>
      <c r="B48" s="153" t="s">
        <v>190</v>
      </c>
      <c r="C48" s="161"/>
      <c r="D48" s="155" t="s">
        <v>198</v>
      </c>
      <c r="E48" s="156">
        <v>2</v>
      </c>
      <c r="F48" s="146"/>
      <c r="G48" s="160"/>
    </row>
    <row r="49" spans="1:7" x14ac:dyDescent="0.25">
      <c r="A49" s="152">
        <v>41333</v>
      </c>
      <c r="B49" s="153" t="s">
        <v>194</v>
      </c>
      <c r="C49" s="164" t="s">
        <v>117</v>
      </c>
      <c r="D49" s="155" t="s">
        <v>225</v>
      </c>
      <c r="E49" s="156">
        <v>0.5</v>
      </c>
      <c r="F49" s="146"/>
      <c r="G49" s="160"/>
    </row>
    <row r="50" spans="1:7" x14ac:dyDescent="0.25">
      <c r="A50" s="152">
        <v>41334</v>
      </c>
      <c r="B50" s="153" t="s">
        <v>196</v>
      </c>
      <c r="C50" s="154"/>
      <c r="D50" s="155" t="s">
        <v>226</v>
      </c>
      <c r="E50" s="156">
        <v>2</v>
      </c>
      <c r="F50" s="146"/>
      <c r="G50" s="160"/>
    </row>
    <row r="51" spans="1:7" x14ac:dyDescent="0.25">
      <c r="A51" s="152">
        <v>41335</v>
      </c>
      <c r="B51" s="153" t="s">
        <v>190</v>
      </c>
      <c r="C51" s="158"/>
      <c r="D51" s="155" t="s">
        <v>198</v>
      </c>
      <c r="E51" s="156">
        <v>2.5</v>
      </c>
      <c r="F51" s="146"/>
      <c r="G51" s="160"/>
    </row>
    <row r="52" spans="1:7" x14ac:dyDescent="0.25">
      <c r="A52" s="152">
        <v>41335</v>
      </c>
      <c r="B52" s="153" t="s">
        <v>194</v>
      </c>
      <c r="C52" s="158"/>
      <c r="D52" s="155" t="s">
        <v>198</v>
      </c>
      <c r="E52" s="156">
        <v>2.5</v>
      </c>
      <c r="F52" s="146"/>
      <c r="G52" s="160"/>
    </row>
    <row r="53" spans="1:7" x14ac:dyDescent="0.25">
      <c r="A53" s="152">
        <v>41335</v>
      </c>
      <c r="B53" s="153" t="s">
        <v>196</v>
      </c>
      <c r="C53" s="158"/>
      <c r="D53" s="155" t="s">
        <v>198</v>
      </c>
      <c r="E53" s="156">
        <v>2.5</v>
      </c>
      <c r="F53" s="146"/>
      <c r="G53" s="160"/>
    </row>
    <row r="54" spans="1:7" x14ac:dyDescent="0.25">
      <c r="A54" s="152">
        <v>41335</v>
      </c>
      <c r="B54" s="153" t="s">
        <v>192</v>
      </c>
      <c r="C54" s="161"/>
      <c r="D54" s="155" t="s">
        <v>198</v>
      </c>
      <c r="E54" s="156">
        <v>2.5</v>
      </c>
      <c r="F54" s="146"/>
      <c r="G54" s="160"/>
    </row>
    <row r="55" spans="1:7" x14ac:dyDescent="0.25">
      <c r="A55" s="152">
        <v>41337</v>
      </c>
      <c r="B55" s="153" t="s">
        <v>190</v>
      </c>
      <c r="C55" s="164" t="s">
        <v>117</v>
      </c>
      <c r="D55" s="155" t="s">
        <v>227</v>
      </c>
      <c r="E55" s="156">
        <v>2</v>
      </c>
      <c r="F55" s="146"/>
      <c r="G55" s="160"/>
    </row>
    <row r="56" spans="1:7" x14ac:dyDescent="0.25">
      <c r="A56" s="152">
        <v>41337</v>
      </c>
      <c r="B56" s="153" t="s">
        <v>190</v>
      </c>
      <c r="C56" s="154"/>
      <c r="D56" s="155" t="s">
        <v>198</v>
      </c>
      <c r="E56" s="156">
        <v>2</v>
      </c>
      <c r="F56" s="146"/>
      <c r="G56" s="160"/>
    </row>
    <row r="57" spans="1:7" x14ac:dyDescent="0.25">
      <c r="A57" s="152">
        <v>41337</v>
      </c>
      <c r="B57" s="153" t="s">
        <v>192</v>
      </c>
      <c r="C57" s="158"/>
      <c r="D57" s="155" t="s">
        <v>198</v>
      </c>
      <c r="E57" s="156">
        <v>2</v>
      </c>
      <c r="F57" s="146"/>
      <c r="G57" s="160"/>
    </row>
    <row r="58" spans="1:7" x14ac:dyDescent="0.25">
      <c r="A58" s="152">
        <v>41337</v>
      </c>
      <c r="B58" s="153" t="s">
        <v>195</v>
      </c>
      <c r="C58" s="158"/>
      <c r="D58" s="155" t="s">
        <v>198</v>
      </c>
      <c r="E58" s="156">
        <v>2</v>
      </c>
      <c r="F58" s="146"/>
      <c r="G58" s="160"/>
    </row>
    <row r="59" spans="1:7" x14ac:dyDescent="0.25">
      <c r="A59" s="152">
        <v>41337</v>
      </c>
      <c r="B59" s="153" t="s">
        <v>194</v>
      </c>
      <c r="C59" s="158"/>
      <c r="D59" s="155" t="s">
        <v>198</v>
      </c>
      <c r="E59" s="156">
        <v>2</v>
      </c>
      <c r="F59" s="167"/>
      <c r="G59" s="160"/>
    </row>
    <row r="60" spans="1:7" x14ac:dyDescent="0.25">
      <c r="A60" s="152">
        <v>41337</v>
      </c>
      <c r="B60" s="153" t="s">
        <v>196</v>
      </c>
      <c r="C60" s="161"/>
      <c r="D60" s="155" t="s">
        <v>198</v>
      </c>
      <c r="E60" s="156">
        <v>0.5</v>
      </c>
      <c r="F60" s="157" t="s">
        <v>228</v>
      </c>
      <c r="G60" s="144"/>
    </row>
    <row r="61" spans="1:7" x14ac:dyDescent="0.25">
      <c r="A61" s="152">
        <v>41337</v>
      </c>
      <c r="B61" s="153" t="s">
        <v>196</v>
      </c>
      <c r="C61" s="164" t="s">
        <v>229</v>
      </c>
      <c r="D61" s="155" t="s">
        <v>230</v>
      </c>
      <c r="E61" s="156">
        <v>2</v>
      </c>
      <c r="F61" s="163"/>
      <c r="G61" s="160"/>
    </row>
    <row r="62" spans="1:7" x14ac:dyDescent="0.25">
      <c r="A62" s="152">
        <v>41338</v>
      </c>
      <c r="B62" s="153" t="s">
        <v>190</v>
      </c>
      <c r="C62" s="164"/>
      <c r="D62" s="155" t="s">
        <v>231</v>
      </c>
      <c r="E62" s="156">
        <v>0.5</v>
      </c>
      <c r="F62" s="146"/>
      <c r="G62" s="160"/>
    </row>
    <row r="63" spans="1:7" ht="30" customHeight="1" x14ac:dyDescent="0.25">
      <c r="A63" s="152">
        <v>41338</v>
      </c>
      <c r="B63" s="153" t="s">
        <v>196</v>
      </c>
      <c r="C63" s="162" t="s">
        <v>232</v>
      </c>
      <c r="D63" s="62" t="s">
        <v>233</v>
      </c>
      <c r="E63" s="156">
        <v>2.5</v>
      </c>
      <c r="F63" s="146"/>
      <c r="G63" s="160"/>
    </row>
    <row r="64" spans="1:7" x14ac:dyDescent="0.25">
      <c r="A64" s="152">
        <v>41336</v>
      </c>
      <c r="B64" s="153" t="s">
        <v>194</v>
      </c>
      <c r="C64" s="164" t="s">
        <v>234</v>
      </c>
      <c r="D64" s="155" t="s">
        <v>235</v>
      </c>
      <c r="E64" s="156">
        <v>3</v>
      </c>
      <c r="F64" s="146"/>
      <c r="G64" s="160"/>
    </row>
    <row r="65" spans="1:7" x14ac:dyDescent="0.25">
      <c r="A65" s="152">
        <v>41337</v>
      </c>
      <c r="B65" s="153"/>
      <c r="C65" s="168"/>
      <c r="D65" s="169"/>
      <c r="E65" s="156"/>
      <c r="F65" s="146"/>
      <c r="G65" s="160"/>
    </row>
    <row r="66" spans="1:7" x14ac:dyDescent="0.25">
      <c r="A66" s="152">
        <v>41338</v>
      </c>
      <c r="B66" s="153" t="s">
        <v>190</v>
      </c>
      <c r="C66" s="158"/>
      <c r="D66" s="155" t="s">
        <v>198</v>
      </c>
      <c r="E66" s="156">
        <v>1.5</v>
      </c>
      <c r="F66" s="146"/>
      <c r="G66" s="160"/>
    </row>
    <row r="67" spans="1:7" x14ac:dyDescent="0.25">
      <c r="A67" s="152">
        <v>41338</v>
      </c>
      <c r="B67" s="153" t="s">
        <v>192</v>
      </c>
      <c r="C67" s="158"/>
      <c r="D67" s="155" t="s">
        <v>198</v>
      </c>
      <c r="E67" s="156">
        <v>1.5</v>
      </c>
      <c r="F67" s="146"/>
      <c r="G67" s="160"/>
    </row>
    <row r="68" spans="1:7" x14ac:dyDescent="0.25">
      <c r="A68" s="152">
        <v>41338</v>
      </c>
      <c r="B68" s="153" t="s">
        <v>194</v>
      </c>
      <c r="C68" s="158"/>
      <c r="D68" s="155" t="s">
        <v>198</v>
      </c>
      <c r="E68" s="156">
        <v>1.5</v>
      </c>
      <c r="F68" s="146"/>
      <c r="G68" s="160"/>
    </row>
    <row r="69" spans="1:7" x14ac:dyDescent="0.25">
      <c r="A69" s="152">
        <v>41338</v>
      </c>
      <c r="B69" s="153" t="s">
        <v>195</v>
      </c>
      <c r="C69" s="158"/>
      <c r="D69" s="155" t="s">
        <v>198</v>
      </c>
      <c r="E69" s="156">
        <v>1.5</v>
      </c>
      <c r="F69" s="146"/>
      <c r="G69" s="160"/>
    </row>
    <row r="70" spans="1:7" x14ac:dyDescent="0.25">
      <c r="A70" s="152">
        <v>41338</v>
      </c>
      <c r="B70" s="153" t="s">
        <v>196</v>
      </c>
      <c r="C70" s="158"/>
      <c r="D70" s="155" t="s">
        <v>198</v>
      </c>
      <c r="E70" s="156">
        <v>1.5</v>
      </c>
      <c r="F70" s="146"/>
      <c r="G70" s="160"/>
    </row>
    <row r="71" spans="1:7" x14ac:dyDescent="0.25">
      <c r="A71" s="152">
        <v>41338</v>
      </c>
      <c r="B71" s="153" t="s">
        <v>190</v>
      </c>
      <c r="C71" s="161"/>
      <c r="D71" s="155" t="s">
        <v>236</v>
      </c>
      <c r="E71" s="156">
        <v>3</v>
      </c>
      <c r="F71" s="146"/>
      <c r="G71" s="160"/>
    </row>
    <row r="72" spans="1:7" ht="30" customHeight="1" x14ac:dyDescent="0.25">
      <c r="A72" s="152">
        <v>41337</v>
      </c>
      <c r="B72" s="153" t="s">
        <v>192</v>
      </c>
      <c r="C72" s="162" t="s">
        <v>237</v>
      </c>
      <c r="D72" s="155" t="s">
        <v>238</v>
      </c>
      <c r="E72" s="156">
        <v>4.5</v>
      </c>
      <c r="F72" s="146"/>
      <c r="G72" s="160"/>
    </row>
    <row r="73" spans="1:7" x14ac:dyDescent="0.25">
      <c r="A73" s="152">
        <v>41339</v>
      </c>
      <c r="B73" s="153" t="s">
        <v>190</v>
      </c>
      <c r="C73" s="164"/>
      <c r="D73" s="155" t="s">
        <v>236</v>
      </c>
      <c r="E73" s="156">
        <v>2.5</v>
      </c>
      <c r="F73" s="146"/>
      <c r="G73" s="160"/>
    </row>
    <row r="74" spans="1:7" x14ac:dyDescent="0.25">
      <c r="A74" s="152">
        <v>41341</v>
      </c>
      <c r="B74" s="153" t="s">
        <v>190</v>
      </c>
      <c r="C74" s="154"/>
      <c r="D74" s="155" t="s">
        <v>198</v>
      </c>
      <c r="E74" s="156">
        <v>1.5</v>
      </c>
      <c r="F74" s="146"/>
      <c r="G74" s="160"/>
    </row>
    <row r="75" spans="1:7" x14ac:dyDescent="0.25">
      <c r="A75" s="152">
        <v>41341</v>
      </c>
      <c r="B75" s="153" t="s">
        <v>192</v>
      </c>
      <c r="C75" s="158"/>
      <c r="D75" s="155" t="s">
        <v>198</v>
      </c>
      <c r="E75" s="156">
        <v>1.5</v>
      </c>
      <c r="F75" s="146"/>
      <c r="G75" s="160"/>
    </row>
    <row r="76" spans="1:7" x14ac:dyDescent="0.25">
      <c r="A76" s="152">
        <v>41341</v>
      </c>
      <c r="B76" s="153" t="s">
        <v>196</v>
      </c>
      <c r="C76" s="158"/>
      <c r="D76" s="155" t="s">
        <v>198</v>
      </c>
      <c r="E76" s="156">
        <v>1.5</v>
      </c>
      <c r="F76" s="146"/>
      <c r="G76" s="160"/>
    </row>
    <row r="77" spans="1:7" x14ac:dyDescent="0.25">
      <c r="A77" s="152">
        <v>41341</v>
      </c>
      <c r="B77" s="153" t="s">
        <v>195</v>
      </c>
      <c r="C77" s="158"/>
      <c r="D77" s="155" t="s">
        <v>198</v>
      </c>
      <c r="E77" s="156">
        <v>1.5</v>
      </c>
      <c r="F77" s="146"/>
      <c r="G77" s="160"/>
    </row>
    <row r="78" spans="1:7" x14ac:dyDescent="0.25">
      <c r="A78" s="152">
        <v>41341</v>
      </c>
      <c r="B78" s="153" t="s">
        <v>194</v>
      </c>
      <c r="C78" s="161"/>
      <c r="D78" s="155" t="s">
        <v>198</v>
      </c>
      <c r="E78" s="156">
        <v>1.5</v>
      </c>
      <c r="F78" s="167"/>
      <c r="G78" s="160"/>
    </row>
    <row r="79" spans="1:7" ht="30" customHeight="1" x14ac:dyDescent="0.25">
      <c r="A79" s="152">
        <v>41341</v>
      </c>
      <c r="B79" s="153" t="s">
        <v>190</v>
      </c>
      <c r="C79" s="164"/>
      <c r="D79" s="155" t="s">
        <v>239</v>
      </c>
      <c r="E79" s="156">
        <v>1</v>
      </c>
      <c r="F79" s="157" t="s">
        <v>240</v>
      </c>
      <c r="G79" s="144"/>
    </row>
    <row r="80" spans="1:7" ht="30" customHeight="1" x14ac:dyDescent="0.25">
      <c r="A80" s="152">
        <v>41341</v>
      </c>
      <c r="B80" s="153" t="s">
        <v>192</v>
      </c>
      <c r="C80" s="162" t="s">
        <v>241</v>
      </c>
      <c r="D80" s="155" t="s">
        <v>242</v>
      </c>
      <c r="E80" s="156">
        <v>6</v>
      </c>
      <c r="F80" s="163"/>
      <c r="G80" s="160"/>
    </row>
    <row r="81" spans="1:7" ht="30" customHeight="1" x14ac:dyDescent="0.25">
      <c r="A81" s="152">
        <v>41323</v>
      </c>
      <c r="B81" s="162" t="s">
        <v>195</v>
      </c>
      <c r="C81" s="162" t="s">
        <v>243</v>
      </c>
      <c r="D81" s="155" t="s">
        <v>244</v>
      </c>
      <c r="E81" s="170">
        <v>2</v>
      </c>
      <c r="F81" s="146"/>
      <c r="G81" s="160"/>
    </row>
    <row r="82" spans="1:7" x14ac:dyDescent="0.25">
      <c r="A82" s="152">
        <v>41328</v>
      </c>
      <c r="B82" s="162" t="s">
        <v>195</v>
      </c>
      <c r="C82" s="162" t="s">
        <v>126</v>
      </c>
      <c r="D82" s="155" t="s">
        <v>245</v>
      </c>
      <c r="E82" s="170">
        <v>1</v>
      </c>
      <c r="F82" s="146"/>
      <c r="G82" s="160"/>
    </row>
    <row r="83" spans="1:7" ht="30" customHeight="1" x14ac:dyDescent="0.25">
      <c r="A83" s="152">
        <v>41340</v>
      </c>
      <c r="B83" s="162" t="s">
        <v>195</v>
      </c>
      <c r="C83" s="162" t="s">
        <v>131</v>
      </c>
      <c r="D83" s="155" t="s">
        <v>246</v>
      </c>
      <c r="E83" s="170">
        <v>1.5</v>
      </c>
      <c r="F83" s="146"/>
      <c r="G83" s="160"/>
    </row>
    <row r="84" spans="1:7" x14ac:dyDescent="0.25">
      <c r="A84" s="152">
        <v>41341</v>
      </c>
      <c r="B84" s="162" t="s">
        <v>195</v>
      </c>
      <c r="C84" s="162" t="s">
        <v>131</v>
      </c>
      <c r="D84" s="155" t="s">
        <v>247</v>
      </c>
      <c r="E84" s="170">
        <v>0.5</v>
      </c>
      <c r="F84" s="146"/>
      <c r="G84" s="160"/>
    </row>
    <row r="85" spans="1:7" x14ac:dyDescent="0.25">
      <c r="A85" s="152">
        <v>41340</v>
      </c>
      <c r="B85" s="162" t="s">
        <v>194</v>
      </c>
      <c r="C85" s="154"/>
      <c r="D85" s="155" t="s">
        <v>248</v>
      </c>
      <c r="E85" s="170">
        <v>2</v>
      </c>
      <c r="F85" s="146"/>
      <c r="G85" s="160"/>
    </row>
    <row r="86" spans="1:7" x14ac:dyDescent="0.25">
      <c r="A86" s="152">
        <v>41341</v>
      </c>
      <c r="B86" s="162" t="s">
        <v>194</v>
      </c>
      <c r="C86" s="158"/>
      <c r="D86" s="155" t="s">
        <v>249</v>
      </c>
      <c r="E86" s="170">
        <v>3</v>
      </c>
      <c r="F86" s="146"/>
      <c r="G86" s="160"/>
    </row>
  </sheetData>
  <autoFilter ref="A12:F12" xr:uid="{00000000-0009-0000-0000-000009000000}"/>
  <mergeCells count="18">
    <mergeCell ref="A10:F10"/>
    <mergeCell ref="A11:A12"/>
    <mergeCell ref="B11:B12"/>
    <mergeCell ref="C11:D11"/>
    <mergeCell ref="E11:E12"/>
    <mergeCell ref="F11:F12"/>
    <mergeCell ref="D6:F6"/>
    <mergeCell ref="D7:F7"/>
    <mergeCell ref="A8:A9"/>
    <mergeCell ref="B8:B9"/>
    <mergeCell ref="C8:C9"/>
    <mergeCell ref="D8:F8"/>
    <mergeCell ref="D9:F9"/>
    <mergeCell ref="A1:F1"/>
    <mergeCell ref="D2:F2"/>
    <mergeCell ref="D3:F3"/>
    <mergeCell ref="D4:F4"/>
    <mergeCell ref="D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E3776-34F1-4EC7-90B7-5F4D31BD4230}">
  <dimension ref="A1:AN101"/>
  <sheetViews>
    <sheetView tabSelected="1" topLeftCell="A42" zoomScaleNormal="100" workbookViewId="0">
      <selection activeCell="B87" sqref="B87"/>
    </sheetView>
  </sheetViews>
  <sheetFormatPr defaultColWidth="11.28515625" defaultRowHeight="15" x14ac:dyDescent="0.25"/>
  <cols>
    <col min="1" max="1" width="2.7109375" style="233" customWidth="1"/>
    <col min="2" max="2" width="12.42578125" style="234" customWidth="1"/>
    <col min="3" max="3" width="9.42578125" style="235" customWidth="1"/>
    <col min="4" max="4" width="2.28515625" style="236" customWidth="1"/>
    <col min="5" max="5" width="59" style="230" customWidth="1"/>
    <col min="6" max="6" width="30.7109375" style="231" customWidth="1"/>
    <col min="7" max="7" width="62.140625" style="232" customWidth="1"/>
    <col min="8" max="8" width="30.7109375" style="237" customWidth="1"/>
    <col min="9" max="10" width="11.28515625" style="233"/>
    <col min="11" max="40" width="11.28515625" style="4"/>
  </cols>
  <sheetData>
    <row r="1" spans="1:40" x14ac:dyDescent="0.2">
      <c r="A1" s="28"/>
      <c r="B1" s="215"/>
      <c r="C1" s="216"/>
      <c r="D1" s="217"/>
      <c r="E1" s="286"/>
      <c r="F1" s="218"/>
      <c r="G1" s="286"/>
      <c r="H1" s="219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</row>
    <row r="2" spans="1:40" ht="23.25" customHeight="1" x14ac:dyDescent="0.25">
      <c r="A2" s="220"/>
      <c r="B2" s="442" t="s">
        <v>41</v>
      </c>
      <c r="C2" s="443"/>
      <c r="D2" s="443"/>
      <c r="E2" s="443"/>
      <c r="F2" s="443"/>
      <c r="G2" s="443"/>
      <c r="H2" s="444"/>
      <c r="I2" s="221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</row>
    <row r="3" spans="1:40" ht="23.25" customHeight="1" x14ac:dyDescent="0.25">
      <c r="A3" s="220"/>
      <c r="B3" s="439" t="s">
        <v>253</v>
      </c>
      <c r="C3" s="440"/>
      <c r="D3" s="440"/>
      <c r="E3" s="440"/>
      <c r="F3" s="440"/>
      <c r="G3" s="440"/>
      <c r="H3" s="441"/>
      <c r="I3" s="221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</row>
    <row r="4" spans="1:40" ht="15.75" customHeight="1" x14ac:dyDescent="0.2">
      <c r="A4" s="222"/>
      <c r="B4" s="258" t="s">
        <v>35</v>
      </c>
      <c r="C4" s="437" t="s">
        <v>42</v>
      </c>
      <c r="D4" s="438"/>
      <c r="E4" s="223" t="s">
        <v>43</v>
      </c>
      <c r="F4" s="308" t="s">
        <v>39</v>
      </c>
      <c r="G4" s="225" t="s">
        <v>44</v>
      </c>
      <c r="H4" s="224" t="s">
        <v>39</v>
      </c>
      <c r="I4" s="226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  <c r="U4" s="227"/>
      <c r="V4" s="227"/>
      <c r="W4" s="227"/>
      <c r="X4" s="227"/>
      <c r="Y4" s="227"/>
      <c r="Z4" s="227"/>
      <c r="AA4" s="227"/>
      <c r="AB4" s="227"/>
      <c r="AC4" s="227"/>
      <c r="AD4" s="227"/>
      <c r="AE4" s="227"/>
      <c r="AF4" s="227"/>
      <c r="AG4" s="227"/>
      <c r="AH4" s="227"/>
      <c r="AI4" s="227"/>
      <c r="AJ4" s="227"/>
      <c r="AK4" s="227"/>
      <c r="AL4" s="227"/>
      <c r="AM4" s="227"/>
      <c r="AN4" s="227"/>
    </row>
    <row r="5" spans="1:40" x14ac:dyDescent="0.25">
      <c r="A5" s="229"/>
      <c r="B5" s="433" t="s">
        <v>263</v>
      </c>
      <c r="C5" s="267" t="s">
        <v>251</v>
      </c>
      <c r="D5" s="281" t="s">
        <v>45</v>
      </c>
      <c r="E5" s="284" t="s">
        <v>293</v>
      </c>
      <c r="F5" s="228"/>
      <c r="G5" s="284" t="s">
        <v>264</v>
      </c>
      <c r="H5" s="183"/>
      <c r="I5" s="221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0" x14ac:dyDescent="0.25">
      <c r="A6" s="229"/>
      <c r="B6" s="433"/>
      <c r="C6" s="267" t="s">
        <v>252</v>
      </c>
      <c r="D6" s="281" t="s">
        <v>45</v>
      </c>
      <c r="E6" s="284" t="s">
        <v>293</v>
      </c>
      <c r="F6" s="183"/>
      <c r="G6" s="304" t="s">
        <v>264</v>
      </c>
      <c r="H6" s="183"/>
      <c r="I6" s="221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0" x14ac:dyDescent="0.25">
      <c r="A7" s="220"/>
      <c r="B7" s="434"/>
      <c r="C7" s="435"/>
      <c r="D7" s="435"/>
      <c r="E7" s="435"/>
      <c r="F7" s="435"/>
      <c r="G7" s="435"/>
      <c r="H7" s="436"/>
      <c r="I7" s="221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0" ht="15" customHeight="1" x14ac:dyDescent="0.25">
      <c r="A8" s="229"/>
      <c r="B8" s="433" t="s">
        <v>250</v>
      </c>
      <c r="C8" s="267" t="s">
        <v>251</v>
      </c>
      <c r="D8" s="305" t="s">
        <v>45</v>
      </c>
      <c r="E8" s="304" t="s">
        <v>264</v>
      </c>
      <c r="F8" s="228"/>
      <c r="G8" s="304" t="s">
        <v>295</v>
      </c>
      <c r="H8" s="183"/>
      <c r="I8" s="221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0" x14ac:dyDescent="0.25">
      <c r="A9" s="220"/>
      <c r="B9" s="433"/>
      <c r="C9" s="267" t="s">
        <v>252</v>
      </c>
      <c r="D9" s="305" t="s">
        <v>45</v>
      </c>
      <c r="E9" s="304" t="s">
        <v>264</v>
      </c>
      <c r="F9" s="183"/>
      <c r="G9" s="304" t="s">
        <v>264</v>
      </c>
      <c r="H9" s="183"/>
      <c r="I9" s="221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</row>
    <row r="10" spans="1:40" x14ac:dyDescent="0.25">
      <c r="A10" s="220"/>
      <c r="B10" s="434"/>
      <c r="C10" s="435"/>
      <c r="D10" s="435"/>
      <c r="E10" s="435"/>
      <c r="F10" s="435"/>
      <c r="G10" s="435"/>
      <c r="H10" s="436"/>
      <c r="I10" s="221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</row>
    <row r="11" spans="1:40" ht="15" customHeight="1" x14ac:dyDescent="0.25">
      <c r="A11" s="220"/>
      <c r="B11" s="449" t="s">
        <v>265</v>
      </c>
      <c r="C11" s="267" t="s">
        <v>251</v>
      </c>
      <c r="D11" s="312" t="s">
        <v>45</v>
      </c>
      <c r="E11" s="311" t="s">
        <v>313</v>
      </c>
      <c r="F11" s="228"/>
      <c r="G11" s="311" t="s">
        <v>319</v>
      </c>
      <c r="H11" s="183"/>
      <c r="I11" s="221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</row>
    <row r="12" spans="1:40" x14ac:dyDescent="0.25">
      <c r="A12" s="220"/>
      <c r="B12" s="450"/>
      <c r="C12" s="267" t="s">
        <v>252</v>
      </c>
      <c r="D12" s="312" t="s">
        <v>45</v>
      </c>
      <c r="E12" s="311" t="s">
        <v>264</v>
      </c>
      <c r="F12" s="183"/>
      <c r="G12" s="311" t="s">
        <v>264</v>
      </c>
      <c r="H12" s="183"/>
      <c r="I12" s="221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</row>
    <row r="13" spans="1:40" x14ac:dyDescent="0.25">
      <c r="A13" s="329"/>
      <c r="B13" s="434"/>
      <c r="C13" s="435"/>
      <c r="D13" s="435"/>
      <c r="E13" s="435"/>
      <c r="F13" s="435"/>
      <c r="G13" s="435"/>
      <c r="H13" s="436"/>
      <c r="I13" s="221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</row>
    <row r="14" spans="1:40" x14ac:dyDescent="0.25">
      <c r="A14" s="329"/>
      <c r="B14" s="449" t="s">
        <v>318</v>
      </c>
      <c r="C14" s="267" t="s">
        <v>251</v>
      </c>
      <c r="D14" s="312" t="s">
        <v>45</v>
      </c>
      <c r="E14" s="311" t="s">
        <v>319</v>
      </c>
      <c r="F14" s="228"/>
      <c r="G14" s="311" t="s">
        <v>323</v>
      </c>
      <c r="H14" s="183"/>
      <c r="I14" s="221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</row>
    <row r="15" spans="1:40" x14ac:dyDescent="0.25">
      <c r="A15" s="329"/>
      <c r="B15" s="450"/>
      <c r="C15" s="267" t="s">
        <v>252</v>
      </c>
      <c r="D15" s="312" t="s">
        <v>45</v>
      </c>
      <c r="E15" s="311" t="s">
        <v>325</v>
      </c>
      <c r="F15" s="183"/>
      <c r="G15" s="311" t="s">
        <v>324</v>
      </c>
      <c r="H15" s="183"/>
      <c r="I15" s="221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</row>
    <row r="16" spans="1:40" x14ac:dyDescent="0.25">
      <c r="A16" s="329"/>
      <c r="B16" s="434"/>
      <c r="C16" s="435"/>
      <c r="D16" s="435"/>
      <c r="E16" s="435"/>
      <c r="F16" s="435"/>
      <c r="G16" s="435"/>
      <c r="H16" s="436"/>
      <c r="I16" s="221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</row>
    <row r="17" spans="1:40" ht="15" customHeight="1" x14ac:dyDescent="0.25">
      <c r="A17" s="28"/>
      <c r="B17" s="449" t="s">
        <v>371</v>
      </c>
      <c r="C17" s="267" t="s">
        <v>251</v>
      </c>
      <c r="D17" s="324" t="s">
        <v>45</v>
      </c>
      <c r="E17" s="192" t="s">
        <v>376</v>
      </c>
      <c r="F17" s="228"/>
      <c r="G17" s="192" t="s">
        <v>378</v>
      </c>
      <c r="H17" s="183"/>
      <c r="I17" s="221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</row>
    <row r="18" spans="1:40" ht="15" customHeight="1" x14ac:dyDescent="0.25">
      <c r="A18" s="28"/>
      <c r="B18" s="450"/>
      <c r="C18" s="267" t="s">
        <v>252</v>
      </c>
      <c r="D18" s="324" t="s">
        <v>45</v>
      </c>
      <c r="E18" s="192" t="s">
        <v>375</v>
      </c>
      <c r="F18" s="183"/>
      <c r="G18" s="192" t="s">
        <v>377</v>
      </c>
      <c r="H18" s="183"/>
      <c r="I18" s="221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</row>
    <row r="19" spans="1:40" ht="15" customHeight="1" x14ac:dyDescent="0.25">
      <c r="A19" s="28"/>
      <c r="B19" s="434"/>
      <c r="C19" s="435"/>
      <c r="D19" s="435"/>
      <c r="E19" s="435"/>
      <c r="F19" s="435"/>
      <c r="G19" s="435"/>
      <c r="H19" s="436"/>
      <c r="I19" s="221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</row>
    <row r="20" spans="1:40" ht="15" customHeight="1" x14ac:dyDescent="0.25">
      <c r="A20" s="28"/>
      <c r="B20" s="449" t="s">
        <v>366</v>
      </c>
      <c r="C20" s="267" t="s">
        <v>251</v>
      </c>
      <c r="D20" s="324" t="s">
        <v>45</v>
      </c>
      <c r="E20" s="192" t="s">
        <v>380</v>
      </c>
      <c r="F20" s="228"/>
      <c r="G20" s="192" t="s">
        <v>380</v>
      </c>
      <c r="H20" s="183"/>
      <c r="I20" s="221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</row>
    <row r="21" spans="1:40" ht="15" customHeight="1" x14ac:dyDescent="0.25">
      <c r="A21" s="28"/>
      <c r="B21" s="450"/>
      <c r="C21" s="267" t="s">
        <v>252</v>
      </c>
      <c r="D21" s="324" t="s">
        <v>45</v>
      </c>
      <c r="E21" s="192" t="s">
        <v>380</v>
      </c>
      <c r="F21" s="183"/>
      <c r="G21" s="192" t="s">
        <v>380</v>
      </c>
      <c r="H21" s="183"/>
      <c r="I21" s="221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</row>
    <row r="22" spans="1:40" ht="15" customHeight="1" x14ac:dyDescent="0.25">
      <c r="A22" s="28"/>
      <c r="B22" s="434"/>
      <c r="C22" s="435"/>
      <c r="D22" s="435"/>
      <c r="E22" s="435"/>
      <c r="F22" s="435"/>
      <c r="G22" s="435"/>
      <c r="H22" s="436"/>
      <c r="I22" s="221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</row>
    <row r="23" spans="1:40" ht="15" customHeight="1" x14ac:dyDescent="0.25">
      <c r="A23" s="28"/>
      <c r="B23" s="449" t="s">
        <v>367</v>
      </c>
      <c r="C23" s="267" t="s">
        <v>251</v>
      </c>
      <c r="D23" s="324" t="s">
        <v>45</v>
      </c>
      <c r="E23" s="192" t="s">
        <v>380</v>
      </c>
      <c r="F23" s="228"/>
      <c r="G23" s="192" t="s">
        <v>380</v>
      </c>
      <c r="H23" s="183"/>
      <c r="I23" s="221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</row>
    <row r="24" spans="1:40" ht="15" customHeight="1" x14ac:dyDescent="0.25">
      <c r="A24" s="28"/>
      <c r="B24" s="450"/>
      <c r="C24" s="267" t="s">
        <v>252</v>
      </c>
      <c r="D24" s="324" t="s">
        <v>45</v>
      </c>
      <c r="E24" s="192" t="s">
        <v>380</v>
      </c>
      <c r="F24" s="183"/>
      <c r="G24" s="192" t="s">
        <v>380</v>
      </c>
      <c r="H24" s="183"/>
      <c r="I24" s="221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</row>
    <row r="25" spans="1:40" ht="15" customHeight="1" x14ac:dyDescent="0.25">
      <c r="A25" s="28"/>
      <c r="B25" s="434"/>
      <c r="C25" s="435"/>
      <c r="D25" s="435"/>
      <c r="E25" s="435"/>
      <c r="F25" s="435"/>
      <c r="G25" s="435"/>
      <c r="H25" s="436"/>
      <c r="I25" s="221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</row>
    <row r="26" spans="1:40" ht="15" customHeight="1" x14ac:dyDescent="0.25">
      <c r="A26" s="28"/>
      <c r="B26" s="449" t="s">
        <v>368</v>
      </c>
      <c r="C26" s="267" t="s">
        <v>251</v>
      </c>
      <c r="D26" s="324" t="s">
        <v>45</v>
      </c>
      <c r="E26" s="192" t="s">
        <v>380</v>
      </c>
      <c r="F26" s="228"/>
      <c r="G26" s="192" t="s">
        <v>380</v>
      </c>
      <c r="H26" s="183"/>
      <c r="I26" s="221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</row>
    <row r="27" spans="1:40" ht="15" customHeight="1" x14ac:dyDescent="0.25">
      <c r="A27" s="28"/>
      <c r="B27" s="450"/>
      <c r="C27" s="267" t="s">
        <v>252</v>
      </c>
      <c r="D27" s="324" t="s">
        <v>45</v>
      </c>
      <c r="E27" s="192" t="s">
        <v>380</v>
      </c>
      <c r="F27" s="183"/>
      <c r="G27" s="192" t="s">
        <v>380</v>
      </c>
      <c r="H27" s="183"/>
      <c r="I27" s="221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</row>
    <row r="28" spans="1:40" ht="15" customHeight="1" x14ac:dyDescent="0.25">
      <c r="A28" s="28"/>
      <c r="B28" s="434"/>
      <c r="C28" s="435"/>
      <c r="D28" s="435"/>
      <c r="E28" s="435"/>
      <c r="F28" s="435"/>
      <c r="G28" s="435"/>
      <c r="H28" s="436"/>
      <c r="I28" s="221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</row>
    <row r="29" spans="1:40" ht="15" customHeight="1" x14ac:dyDescent="0.25">
      <c r="A29" s="28"/>
      <c r="B29" s="449" t="s">
        <v>369</v>
      </c>
      <c r="C29" s="267" t="s">
        <v>251</v>
      </c>
      <c r="D29" s="324" t="s">
        <v>45</v>
      </c>
      <c r="E29" s="325" t="s">
        <v>444</v>
      </c>
      <c r="F29" s="228"/>
      <c r="G29" s="354" t="s">
        <v>444</v>
      </c>
      <c r="H29" s="183"/>
      <c r="I29" s="221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</row>
    <row r="30" spans="1:40" ht="15" customHeight="1" x14ac:dyDescent="0.25">
      <c r="A30" s="28"/>
      <c r="B30" s="450"/>
      <c r="C30" s="267" t="s">
        <v>252</v>
      </c>
      <c r="D30" s="324" t="s">
        <v>45</v>
      </c>
      <c r="E30" s="354" t="s">
        <v>444</v>
      </c>
      <c r="F30" s="183"/>
      <c r="G30" s="354" t="s">
        <v>444</v>
      </c>
      <c r="H30" s="183"/>
      <c r="I30" s="221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</row>
    <row r="31" spans="1:40" ht="15" customHeight="1" x14ac:dyDescent="0.25">
      <c r="A31" s="28"/>
      <c r="B31" s="434"/>
      <c r="C31" s="435"/>
      <c r="D31" s="435"/>
      <c r="E31" s="435"/>
      <c r="F31" s="435"/>
      <c r="G31" s="435"/>
      <c r="H31" s="436"/>
      <c r="I31" s="221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</row>
    <row r="32" spans="1:40" ht="15" customHeight="1" x14ac:dyDescent="0.25">
      <c r="A32" s="28"/>
      <c r="B32" s="449" t="s">
        <v>370</v>
      </c>
      <c r="C32" s="267" t="s">
        <v>251</v>
      </c>
      <c r="D32" s="324" t="s">
        <v>45</v>
      </c>
      <c r="E32" s="354" t="s">
        <v>444</v>
      </c>
      <c r="F32" s="228"/>
      <c r="G32" s="354" t="s">
        <v>444</v>
      </c>
      <c r="H32" s="183"/>
      <c r="I32" s="221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</row>
    <row r="33" spans="1:40" ht="15" customHeight="1" x14ac:dyDescent="0.25">
      <c r="A33" s="28"/>
      <c r="B33" s="450"/>
      <c r="C33" s="267" t="s">
        <v>252</v>
      </c>
      <c r="D33" s="324" t="s">
        <v>45</v>
      </c>
      <c r="E33" s="354" t="s">
        <v>444</v>
      </c>
      <c r="F33" s="183"/>
      <c r="G33" s="354" t="s">
        <v>444</v>
      </c>
      <c r="H33" s="183"/>
      <c r="I33" s="221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</row>
    <row r="34" spans="1:40" ht="15" customHeight="1" x14ac:dyDescent="0.25">
      <c r="A34" s="28"/>
      <c r="B34" s="434"/>
      <c r="C34" s="435"/>
      <c r="D34" s="435"/>
      <c r="E34" s="435"/>
      <c r="F34" s="435"/>
      <c r="G34" s="435"/>
      <c r="H34" s="436"/>
      <c r="I34" s="221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</row>
    <row r="35" spans="1:40" ht="23.25" customHeight="1" x14ac:dyDescent="0.25">
      <c r="A35" s="220"/>
      <c r="B35" s="439" t="s">
        <v>47</v>
      </c>
      <c r="C35" s="440"/>
      <c r="D35" s="440"/>
      <c r="E35" s="440"/>
      <c r="F35" s="440"/>
      <c r="G35" s="440"/>
      <c r="H35" s="441"/>
      <c r="I35" s="221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</row>
    <row r="36" spans="1:40" ht="15.75" customHeight="1" x14ac:dyDescent="0.25">
      <c r="A36" s="220"/>
      <c r="B36" s="258" t="s">
        <v>35</v>
      </c>
      <c r="C36" s="437" t="s">
        <v>42</v>
      </c>
      <c r="D36" s="438"/>
      <c r="E36" s="223" t="s">
        <v>43</v>
      </c>
      <c r="F36" s="308" t="s">
        <v>39</v>
      </c>
      <c r="G36" s="225" t="s">
        <v>44</v>
      </c>
      <c r="H36" s="224" t="s">
        <v>39</v>
      </c>
      <c r="I36" s="226"/>
      <c r="J36" s="227"/>
      <c r="K36" s="227"/>
      <c r="L36" s="227"/>
      <c r="M36" s="227"/>
      <c r="N36" s="227"/>
      <c r="O36" s="227"/>
      <c r="P36" s="227"/>
      <c r="Q36" s="227"/>
      <c r="R36" s="227"/>
      <c r="S36" s="227"/>
      <c r="T36" s="227"/>
      <c r="U36" s="227"/>
      <c r="V36" s="227"/>
      <c r="W36" s="227"/>
      <c r="X36" s="227"/>
      <c r="Y36" s="227"/>
      <c r="Z36" s="227"/>
      <c r="AA36" s="227"/>
      <c r="AB36" s="227"/>
      <c r="AC36" s="227"/>
      <c r="AD36" s="227"/>
      <c r="AE36" s="227"/>
      <c r="AF36" s="227"/>
      <c r="AG36" s="227"/>
      <c r="AH36" s="227"/>
      <c r="AI36" s="227"/>
      <c r="AJ36" s="227"/>
      <c r="AK36" s="227"/>
      <c r="AL36" s="227"/>
      <c r="AM36" s="227"/>
      <c r="AN36" s="227"/>
    </row>
    <row r="37" spans="1:40" x14ac:dyDescent="0.25">
      <c r="A37" s="222"/>
      <c r="B37" s="448" t="s">
        <v>445</v>
      </c>
      <c r="C37" s="267" t="s">
        <v>251</v>
      </c>
      <c r="D37" s="312" t="s">
        <v>45</v>
      </c>
      <c r="E37" s="354" t="s">
        <v>444</v>
      </c>
      <c r="F37" s="228"/>
      <c r="G37" s="311" t="s">
        <v>453</v>
      </c>
      <c r="H37" s="183"/>
      <c r="I37" s="221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</row>
    <row r="38" spans="1:40" x14ac:dyDescent="0.25">
      <c r="A38" s="229"/>
      <c r="B38" s="433"/>
      <c r="C38" s="267" t="s">
        <v>252</v>
      </c>
      <c r="D38" s="305" t="s">
        <v>45</v>
      </c>
      <c r="E38" s="354" t="s">
        <v>444</v>
      </c>
      <c r="F38" s="183"/>
      <c r="G38" s="304" t="s">
        <v>455</v>
      </c>
      <c r="H38" s="183"/>
      <c r="I38" s="221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</row>
    <row r="39" spans="1:40" x14ac:dyDescent="0.25">
      <c r="A39" s="229"/>
      <c r="B39" s="434"/>
      <c r="C39" s="435"/>
      <c r="D39" s="435"/>
      <c r="E39" s="435"/>
      <c r="F39" s="435"/>
      <c r="G39" s="435"/>
      <c r="H39" s="436"/>
      <c r="I39" s="221"/>
      <c r="J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</row>
    <row r="40" spans="1:40" ht="15" customHeight="1" x14ac:dyDescent="0.25">
      <c r="A40" s="220"/>
      <c r="B40" s="433" t="s">
        <v>446</v>
      </c>
      <c r="C40" s="267" t="s">
        <v>251</v>
      </c>
      <c r="D40" s="305" t="s">
        <v>45</v>
      </c>
      <c r="E40" s="354" t="s">
        <v>453</v>
      </c>
      <c r="F40" s="228"/>
      <c r="G40" s="304" t="s">
        <v>454</v>
      </c>
      <c r="H40" s="183"/>
      <c r="I40" s="221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</row>
    <row r="41" spans="1:40" x14ac:dyDescent="0.25">
      <c r="A41" s="229"/>
      <c r="B41" s="433"/>
      <c r="C41" s="267" t="s">
        <v>252</v>
      </c>
      <c r="D41" s="305" t="s">
        <v>45</v>
      </c>
      <c r="E41" s="354" t="s">
        <v>455</v>
      </c>
      <c r="F41" s="183"/>
      <c r="G41" s="304" t="s">
        <v>456</v>
      </c>
      <c r="H41" s="183"/>
      <c r="I41" s="221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</row>
    <row r="42" spans="1:40" x14ac:dyDescent="0.25">
      <c r="A42" s="220"/>
      <c r="B42" s="434"/>
      <c r="C42" s="435"/>
      <c r="D42" s="435"/>
      <c r="E42" s="435"/>
      <c r="F42" s="435"/>
      <c r="G42" s="435"/>
      <c r="H42" s="436"/>
      <c r="I42" s="221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</row>
    <row r="43" spans="1:40" ht="15" customHeight="1" x14ac:dyDescent="0.25">
      <c r="A43" s="220"/>
      <c r="B43" s="433" t="s">
        <v>447</v>
      </c>
      <c r="C43" s="267" t="s">
        <v>251</v>
      </c>
      <c r="D43" s="353" t="s">
        <v>45</v>
      </c>
      <c r="E43" s="355" t="s">
        <v>454</v>
      </c>
      <c r="F43" s="228"/>
      <c r="G43" s="355" t="s">
        <v>454</v>
      </c>
      <c r="H43" s="183"/>
      <c r="I43" s="221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</row>
    <row r="44" spans="1:40" x14ac:dyDescent="0.25">
      <c r="A44" s="220"/>
      <c r="B44" s="433"/>
      <c r="C44" s="267" t="s">
        <v>252</v>
      </c>
      <c r="D44" s="353" t="s">
        <v>45</v>
      </c>
      <c r="E44" s="355" t="s">
        <v>456</v>
      </c>
      <c r="F44" s="183"/>
      <c r="G44" s="355" t="s">
        <v>456</v>
      </c>
      <c r="H44" s="183"/>
      <c r="I44" s="221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</row>
    <row r="45" spans="1:40" x14ac:dyDescent="0.25">
      <c r="A45" s="220"/>
      <c r="B45" s="434"/>
      <c r="C45" s="435"/>
      <c r="D45" s="435"/>
      <c r="E45" s="435"/>
      <c r="F45" s="435"/>
      <c r="G45" s="435"/>
      <c r="H45" s="436"/>
      <c r="I45" s="221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</row>
    <row r="46" spans="1:40" ht="15" customHeight="1" x14ac:dyDescent="0.25">
      <c r="A46" s="220"/>
      <c r="B46" s="433" t="s">
        <v>448</v>
      </c>
      <c r="C46" s="267" t="s">
        <v>251</v>
      </c>
      <c r="D46" s="353" t="s">
        <v>45</v>
      </c>
      <c r="E46" s="355" t="s">
        <v>454</v>
      </c>
      <c r="F46" s="228"/>
      <c r="G46" s="355" t="s">
        <v>454</v>
      </c>
      <c r="H46" s="183"/>
      <c r="I46" s="221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</row>
    <row r="47" spans="1:40" x14ac:dyDescent="0.25">
      <c r="A47" s="220"/>
      <c r="B47" s="433"/>
      <c r="C47" s="267" t="s">
        <v>252</v>
      </c>
      <c r="D47" s="353" t="s">
        <v>45</v>
      </c>
      <c r="E47" s="355" t="s">
        <v>456</v>
      </c>
      <c r="F47" s="183"/>
      <c r="G47" s="355" t="s">
        <v>456</v>
      </c>
      <c r="H47" s="183"/>
      <c r="I47" s="221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</row>
    <row r="48" spans="1:40" x14ac:dyDescent="0.25">
      <c r="A48" s="220"/>
      <c r="B48" s="434"/>
      <c r="C48" s="435"/>
      <c r="D48" s="435"/>
      <c r="E48" s="435"/>
      <c r="F48" s="435"/>
      <c r="G48" s="435"/>
      <c r="H48" s="436"/>
      <c r="I48" s="221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</row>
    <row r="49" spans="1:40" ht="15" customHeight="1" x14ac:dyDescent="0.25">
      <c r="A49" s="220"/>
      <c r="B49" s="433" t="s">
        <v>449</v>
      </c>
      <c r="C49" s="267" t="s">
        <v>251</v>
      </c>
      <c r="D49" s="353" t="s">
        <v>45</v>
      </c>
      <c r="E49" s="355" t="s">
        <v>454</v>
      </c>
      <c r="F49" s="228"/>
      <c r="G49" s="363" t="s">
        <v>454</v>
      </c>
      <c r="H49" s="183"/>
      <c r="I49" s="221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</row>
    <row r="50" spans="1:40" x14ac:dyDescent="0.25">
      <c r="A50" s="220"/>
      <c r="B50" s="433"/>
      <c r="C50" s="267" t="s">
        <v>252</v>
      </c>
      <c r="D50" s="353" t="s">
        <v>45</v>
      </c>
      <c r="E50" s="355" t="s">
        <v>456</v>
      </c>
      <c r="F50" s="183"/>
      <c r="G50" s="363" t="s">
        <v>480</v>
      </c>
      <c r="H50" s="183"/>
      <c r="I50" s="221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</row>
    <row r="51" spans="1:40" x14ac:dyDescent="0.25">
      <c r="A51" s="220"/>
      <c r="B51" s="434"/>
      <c r="C51" s="435"/>
      <c r="D51" s="435"/>
      <c r="E51" s="435"/>
      <c r="F51" s="435"/>
      <c r="G51" s="435"/>
      <c r="H51" s="436"/>
      <c r="I51" s="221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</row>
    <row r="52" spans="1:40" ht="15" customHeight="1" x14ac:dyDescent="0.25">
      <c r="A52" s="220"/>
      <c r="B52" s="433" t="s">
        <v>450</v>
      </c>
      <c r="C52" s="267" t="s">
        <v>251</v>
      </c>
      <c r="D52" s="353" t="s">
        <v>45</v>
      </c>
      <c r="E52" s="363" t="s">
        <v>454</v>
      </c>
      <c r="F52" s="228"/>
      <c r="G52" s="363" t="s">
        <v>478</v>
      </c>
      <c r="H52" s="183"/>
      <c r="I52" s="221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</row>
    <row r="53" spans="1:40" x14ac:dyDescent="0.25">
      <c r="A53" s="220"/>
      <c r="B53" s="433"/>
      <c r="C53" s="267" t="s">
        <v>252</v>
      </c>
      <c r="D53" s="353" t="s">
        <v>45</v>
      </c>
      <c r="E53" s="354" t="s">
        <v>480</v>
      </c>
      <c r="F53" s="183"/>
      <c r="G53" s="363" t="s">
        <v>479</v>
      </c>
      <c r="H53" s="183"/>
      <c r="I53" s="221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</row>
    <row r="54" spans="1:40" x14ac:dyDescent="0.25">
      <c r="A54" s="220"/>
      <c r="B54" s="434"/>
      <c r="C54" s="435"/>
      <c r="D54" s="435"/>
      <c r="E54" s="435"/>
      <c r="F54" s="435"/>
      <c r="G54" s="435"/>
      <c r="H54" s="436"/>
      <c r="I54" s="221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</row>
    <row r="55" spans="1:40" ht="15" customHeight="1" x14ac:dyDescent="0.25">
      <c r="A55" s="220"/>
      <c r="B55" s="433" t="s">
        <v>451</v>
      </c>
      <c r="C55" s="267" t="s">
        <v>251</v>
      </c>
      <c r="D55" s="353" t="s">
        <v>45</v>
      </c>
      <c r="E55" s="363" t="s">
        <v>478</v>
      </c>
      <c r="F55" s="228"/>
      <c r="G55" s="380" t="s">
        <v>481</v>
      </c>
      <c r="H55" s="183"/>
      <c r="I55" s="221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</row>
    <row r="56" spans="1:40" x14ac:dyDescent="0.25">
      <c r="A56" s="220"/>
      <c r="B56" s="433"/>
      <c r="C56" s="267" t="s">
        <v>252</v>
      </c>
      <c r="D56" s="353" t="s">
        <v>45</v>
      </c>
      <c r="E56" s="363" t="s">
        <v>479</v>
      </c>
      <c r="F56" s="183"/>
      <c r="G56" s="380" t="s">
        <v>482</v>
      </c>
      <c r="H56" s="183"/>
      <c r="I56" s="221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</row>
    <row r="57" spans="1:40" x14ac:dyDescent="0.25">
      <c r="A57" s="220"/>
      <c r="B57" s="434"/>
      <c r="C57" s="435"/>
      <c r="D57" s="435"/>
      <c r="E57" s="435"/>
      <c r="F57" s="435"/>
      <c r="G57" s="435"/>
      <c r="H57" s="436"/>
      <c r="I57" s="221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</row>
    <row r="58" spans="1:40" ht="15" customHeight="1" x14ac:dyDescent="0.25">
      <c r="A58" s="220"/>
      <c r="B58" s="433" t="s">
        <v>452</v>
      </c>
      <c r="C58" s="267" t="s">
        <v>251</v>
      </c>
      <c r="D58" s="353" t="s">
        <v>45</v>
      </c>
      <c r="E58" s="380" t="s">
        <v>481</v>
      </c>
      <c r="F58" s="228"/>
      <c r="G58" s="380" t="s">
        <v>481</v>
      </c>
      <c r="H58" s="183"/>
      <c r="I58" s="221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</row>
    <row r="59" spans="1:40" x14ac:dyDescent="0.25">
      <c r="A59" s="220"/>
      <c r="B59" s="433"/>
      <c r="C59" s="267" t="s">
        <v>252</v>
      </c>
      <c r="D59" s="353" t="s">
        <v>45</v>
      </c>
      <c r="E59" s="380" t="s">
        <v>482</v>
      </c>
      <c r="F59" s="183"/>
      <c r="G59" s="380" t="s">
        <v>482</v>
      </c>
      <c r="H59" s="183"/>
      <c r="I59" s="221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</row>
    <row r="60" spans="1:40" x14ac:dyDescent="0.25">
      <c r="A60" s="220"/>
      <c r="B60" s="434"/>
      <c r="C60" s="435"/>
      <c r="D60" s="435"/>
      <c r="E60" s="435"/>
      <c r="F60" s="435"/>
      <c r="G60" s="435"/>
      <c r="H60" s="436"/>
      <c r="I60" s="221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</row>
    <row r="61" spans="1:40" ht="23.25" customHeight="1" x14ac:dyDescent="0.25">
      <c r="A61" s="220"/>
      <c r="B61" s="445" t="s">
        <v>48</v>
      </c>
      <c r="C61" s="446"/>
      <c r="D61" s="446"/>
      <c r="E61" s="446"/>
      <c r="F61" s="446"/>
      <c r="G61" s="446"/>
      <c r="H61" s="447"/>
      <c r="I61" s="221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</row>
    <row r="62" spans="1:40" ht="15.75" customHeight="1" x14ac:dyDescent="0.25">
      <c r="A62" s="220"/>
      <c r="B62" s="258" t="s">
        <v>35</v>
      </c>
      <c r="C62" s="437" t="s">
        <v>42</v>
      </c>
      <c r="D62" s="438"/>
      <c r="E62" s="223" t="s">
        <v>43</v>
      </c>
      <c r="F62" s="308" t="s">
        <v>39</v>
      </c>
      <c r="G62" s="225" t="s">
        <v>44</v>
      </c>
      <c r="H62" s="224" t="s">
        <v>39</v>
      </c>
      <c r="I62" s="226"/>
      <c r="J62" s="227"/>
      <c r="K62" s="227"/>
      <c r="L62" s="227"/>
      <c r="M62" s="227"/>
      <c r="N62" s="227"/>
      <c r="O62" s="227"/>
      <c r="P62" s="227"/>
      <c r="Q62" s="227"/>
      <c r="R62" s="227"/>
      <c r="S62" s="227"/>
      <c r="T62" s="227"/>
      <c r="U62" s="227"/>
      <c r="V62" s="227"/>
      <c r="W62" s="227"/>
      <c r="X62" s="227"/>
      <c r="Y62" s="227"/>
      <c r="Z62" s="227"/>
      <c r="AA62" s="227"/>
      <c r="AB62" s="227"/>
      <c r="AC62" s="227"/>
      <c r="AD62" s="227"/>
      <c r="AE62" s="227"/>
      <c r="AF62" s="227"/>
      <c r="AG62" s="227"/>
      <c r="AH62" s="227"/>
      <c r="AI62" s="227"/>
      <c r="AJ62" s="227"/>
      <c r="AK62" s="227"/>
      <c r="AL62" s="227"/>
      <c r="AM62" s="227"/>
      <c r="AN62" s="227"/>
    </row>
    <row r="63" spans="1:40" x14ac:dyDescent="0.25">
      <c r="A63" s="222"/>
      <c r="B63" s="433" t="s">
        <v>485</v>
      </c>
      <c r="C63" s="267" t="s">
        <v>251</v>
      </c>
      <c r="D63" s="305" t="s">
        <v>45</v>
      </c>
      <c r="E63" s="304"/>
      <c r="F63" s="228"/>
      <c r="G63" s="304"/>
      <c r="H63" s="183"/>
      <c r="I63" s="221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</row>
    <row r="64" spans="1:40" x14ac:dyDescent="0.25">
      <c r="A64" s="229"/>
      <c r="B64" s="433"/>
      <c r="C64" s="267" t="s">
        <v>252</v>
      </c>
      <c r="D64" s="305" t="s">
        <v>45</v>
      </c>
      <c r="E64" s="304"/>
      <c r="F64" s="183"/>
      <c r="G64" s="304"/>
      <c r="H64" s="183"/>
      <c r="I64" s="221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</row>
    <row r="65" spans="1:40" x14ac:dyDescent="0.25">
      <c r="A65" s="229"/>
      <c r="B65" s="434"/>
      <c r="C65" s="435"/>
      <c r="D65" s="435"/>
      <c r="E65" s="435"/>
      <c r="F65" s="435"/>
      <c r="G65" s="435"/>
      <c r="H65" s="436"/>
      <c r="I65" s="221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</row>
    <row r="66" spans="1:40" ht="15" customHeight="1" x14ac:dyDescent="0.25">
      <c r="A66" s="220"/>
      <c r="B66" s="433" t="s">
        <v>486</v>
      </c>
      <c r="C66" s="267" t="s">
        <v>251</v>
      </c>
      <c r="D66" s="305" t="s">
        <v>45</v>
      </c>
      <c r="E66" s="304"/>
      <c r="F66" s="228"/>
      <c r="G66" s="304"/>
      <c r="H66" s="183"/>
      <c r="I66" s="221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</row>
    <row r="67" spans="1:40" x14ac:dyDescent="0.25">
      <c r="A67" s="229"/>
      <c r="B67" s="433"/>
      <c r="C67" s="267" t="s">
        <v>252</v>
      </c>
      <c r="D67" s="305" t="s">
        <v>45</v>
      </c>
      <c r="E67" s="304"/>
      <c r="F67" s="183"/>
      <c r="G67" s="304"/>
      <c r="H67" s="183"/>
      <c r="I67" s="221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</row>
    <row r="68" spans="1:40" x14ac:dyDescent="0.25">
      <c r="A68" s="220"/>
      <c r="B68" s="434"/>
      <c r="C68" s="435"/>
      <c r="D68" s="435"/>
      <c r="E68" s="435"/>
      <c r="F68" s="435"/>
      <c r="G68" s="435"/>
      <c r="H68" s="436"/>
      <c r="I68" s="221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</row>
    <row r="69" spans="1:40" ht="15" customHeight="1" x14ac:dyDescent="0.25">
      <c r="A69" s="220"/>
      <c r="B69" s="433" t="s">
        <v>487</v>
      </c>
      <c r="C69" s="267" t="s">
        <v>251</v>
      </c>
      <c r="D69" s="305" t="s">
        <v>45</v>
      </c>
      <c r="E69" s="304"/>
      <c r="F69" s="228"/>
      <c r="G69" s="304"/>
      <c r="H69" s="183"/>
      <c r="I69" s="221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</row>
    <row r="70" spans="1:40" x14ac:dyDescent="0.25">
      <c r="A70" s="220"/>
      <c r="B70" s="433"/>
      <c r="C70" s="267" t="s">
        <v>252</v>
      </c>
      <c r="D70" s="305" t="s">
        <v>45</v>
      </c>
      <c r="E70" s="304"/>
      <c r="F70" s="183"/>
      <c r="G70" s="304"/>
      <c r="H70" s="183"/>
      <c r="I70" s="221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</row>
    <row r="71" spans="1:40" x14ac:dyDescent="0.25">
      <c r="A71" s="220"/>
      <c r="B71" s="434"/>
      <c r="C71" s="435"/>
      <c r="D71" s="435"/>
      <c r="E71" s="435"/>
      <c r="F71" s="435"/>
      <c r="G71" s="435"/>
      <c r="H71" s="436"/>
      <c r="I71" s="221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</row>
    <row r="72" spans="1:40" x14ac:dyDescent="0.25">
      <c r="A72" s="220"/>
      <c r="B72" s="433" t="s">
        <v>488</v>
      </c>
      <c r="C72" s="267" t="s">
        <v>251</v>
      </c>
      <c r="D72" s="379" t="s">
        <v>45</v>
      </c>
      <c r="E72" s="380"/>
      <c r="F72" s="228"/>
      <c r="G72" s="380"/>
      <c r="H72" s="183"/>
      <c r="I72" s="212"/>
      <c r="J72" s="212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</row>
    <row r="73" spans="1:40" x14ac:dyDescent="0.25">
      <c r="A73" s="212"/>
      <c r="B73" s="433"/>
      <c r="C73" s="267" t="s">
        <v>252</v>
      </c>
      <c r="D73" s="379" t="s">
        <v>45</v>
      </c>
      <c r="E73" s="380"/>
      <c r="F73" s="183"/>
      <c r="G73" s="380"/>
      <c r="H73" s="183"/>
      <c r="I73" s="212"/>
      <c r="J73" s="212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</row>
    <row r="74" spans="1:40" x14ac:dyDescent="0.25">
      <c r="A74" s="212"/>
      <c r="B74" s="434"/>
      <c r="C74" s="435"/>
      <c r="D74" s="435"/>
      <c r="E74" s="435"/>
      <c r="F74" s="435"/>
      <c r="G74" s="435"/>
      <c r="H74" s="436"/>
      <c r="I74" s="212"/>
      <c r="J74" s="212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</row>
    <row r="75" spans="1:40" x14ac:dyDescent="0.25">
      <c r="A75" s="212"/>
      <c r="B75" s="433" t="s">
        <v>489</v>
      </c>
      <c r="C75" s="267" t="s">
        <v>251</v>
      </c>
      <c r="D75" s="379" t="s">
        <v>45</v>
      </c>
      <c r="E75" s="380"/>
      <c r="F75" s="228"/>
      <c r="G75" s="380"/>
      <c r="H75" s="183"/>
      <c r="I75" s="212"/>
      <c r="J75" s="212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</row>
    <row r="76" spans="1:40" x14ac:dyDescent="0.25">
      <c r="A76" s="212"/>
      <c r="B76" s="433"/>
      <c r="C76" s="267" t="s">
        <v>252</v>
      </c>
      <c r="D76" s="379" t="s">
        <v>45</v>
      </c>
      <c r="E76" s="380"/>
      <c r="F76" s="183"/>
      <c r="G76" s="380"/>
      <c r="H76" s="183"/>
      <c r="I76" s="212"/>
      <c r="J76" s="212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</row>
    <row r="77" spans="1:40" x14ac:dyDescent="0.25">
      <c r="A77" s="212"/>
      <c r="B77" s="434"/>
      <c r="C77" s="435"/>
      <c r="D77" s="435"/>
      <c r="E77" s="435"/>
      <c r="F77" s="435"/>
      <c r="G77" s="435"/>
      <c r="H77" s="436"/>
      <c r="I77" s="212"/>
      <c r="J77" s="212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</row>
    <row r="78" spans="1:40" x14ac:dyDescent="0.25">
      <c r="A78" s="212"/>
      <c r="B78" s="433" t="s">
        <v>490</v>
      </c>
      <c r="C78" s="267" t="s">
        <v>251</v>
      </c>
      <c r="D78" s="379" t="s">
        <v>45</v>
      </c>
      <c r="E78" s="380"/>
      <c r="F78" s="228"/>
      <c r="G78" s="380"/>
      <c r="H78" s="183"/>
      <c r="I78" s="212"/>
      <c r="J78" s="212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</row>
    <row r="79" spans="1:40" x14ac:dyDescent="0.25">
      <c r="A79" s="212"/>
      <c r="B79" s="433"/>
      <c r="C79" s="267" t="s">
        <v>252</v>
      </c>
      <c r="D79" s="379" t="s">
        <v>45</v>
      </c>
      <c r="E79" s="380"/>
      <c r="F79" s="183"/>
      <c r="G79" s="380"/>
      <c r="H79" s="183"/>
      <c r="I79" s="212"/>
      <c r="J79" s="212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</row>
    <row r="80" spans="1:40" x14ac:dyDescent="0.25">
      <c r="A80" s="212"/>
      <c r="B80" s="434"/>
      <c r="C80" s="435"/>
      <c r="D80" s="435"/>
      <c r="E80" s="435"/>
      <c r="F80" s="435"/>
      <c r="G80" s="435"/>
      <c r="H80" s="436"/>
      <c r="I80" s="212"/>
      <c r="J80" s="212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</row>
    <row r="81" spans="1:40" x14ac:dyDescent="0.25">
      <c r="A81" s="212"/>
      <c r="B81" s="433" t="s">
        <v>491</v>
      </c>
      <c r="C81" s="267" t="s">
        <v>251</v>
      </c>
      <c r="D81" s="379" t="s">
        <v>45</v>
      </c>
      <c r="E81" s="380"/>
      <c r="F81" s="228"/>
      <c r="G81" s="380"/>
      <c r="H81" s="183"/>
      <c r="I81" s="212"/>
      <c r="J81" s="212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</row>
    <row r="82" spans="1:40" x14ac:dyDescent="0.25">
      <c r="A82" s="212"/>
      <c r="B82" s="433"/>
      <c r="C82" s="267" t="s">
        <v>252</v>
      </c>
      <c r="D82" s="379" t="s">
        <v>45</v>
      </c>
      <c r="E82" s="380"/>
      <c r="F82" s="183"/>
      <c r="G82" s="380"/>
      <c r="H82" s="183"/>
      <c r="I82" s="212"/>
      <c r="J82" s="212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</row>
    <row r="83" spans="1:40" x14ac:dyDescent="0.25">
      <c r="A83" s="212"/>
      <c r="B83" s="434"/>
      <c r="C83" s="435"/>
      <c r="D83" s="435"/>
      <c r="E83" s="435"/>
      <c r="F83" s="435"/>
      <c r="G83" s="435"/>
      <c r="H83" s="436"/>
      <c r="I83" s="212"/>
      <c r="J83" s="212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</row>
    <row r="84" spans="1:40" x14ac:dyDescent="0.25">
      <c r="A84" s="212"/>
      <c r="B84" s="433" t="s">
        <v>492</v>
      </c>
      <c r="C84" s="267" t="s">
        <v>251</v>
      </c>
      <c r="D84" s="379" t="s">
        <v>45</v>
      </c>
      <c r="E84" s="380"/>
      <c r="F84" s="228"/>
      <c r="G84" s="380"/>
      <c r="H84" s="183"/>
      <c r="I84" s="212"/>
      <c r="J84" s="212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</row>
    <row r="85" spans="1:40" x14ac:dyDescent="0.25">
      <c r="A85" s="212"/>
      <c r="B85" s="433"/>
      <c r="C85" s="267" t="s">
        <v>252</v>
      </c>
      <c r="D85" s="379" t="s">
        <v>45</v>
      </c>
      <c r="E85" s="380"/>
      <c r="F85" s="183"/>
      <c r="G85" s="380"/>
      <c r="H85" s="183"/>
      <c r="I85" s="212"/>
      <c r="J85" s="212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</row>
    <row r="86" spans="1:40" x14ac:dyDescent="0.25">
      <c r="A86" s="212"/>
      <c r="B86" s="434"/>
      <c r="C86" s="435"/>
      <c r="D86" s="435"/>
      <c r="E86" s="435"/>
      <c r="F86" s="435"/>
      <c r="G86" s="435"/>
      <c r="H86" s="436"/>
      <c r="I86" s="212"/>
      <c r="J86" s="212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</row>
    <row r="87" spans="1:40" x14ac:dyDescent="0.25">
      <c r="A87" s="212"/>
      <c r="B87" s="187"/>
      <c r="C87" s="188"/>
      <c r="D87" s="185"/>
      <c r="E87" s="282"/>
      <c r="F87" s="188"/>
      <c r="G87" s="47"/>
      <c r="H87" s="189"/>
      <c r="I87" s="212"/>
      <c r="J87" s="212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</row>
    <row r="88" spans="1:40" x14ac:dyDescent="0.25">
      <c r="A88" s="212"/>
      <c r="B88" s="187"/>
      <c r="C88" s="188"/>
      <c r="D88" s="185"/>
      <c r="E88" s="282"/>
      <c r="F88" s="188"/>
      <c r="G88" s="47"/>
      <c r="H88" s="189"/>
      <c r="I88" s="212"/>
      <c r="J88" s="212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</row>
    <row r="89" spans="1:40" x14ac:dyDescent="0.25">
      <c r="A89" s="212"/>
      <c r="B89" s="187"/>
      <c r="C89" s="188"/>
      <c r="D89" s="185"/>
      <c r="E89" s="282"/>
      <c r="F89" s="188"/>
      <c r="G89" s="47"/>
      <c r="H89" s="189"/>
      <c r="I89" s="212"/>
      <c r="J89" s="212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</row>
    <row r="90" spans="1:40" x14ac:dyDescent="0.25">
      <c r="A90" s="212"/>
      <c r="B90" s="187"/>
      <c r="C90" s="188"/>
      <c r="D90" s="185"/>
      <c r="E90" s="282"/>
      <c r="F90" s="188"/>
      <c r="G90" s="47"/>
      <c r="H90" s="189"/>
      <c r="I90" s="212"/>
      <c r="J90" s="212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</row>
    <row r="91" spans="1:40" x14ac:dyDescent="0.25">
      <c r="A91" s="212"/>
      <c r="B91" s="187"/>
      <c r="C91" s="188"/>
      <c r="D91" s="185"/>
      <c r="E91" s="282"/>
      <c r="F91" s="188"/>
      <c r="G91" s="47"/>
      <c r="H91" s="189"/>
      <c r="I91" s="212"/>
      <c r="J91" s="212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</row>
    <row r="92" spans="1:40" x14ac:dyDescent="0.25">
      <c r="A92" s="212"/>
      <c r="B92" s="187"/>
      <c r="C92" s="188"/>
      <c r="D92" s="185"/>
      <c r="E92" s="282"/>
      <c r="F92" s="188"/>
      <c r="G92" s="47"/>
      <c r="H92" s="189"/>
      <c r="I92" s="212"/>
      <c r="J92" s="212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</row>
    <row r="93" spans="1:40" x14ac:dyDescent="0.25">
      <c r="A93" s="212"/>
      <c r="B93" s="187"/>
      <c r="C93" s="188"/>
      <c r="D93" s="185"/>
      <c r="E93" s="282"/>
      <c r="F93" s="188"/>
      <c r="G93" s="47"/>
      <c r="H93" s="189"/>
      <c r="I93" s="212"/>
      <c r="J93" s="212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</row>
    <row r="94" spans="1:40" x14ac:dyDescent="0.25">
      <c r="A94" s="212"/>
      <c r="B94" s="187"/>
      <c r="C94" s="188"/>
      <c r="D94" s="185"/>
      <c r="E94" s="282"/>
      <c r="F94" s="188"/>
      <c r="G94" s="47"/>
      <c r="H94" s="189"/>
      <c r="I94" s="212"/>
      <c r="J94" s="212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</row>
    <row r="95" spans="1:40" x14ac:dyDescent="0.25">
      <c r="A95" s="212"/>
      <c r="B95" s="187"/>
      <c r="C95" s="188"/>
      <c r="D95" s="185"/>
      <c r="E95" s="282"/>
      <c r="F95" s="188"/>
      <c r="G95" s="47"/>
      <c r="H95" s="189"/>
      <c r="I95" s="212"/>
      <c r="J95" s="212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</row>
    <row r="96" spans="1:40" x14ac:dyDescent="0.25">
      <c r="A96" s="212"/>
      <c r="B96" s="187"/>
      <c r="C96" s="188"/>
      <c r="D96" s="185"/>
      <c r="E96" s="282"/>
      <c r="F96" s="188"/>
      <c r="G96" s="47"/>
      <c r="H96" s="189"/>
      <c r="I96" s="212"/>
      <c r="J96" s="212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</row>
    <row r="97" spans="1:40" x14ac:dyDescent="0.25">
      <c r="A97" s="212"/>
      <c r="B97" s="187"/>
      <c r="C97" s="188"/>
      <c r="D97" s="185"/>
      <c r="E97" s="282"/>
      <c r="F97" s="188"/>
      <c r="G97" s="47"/>
      <c r="H97" s="189"/>
      <c r="I97" s="212"/>
      <c r="J97" s="212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</row>
    <row r="98" spans="1:40" x14ac:dyDescent="0.25">
      <c r="A98" s="212"/>
      <c r="B98" s="187"/>
      <c r="C98" s="188"/>
      <c r="D98" s="185"/>
      <c r="E98" s="282"/>
      <c r="F98" s="188"/>
      <c r="G98" s="47"/>
      <c r="H98" s="189"/>
      <c r="I98" s="212"/>
      <c r="J98" s="212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</row>
    <row r="99" spans="1:40" x14ac:dyDescent="0.25">
      <c r="A99" s="212"/>
      <c r="B99" s="187"/>
      <c r="C99" s="188"/>
      <c r="D99" s="185"/>
      <c r="E99" s="282"/>
      <c r="F99" s="188"/>
      <c r="G99" s="47"/>
      <c r="H99" s="189"/>
      <c r="I99" s="212"/>
      <c r="J99" s="212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</row>
    <row r="100" spans="1:40" x14ac:dyDescent="0.25">
      <c r="A100" s="212"/>
      <c r="B100" s="187"/>
      <c r="C100" s="188"/>
      <c r="D100" s="185"/>
      <c r="E100" s="282"/>
      <c r="F100" s="188"/>
      <c r="G100" s="47"/>
      <c r="H100" s="189"/>
      <c r="I100" s="212"/>
      <c r="J100" s="212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</row>
    <row r="101" spans="1:40" x14ac:dyDescent="0.25">
      <c r="A101" s="212"/>
    </row>
  </sheetData>
  <mergeCells count="59">
    <mergeCell ref="B84:B85"/>
    <mergeCell ref="B86:H86"/>
    <mergeCell ref="B77:H77"/>
    <mergeCell ref="B78:B79"/>
    <mergeCell ref="B80:H80"/>
    <mergeCell ref="B81:B82"/>
    <mergeCell ref="B83:H83"/>
    <mergeCell ref="B72:B73"/>
    <mergeCell ref="B74:H74"/>
    <mergeCell ref="B75:B76"/>
    <mergeCell ref="B22:H22"/>
    <mergeCell ref="B23:B24"/>
    <mergeCell ref="B25:H25"/>
    <mergeCell ref="B26:B27"/>
    <mergeCell ref="B34:H34"/>
    <mergeCell ref="B28:H28"/>
    <mergeCell ref="B29:B30"/>
    <mergeCell ref="B31:H31"/>
    <mergeCell ref="B32:B33"/>
    <mergeCell ref="B8:B9"/>
    <mergeCell ref="B11:B12"/>
    <mergeCell ref="B14:B15"/>
    <mergeCell ref="B19:H19"/>
    <mergeCell ref="B20:B21"/>
    <mergeCell ref="B3:H3"/>
    <mergeCell ref="B2:H2"/>
    <mergeCell ref="B61:H61"/>
    <mergeCell ref="B42:H42"/>
    <mergeCell ref="B7:H7"/>
    <mergeCell ref="C4:D4"/>
    <mergeCell ref="B5:B6"/>
    <mergeCell ref="B35:H35"/>
    <mergeCell ref="B10:H10"/>
    <mergeCell ref="B39:H39"/>
    <mergeCell ref="B40:B41"/>
    <mergeCell ref="B37:B38"/>
    <mergeCell ref="B16:H16"/>
    <mergeCell ref="B13:H13"/>
    <mergeCell ref="C36:D36"/>
    <mergeCell ref="B17:B18"/>
    <mergeCell ref="B71:H71"/>
    <mergeCell ref="C62:D62"/>
    <mergeCell ref="B63:B64"/>
    <mergeCell ref="B65:H65"/>
    <mergeCell ref="B66:B67"/>
    <mergeCell ref="B69:B70"/>
    <mergeCell ref="B68:H68"/>
    <mergeCell ref="B58:B59"/>
    <mergeCell ref="B60:H60"/>
    <mergeCell ref="B55:B56"/>
    <mergeCell ref="B57:H57"/>
    <mergeCell ref="B43:B44"/>
    <mergeCell ref="B45:H45"/>
    <mergeCell ref="B52:B53"/>
    <mergeCell ref="B54:H54"/>
    <mergeCell ref="B49:B50"/>
    <mergeCell ref="B51:H51"/>
    <mergeCell ref="B46:B47"/>
    <mergeCell ref="B48:H4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C7926-D64C-442F-9C0F-E045861C247A}">
  <dimension ref="A1:F88"/>
  <sheetViews>
    <sheetView workbookViewId="0">
      <selection activeCell="C85" sqref="C85:D85"/>
    </sheetView>
  </sheetViews>
  <sheetFormatPr defaultColWidth="23.85546875" defaultRowHeight="15.75" x14ac:dyDescent="0.25"/>
  <cols>
    <col min="1" max="1" width="11.140625" style="338" bestFit="1" customWidth="1"/>
    <col min="2" max="2" width="15.85546875" style="297" bestFit="1" customWidth="1"/>
    <col min="3" max="3" width="23.85546875" style="327"/>
    <col min="4" max="4" width="84.7109375" style="327" customWidth="1"/>
    <col min="5" max="5" width="8.140625" style="297" bestFit="1" customWidth="1"/>
    <col min="6" max="6" width="8.42578125" style="297" bestFit="1" customWidth="1"/>
  </cols>
  <sheetData>
    <row r="1" spans="1:6" x14ac:dyDescent="0.2">
      <c r="A1" s="331" t="s">
        <v>326</v>
      </c>
      <c r="B1" s="328" t="s">
        <v>51</v>
      </c>
      <c r="C1" s="461" t="s">
        <v>52</v>
      </c>
      <c r="D1" s="462"/>
      <c r="E1" s="328" t="s">
        <v>61</v>
      </c>
      <c r="F1" s="328" t="s">
        <v>320</v>
      </c>
    </row>
    <row r="2" spans="1:6" x14ac:dyDescent="0.25">
      <c r="A2" s="336">
        <v>1</v>
      </c>
      <c r="B2" s="332" t="s">
        <v>55</v>
      </c>
      <c r="C2" s="459" t="s">
        <v>254</v>
      </c>
      <c r="D2" s="459"/>
      <c r="E2" s="332"/>
      <c r="F2" s="332"/>
    </row>
    <row r="3" spans="1:6" s="330" customFormat="1" x14ac:dyDescent="0.25">
      <c r="A3" s="337" t="s">
        <v>68</v>
      </c>
      <c r="B3" s="333"/>
      <c r="C3" s="463" t="s">
        <v>255</v>
      </c>
      <c r="D3" s="463"/>
      <c r="E3" s="334" t="s">
        <v>89</v>
      </c>
      <c r="F3" s="333">
        <v>1</v>
      </c>
    </row>
    <row r="4" spans="1:6" s="330" customFormat="1" x14ac:dyDescent="0.25">
      <c r="A4" s="337" t="s">
        <v>70</v>
      </c>
      <c r="B4" s="333"/>
      <c r="C4" s="460" t="s">
        <v>71</v>
      </c>
      <c r="D4" s="460"/>
      <c r="E4" s="334" t="s">
        <v>89</v>
      </c>
      <c r="F4" s="333">
        <v>1</v>
      </c>
    </row>
    <row r="5" spans="1:6" s="330" customFormat="1" ht="15" customHeight="1" x14ac:dyDescent="0.25">
      <c r="A5" s="332">
        <v>2</v>
      </c>
      <c r="B5" s="332" t="s">
        <v>256</v>
      </c>
      <c r="C5" s="454" t="s">
        <v>258</v>
      </c>
      <c r="D5" s="454"/>
      <c r="E5" s="332"/>
      <c r="F5" s="332"/>
    </row>
    <row r="6" spans="1:6" x14ac:dyDescent="0.25">
      <c r="A6" s="338" t="s">
        <v>72</v>
      </c>
      <c r="C6" s="453" t="s">
        <v>259</v>
      </c>
      <c r="D6" s="453"/>
      <c r="E6" s="334" t="s">
        <v>89</v>
      </c>
      <c r="F6" s="333">
        <v>1</v>
      </c>
    </row>
    <row r="7" spans="1:6" x14ac:dyDescent="0.25">
      <c r="A7" s="338" t="s">
        <v>357</v>
      </c>
      <c r="C7" s="326" t="s">
        <v>358</v>
      </c>
      <c r="D7" s="326"/>
      <c r="E7" s="297" t="s">
        <v>277</v>
      </c>
      <c r="F7" s="333">
        <v>2</v>
      </c>
    </row>
    <row r="8" spans="1:6" x14ac:dyDescent="0.25">
      <c r="A8" s="338" t="s">
        <v>359</v>
      </c>
      <c r="C8" s="460" t="s">
        <v>360</v>
      </c>
      <c r="D8" s="460"/>
      <c r="E8" s="334" t="s">
        <v>89</v>
      </c>
      <c r="F8" s="333">
        <v>1</v>
      </c>
    </row>
    <row r="9" spans="1:6" x14ac:dyDescent="0.25">
      <c r="A9" s="338" t="s">
        <v>381</v>
      </c>
      <c r="C9" s="460" t="s">
        <v>382</v>
      </c>
      <c r="D9" s="460"/>
      <c r="E9" s="334" t="s">
        <v>89</v>
      </c>
      <c r="F9" s="333">
        <v>1</v>
      </c>
    </row>
    <row r="10" spans="1:6" x14ac:dyDescent="0.25">
      <c r="A10" s="338" t="s">
        <v>469</v>
      </c>
      <c r="C10" s="357" t="s">
        <v>459</v>
      </c>
      <c r="D10" s="357"/>
      <c r="E10" s="297" t="s">
        <v>277</v>
      </c>
      <c r="F10" s="333">
        <v>2</v>
      </c>
    </row>
    <row r="11" spans="1:6" ht="15" customHeight="1" x14ac:dyDescent="0.25">
      <c r="A11" s="332">
        <v>3</v>
      </c>
      <c r="B11" s="332" t="s">
        <v>256</v>
      </c>
      <c r="C11" s="459" t="s">
        <v>257</v>
      </c>
      <c r="D11" s="459"/>
      <c r="E11" s="332"/>
      <c r="F11" s="332"/>
    </row>
    <row r="12" spans="1:6" x14ac:dyDescent="0.25">
      <c r="A12" s="338" t="s">
        <v>73</v>
      </c>
      <c r="C12" s="453" t="s">
        <v>266</v>
      </c>
      <c r="D12" s="453"/>
      <c r="E12" s="334" t="s">
        <v>89</v>
      </c>
      <c r="F12" s="333">
        <v>1</v>
      </c>
    </row>
    <row r="13" spans="1:6" x14ac:dyDescent="0.25">
      <c r="A13" s="338" t="s">
        <v>46</v>
      </c>
      <c r="C13" s="453" t="s">
        <v>267</v>
      </c>
      <c r="D13" s="453"/>
      <c r="E13" s="334" t="s">
        <v>89</v>
      </c>
      <c r="F13" s="297">
        <v>1</v>
      </c>
    </row>
    <row r="14" spans="1:6" x14ac:dyDescent="0.25">
      <c r="A14" s="338" t="s">
        <v>278</v>
      </c>
      <c r="C14" s="453" t="s">
        <v>268</v>
      </c>
      <c r="D14" s="453"/>
      <c r="E14" s="334" t="s">
        <v>89</v>
      </c>
      <c r="F14" s="333">
        <v>1</v>
      </c>
    </row>
    <row r="15" spans="1:6" x14ac:dyDescent="0.25">
      <c r="A15" s="338" t="s">
        <v>279</v>
      </c>
      <c r="C15" s="453" t="s">
        <v>269</v>
      </c>
      <c r="D15" s="453"/>
      <c r="E15" s="334" t="s">
        <v>89</v>
      </c>
      <c r="F15" s="333">
        <v>1</v>
      </c>
    </row>
    <row r="16" spans="1:6" x14ac:dyDescent="0.25">
      <c r="A16" s="338" t="s">
        <v>280</v>
      </c>
      <c r="C16" s="453" t="s">
        <v>270</v>
      </c>
      <c r="D16" s="453"/>
      <c r="E16" s="334" t="s">
        <v>89</v>
      </c>
      <c r="F16" s="333">
        <v>1</v>
      </c>
    </row>
    <row r="17" spans="1:6" x14ac:dyDescent="0.25">
      <c r="A17" s="338" t="s">
        <v>281</v>
      </c>
      <c r="C17" s="453" t="s">
        <v>271</v>
      </c>
      <c r="D17" s="453"/>
      <c r="E17" s="334" t="s">
        <v>89</v>
      </c>
      <c r="F17" s="333">
        <v>1</v>
      </c>
    </row>
    <row r="18" spans="1:6" x14ac:dyDescent="0.25">
      <c r="A18" s="338" t="s">
        <v>282</v>
      </c>
      <c r="C18" s="453" t="s">
        <v>272</v>
      </c>
      <c r="D18" s="453"/>
      <c r="E18" s="334" t="s">
        <v>89</v>
      </c>
      <c r="F18" s="333">
        <v>1</v>
      </c>
    </row>
    <row r="19" spans="1:6" x14ac:dyDescent="0.25">
      <c r="A19" s="338" t="s">
        <v>283</v>
      </c>
      <c r="C19" s="453" t="s">
        <v>273</v>
      </c>
      <c r="D19" s="453"/>
      <c r="E19" s="334" t="s">
        <v>89</v>
      </c>
      <c r="F19" s="333">
        <v>1</v>
      </c>
    </row>
    <row r="20" spans="1:6" x14ac:dyDescent="0.25">
      <c r="A20" s="338" t="s">
        <v>284</v>
      </c>
      <c r="C20" s="453" t="s">
        <v>274</v>
      </c>
      <c r="D20" s="453"/>
      <c r="E20" s="334" t="s">
        <v>89</v>
      </c>
      <c r="F20" s="333">
        <v>1</v>
      </c>
    </row>
    <row r="21" spans="1:6" x14ac:dyDescent="0.25">
      <c r="A21" s="338" t="s">
        <v>285</v>
      </c>
      <c r="C21" s="453" t="s">
        <v>275</v>
      </c>
      <c r="D21" s="453"/>
      <c r="E21" s="334" t="s">
        <v>89</v>
      </c>
      <c r="F21" s="333">
        <v>1</v>
      </c>
    </row>
    <row r="22" spans="1:6" x14ac:dyDescent="0.25">
      <c r="A22" s="338" t="s">
        <v>286</v>
      </c>
      <c r="C22" s="453" t="s">
        <v>276</v>
      </c>
      <c r="D22" s="453"/>
      <c r="E22" s="334" t="s">
        <v>89</v>
      </c>
      <c r="F22" s="333">
        <v>1</v>
      </c>
    </row>
    <row r="23" spans="1:6" x14ac:dyDescent="0.25">
      <c r="A23" s="338" t="s">
        <v>379</v>
      </c>
      <c r="C23" s="341" t="s">
        <v>378</v>
      </c>
      <c r="D23" s="341"/>
      <c r="E23" s="334" t="s">
        <v>89</v>
      </c>
      <c r="F23" s="333">
        <v>1</v>
      </c>
    </row>
    <row r="24" spans="1:6" x14ac:dyDescent="0.25">
      <c r="A24" s="338" t="s">
        <v>476</v>
      </c>
      <c r="C24" s="460" t="s">
        <v>477</v>
      </c>
      <c r="D24" s="460"/>
      <c r="E24" s="297" t="s">
        <v>277</v>
      </c>
      <c r="F24" s="333">
        <v>3</v>
      </c>
    </row>
    <row r="25" spans="1:6" x14ac:dyDescent="0.25">
      <c r="A25" s="336">
        <v>4</v>
      </c>
      <c r="B25" s="332" t="s">
        <v>294</v>
      </c>
      <c r="C25" s="458" t="s">
        <v>287</v>
      </c>
      <c r="D25" s="458"/>
      <c r="E25" s="332"/>
      <c r="F25" s="332"/>
    </row>
    <row r="26" spans="1:6" x14ac:dyDescent="0.25">
      <c r="A26" s="338" t="s">
        <v>300</v>
      </c>
      <c r="C26" s="457" t="s">
        <v>303</v>
      </c>
      <c r="D26" s="457"/>
      <c r="E26" s="334" t="s">
        <v>89</v>
      </c>
      <c r="F26" s="333">
        <v>1</v>
      </c>
    </row>
    <row r="27" spans="1:6" x14ac:dyDescent="0.25">
      <c r="A27" s="338" t="s">
        <v>301</v>
      </c>
      <c r="C27" s="457" t="s">
        <v>302</v>
      </c>
      <c r="D27" s="457"/>
      <c r="E27" s="334" t="s">
        <v>89</v>
      </c>
      <c r="F27" s="333">
        <v>1</v>
      </c>
    </row>
    <row r="28" spans="1:6" x14ac:dyDescent="0.25">
      <c r="A28" s="338" t="s">
        <v>304</v>
      </c>
      <c r="C28" s="457" t="s">
        <v>336</v>
      </c>
      <c r="D28" s="457"/>
      <c r="E28" s="297" t="s">
        <v>277</v>
      </c>
      <c r="F28" s="333">
        <v>3</v>
      </c>
    </row>
    <row r="29" spans="1:6" x14ac:dyDescent="0.25">
      <c r="A29" s="338" t="s">
        <v>327</v>
      </c>
      <c r="C29" s="456" t="s">
        <v>329</v>
      </c>
      <c r="D29" s="456"/>
      <c r="E29" s="297" t="s">
        <v>277</v>
      </c>
      <c r="F29" s="333">
        <v>3</v>
      </c>
    </row>
    <row r="30" spans="1:6" x14ac:dyDescent="0.25">
      <c r="A30" s="338" t="s">
        <v>305</v>
      </c>
      <c r="C30" s="457" t="s">
        <v>328</v>
      </c>
      <c r="D30" s="457"/>
      <c r="E30" s="297" t="s">
        <v>277</v>
      </c>
      <c r="F30" s="333">
        <v>3</v>
      </c>
    </row>
    <row r="31" spans="1:6" x14ac:dyDescent="0.25">
      <c r="A31" s="338" t="s">
        <v>330</v>
      </c>
      <c r="C31" s="457" t="s">
        <v>337</v>
      </c>
      <c r="D31" s="457"/>
      <c r="E31" s="297" t="s">
        <v>277</v>
      </c>
      <c r="F31" s="333">
        <v>3</v>
      </c>
    </row>
    <row r="32" spans="1:6" x14ac:dyDescent="0.25">
      <c r="A32" s="338" t="s">
        <v>331</v>
      </c>
      <c r="C32" s="456" t="s">
        <v>332</v>
      </c>
      <c r="D32" s="456"/>
      <c r="E32" s="297" t="s">
        <v>277</v>
      </c>
      <c r="F32" s="333">
        <v>3</v>
      </c>
    </row>
    <row r="33" spans="1:6" x14ac:dyDescent="0.25">
      <c r="A33" s="338" t="s">
        <v>333</v>
      </c>
      <c r="C33" s="456" t="s">
        <v>334</v>
      </c>
      <c r="D33" s="456"/>
      <c r="E33" s="297" t="s">
        <v>277</v>
      </c>
      <c r="F33" s="333">
        <v>2</v>
      </c>
    </row>
    <row r="34" spans="1:6" x14ac:dyDescent="0.25">
      <c r="A34" s="338" t="s">
        <v>335</v>
      </c>
      <c r="C34" s="456" t="s">
        <v>345</v>
      </c>
      <c r="D34" s="456"/>
      <c r="E34" s="297" t="s">
        <v>277</v>
      </c>
      <c r="F34" s="333">
        <v>3</v>
      </c>
    </row>
    <row r="35" spans="1:6" ht="15.75" customHeight="1" x14ac:dyDescent="0.25">
      <c r="A35" s="338" t="s">
        <v>340</v>
      </c>
      <c r="C35" s="457" t="s">
        <v>346</v>
      </c>
      <c r="D35" s="457"/>
      <c r="E35" s="297" t="s">
        <v>277</v>
      </c>
      <c r="F35" s="333">
        <v>3</v>
      </c>
    </row>
    <row r="36" spans="1:6" x14ac:dyDescent="0.25">
      <c r="A36" s="338" t="s">
        <v>343</v>
      </c>
      <c r="C36" s="456" t="s">
        <v>338</v>
      </c>
      <c r="D36" s="456"/>
      <c r="E36" s="297" t="s">
        <v>277</v>
      </c>
      <c r="F36" s="333">
        <v>3</v>
      </c>
    </row>
    <row r="37" spans="1:6" x14ac:dyDescent="0.25">
      <c r="A37" s="338" t="s">
        <v>347</v>
      </c>
      <c r="C37" s="456" t="s">
        <v>339</v>
      </c>
      <c r="D37" s="456"/>
      <c r="E37" s="297" t="s">
        <v>277</v>
      </c>
      <c r="F37" s="333">
        <v>2</v>
      </c>
    </row>
    <row r="38" spans="1:6" x14ac:dyDescent="0.25">
      <c r="A38" s="338" t="s">
        <v>348</v>
      </c>
      <c r="C38" s="456" t="s">
        <v>342</v>
      </c>
      <c r="D38" s="456"/>
      <c r="E38" s="334" t="s">
        <v>89</v>
      </c>
      <c r="F38" s="333">
        <v>1</v>
      </c>
    </row>
    <row r="39" spans="1:6" x14ac:dyDescent="0.25">
      <c r="A39" s="338" t="s">
        <v>349</v>
      </c>
      <c r="C39" s="456" t="s">
        <v>341</v>
      </c>
      <c r="D39" s="456"/>
      <c r="E39" s="297" t="s">
        <v>277</v>
      </c>
      <c r="F39" s="333">
        <v>2</v>
      </c>
    </row>
    <row r="40" spans="1:6" x14ac:dyDescent="0.25">
      <c r="A40" s="338" t="s">
        <v>350</v>
      </c>
      <c r="C40" s="456" t="s">
        <v>344</v>
      </c>
      <c r="D40" s="456"/>
      <c r="E40" s="297" t="s">
        <v>277</v>
      </c>
      <c r="F40" s="333">
        <v>2</v>
      </c>
    </row>
    <row r="41" spans="1:6" x14ac:dyDescent="0.25">
      <c r="A41" s="336">
        <v>5</v>
      </c>
      <c r="B41" s="332" t="s">
        <v>294</v>
      </c>
      <c r="C41" s="458" t="s">
        <v>383</v>
      </c>
      <c r="D41" s="458"/>
      <c r="E41" s="332"/>
      <c r="F41" s="332"/>
    </row>
    <row r="42" spans="1:6" x14ac:dyDescent="0.25">
      <c r="A42" s="338" t="s">
        <v>352</v>
      </c>
      <c r="C42" s="457" t="s">
        <v>384</v>
      </c>
      <c r="D42" s="457"/>
      <c r="E42" s="297" t="s">
        <v>277</v>
      </c>
      <c r="F42" s="297">
        <v>3</v>
      </c>
    </row>
    <row r="43" spans="1:6" x14ac:dyDescent="0.25">
      <c r="A43" s="338" t="s">
        <v>353</v>
      </c>
      <c r="C43" s="457" t="s">
        <v>385</v>
      </c>
      <c r="D43" s="457"/>
      <c r="E43" s="297" t="s">
        <v>277</v>
      </c>
      <c r="F43" s="297">
        <v>2</v>
      </c>
    </row>
    <row r="44" spans="1:6" x14ac:dyDescent="0.25">
      <c r="A44" s="338" t="s">
        <v>354</v>
      </c>
      <c r="C44" s="457" t="s">
        <v>351</v>
      </c>
      <c r="D44" s="457"/>
      <c r="E44" s="297" t="s">
        <v>277</v>
      </c>
      <c r="F44" s="297">
        <v>2</v>
      </c>
    </row>
    <row r="45" spans="1:6" x14ac:dyDescent="0.25">
      <c r="A45" s="338" t="s">
        <v>355</v>
      </c>
      <c r="C45" s="456" t="s">
        <v>386</v>
      </c>
      <c r="D45" s="456"/>
      <c r="E45" s="297" t="s">
        <v>277</v>
      </c>
      <c r="F45" s="297">
        <v>2</v>
      </c>
    </row>
    <row r="46" spans="1:6" x14ac:dyDescent="0.25">
      <c r="A46" s="338" t="s">
        <v>356</v>
      </c>
      <c r="C46" s="456" t="s">
        <v>387</v>
      </c>
      <c r="D46" s="456"/>
      <c r="E46" s="297" t="s">
        <v>277</v>
      </c>
      <c r="F46" s="297">
        <v>2</v>
      </c>
    </row>
    <row r="47" spans="1:6" x14ac:dyDescent="0.25">
      <c r="A47" s="338" t="s">
        <v>471</v>
      </c>
      <c r="C47" s="457" t="s">
        <v>470</v>
      </c>
      <c r="D47" s="457"/>
      <c r="E47" s="297" t="s">
        <v>277</v>
      </c>
      <c r="F47" s="297">
        <v>3</v>
      </c>
    </row>
    <row r="48" spans="1:6" x14ac:dyDescent="0.25">
      <c r="A48" s="336">
        <v>6</v>
      </c>
      <c r="B48" s="332" t="s">
        <v>294</v>
      </c>
      <c r="C48" s="452" t="s">
        <v>288</v>
      </c>
      <c r="D48" s="452"/>
      <c r="E48" s="332"/>
      <c r="F48" s="332"/>
    </row>
    <row r="49" spans="1:6" x14ac:dyDescent="0.25">
      <c r="A49" s="338" t="s">
        <v>390</v>
      </c>
      <c r="C49" s="460" t="s">
        <v>388</v>
      </c>
      <c r="D49" s="460"/>
      <c r="E49" s="297" t="s">
        <v>277</v>
      </c>
      <c r="F49" s="297">
        <v>3</v>
      </c>
    </row>
    <row r="50" spans="1:6" x14ac:dyDescent="0.25">
      <c r="A50" s="338" t="s">
        <v>391</v>
      </c>
      <c r="C50" s="460" t="s">
        <v>389</v>
      </c>
      <c r="D50" s="460"/>
      <c r="E50" s="297" t="s">
        <v>277</v>
      </c>
      <c r="F50" s="297">
        <v>3</v>
      </c>
    </row>
    <row r="51" spans="1:6" x14ac:dyDescent="0.25">
      <c r="A51" s="338" t="s">
        <v>392</v>
      </c>
      <c r="C51" s="460" t="s">
        <v>393</v>
      </c>
      <c r="D51" s="460"/>
      <c r="E51" s="297" t="s">
        <v>277</v>
      </c>
      <c r="F51" s="297">
        <v>3</v>
      </c>
    </row>
    <row r="52" spans="1:6" x14ac:dyDescent="0.25">
      <c r="A52" s="338" t="s">
        <v>396</v>
      </c>
      <c r="C52" s="460" t="s">
        <v>394</v>
      </c>
      <c r="D52" s="460"/>
      <c r="E52" s="297" t="s">
        <v>277</v>
      </c>
      <c r="F52" s="297">
        <v>3</v>
      </c>
    </row>
    <row r="53" spans="1:6" x14ac:dyDescent="0.25">
      <c r="A53" s="338" t="s">
        <v>472</v>
      </c>
      <c r="C53" s="460" t="s">
        <v>395</v>
      </c>
      <c r="D53" s="460"/>
      <c r="E53" s="297" t="s">
        <v>277</v>
      </c>
      <c r="F53" s="297">
        <v>3</v>
      </c>
    </row>
    <row r="54" spans="1:6" x14ac:dyDescent="0.25">
      <c r="A54" s="336">
        <v>7</v>
      </c>
      <c r="B54" s="332" t="s">
        <v>294</v>
      </c>
      <c r="C54" s="458" t="s">
        <v>291</v>
      </c>
      <c r="D54" s="458"/>
      <c r="E54" s="332"/>
      <c r="F54" s="332"/>
    </row>
    <row r="55" spans="1:6" x14ac:dyDescent="0.25">
      <c r="A55" s="338" t="s">
        <v>419</v>
      </c>
      <c r="C55" s="460" t="s">
        <v>417</v>
      </c>
      <c r="D55" s="460"/>
      <c r="E55" s="297" t="s">
        <v>277</v>
      </c>
      <c r="F55" s="297">
        <v>2</v>
      </c>
    </row>
    <row r="56" spans="1:6" x14ac:dyDescent="0.25">
      <c r="A56" s="338" t="s">
        <v>420</v>
      </c>
      <c r="C56" s="460" t="s">
        <v>416</v>
      </c>
      <c r="D56" s="460"/>
      <c r="E56" s="297" t="s">
        <v>277</v>
      </c>
      <c r="F56" s="297">
        <v>2</v>
      </c>
    </row>
    <row r="57" spans="1:6" x14ac:dyDescent="0.25">
      <c r="A57" s="338" t="s">
        <v>421</v>
      </c>
      <c r="C57" s="460" t="s">
        <v>418</v>
      </c>
      <c r="D57" s="460"/>
      <c r="E57" s="297" t="s">
        <v>277</v>
      </c>
      <c r="F57" s="297">
        <v>3</v>
      </c>
    </row>
    <row r="58" spans="1:6" x14ac:dyDescent="0.25">
      <c r="A58" s="336">
        <v>8</v>
      </c>
      <c r="B58" s="332" t="s">
        <v>294</v>
      </c>
      <c r="C58" s="458" t="s">
        <v>292</v>
      </c>
      <c r="D58" s="458"/>
      <c r="E58" s="332"/>
      <c r="F58" s="332"/>
    </row>
    <row r="59" spans="1:6" x14ac:dyDescent="0.25">
      <c r="A59" s="338" t="s">
        <v>424</v>
      </c>
      <c r="C59" s="460" t="s">
        <v>422</v>
      </c>
      <c r="D59" s="460"/>
      <c r="E59" s="297" t="s">
        <v>277</v>
      </c>
      <c r="F59" s="297">
        <v>3</v>
      </c>
    </row>
    <row r="60" spans="1:6" x14ac:dyDescent="0.25">
      <c r="A60" s="338" t="s">
        <v>425</v>
      </c>
      <c r="C60" s="460" t="s">
        <v>423</v>
      </c>
      <c r="D60" s="460"/>
      <c r="E60" s="297" t="s">
        <v>277</v>
      </c>
      <c r="F60" s="297">
        <v>3</v>
      </c>
    </row>
    <row r="61" spans="1:6" x14ac:dyDescent="0.25">
      <c r="A61" s="464" t="s">
        <v>426</v>
      </c>
      <c r="B61" s="465" t="s">
        <v>289</v>
      </c>
      <c r="C61" s="452" t="s">
        <v>290</v>
      </c>
      <c r="D61" s="452"/>
      <c r="E61" s="332"/>
      <c r="F61" s="332"/>
    </row>
    <row r="62" spans="1:6" x14ac:dyDescent="0.25">
      <c r="A62" s="464"/>
      <c r="B62" s="465"/>
      <c r="C62" s="452"/>
      <c r="D62" s="452"/>
      <c r="E62" s="332"/>
      <c r="F62" s="332"/>
    </row>
    <row r="63" spans="1:6" x14ac:dyDescent="0.25">
      <c r="A63" s="338" t="s">
        <v>427</v>
      </c>
      <c r="C63" s="460" t="s">
        <v>403</v>
      </c>
      <c r="D63" s="460"/>
      <c r="E63" s="297" t="s">
        <v>277</v>
      </c>
      <c r="F63" s="297">
        <v>2</v>
      </c>
    </row>
    <row r="64" spans="1:6" x14ac:dyDescent="0.25">
      <c r="A64" s="338" t="s">
        <v>428</v>
      </c>
      <c r="C64" s="460" t="s">
        <v>397</v>
      </c>
      <c r="D64" s="460"/>
      <c r="E64" s="297" t="s">
        <v>277</v>
      </c>
      <c r="F64" s="297">
        <v>2</v>
      </c>
    </row>
    <row r="65" spans="1:6" x14ac:dyDescent="0.25">
      <c r="A65" s="338" t="s">
        <v>429</v>
      </c>
      <c r="C65" s="460" t="s">
        <v>399</v>
      </c>
      <c r="D65" s="460"/>
      <c r="E65" s="297" t="s">
        <v>277</v>
      </c>
      <c r="F65" s="297">
        <v>2</v>
      </c>
    </row>
    <row r="66" spans="1:6" x14ac:dyDescent="0.25">
      <c r="A66" s="338" t="s">
        <v>430</v>
      </c>
      <c r="C66" s="460" t="s">
        <v>400</v>
      </c>
      <c r="D66" s="460"/>
      <c r="E66" s="297" t="s">
        <v>277</v>
      </c>
      <c r="F66" s="297">
        <v>3</v>
      </c>
    </row>
    <row r="67" spans="1:6" x14ac:dyDescent="0.25">
      <c r="A67" s="338" t="s">
        <v>431</v>
      </c>
      <c r="C67" s="460" t="s">
        <v>401</v>
      </c>
      <c r="D67" s="460"/>
      <c r="E67" s="297" t="s">
        <v>277</v>
      </c>
      <c r="F67" s="297">
        <v>2</v>
      </c>
    </row>
    <row r="68" spans="1:6" x14ac:dyDescent="0.25">
      <c r="A68" s="338" t="s">
        <v>432</v>
      </c>
      <c r="C68" s="460" t="s">
        <v>402</v>
      </c>
      <c r="D68" s="460"/>
      <c r="E68" s="297" t="s">
        <v>277</v>
      </c>
      <c r="F68" s="297">
        <v>2</v>
      </c>
    </row>
    <row r="69" spans="1:6" x14ac:dyDescent="0.25">
      <c r="A69" s="338" t="s">
        <v>433</v>
      </c>
      <c r="C69" s="460" t="s">
        <v>404</v>
      </c>
      <c r="D69" s="460"/>
      <c r="E69" s="297" t="s">
        <v>277</v>
      </c>
      <c r="F69" s="297">
        <v>2</v>
      </c>
    </row>
    <row r="70" spans="1:6" x14ac:dyDescent="0.25">
      <c r="A70" s="338" t="s">
        <v>434</v>
      </c>
      <c r="C70" s="460" t="s">
        <v>405</v>
      </c>
      <c r="D70" s="460"/>
      <c r="E70" s="297" t="s">
        <v>277</v>
      </c>
      <c r="F70" s="297">
        <v>3</v>
      </c>
    </row>
    <row r="71" spans="1:6" x14ac:dyDescent="0.25">
      <c r="A71" s="338" t="s">
        <v>474</v>
      </c>
      <c r="C71" s="460" t="s">
        <v>473</v>
      </c>
      <c r="D71" s="460"/>
      <c r="E71" s="297" t="s">
        <v>277</v>
      </c>
    </row>
    <row r="72" spans="1:6" x14ac:dyDescent="0.25">
      <c r="A72" s="332">
        <v>10</v>
      </c>
      <c r="B72" s="332" t="s">
        <v>55</v>
      </c>
      <c r="C72" s="454" t="s">
        <v>296</v>
      </c>
      <c r="D72" s="454"/>
      <c r="E72" s="335"/>
      <c r="F72" s="332"/>
    </row>
    <row r="73" spans="1:6" x14ac:dyDescent="0.25">
      <c r="A73" s="338" t="s">
        <v>88</v>
      </c>
      <c r="C73" s="453" t="s">
        <v>412</v>
      </c>
      <c r="D73" s="453"/>
      <c r="E73" s="334" t="s">
        <v>89</v>
      </c>
      <c r="F73" s="333">
        <v>1</v>
      </c>
    </row>
    <row r="74" spans="1:6" x14ac:dyDescent="0.25">
      <c r="A74" s="338" t="s">
        <v>398</v>
      </c>
      <c r="C74" s="453" t="s">
        <v>298</v>
      </c>
      <c r="D74" s="453"/>
      <c r="E74" s="334" t="s">
        <v>89</v>
      </c>
      <c r="F74" s="297">
        <v>1</v>
      </c>
    </row>
    <row r="75" spans="1:6" x14ac:dyDescent="0.25">
      <c r="A75" s="338" t="s">
        <v>406</v>
      </c>
      <c r="C75" s="460" t="s">
        <v>409</v>
      </c>
      <c r="D75" s="460"/>
      <c r="E75" s="334" t="s">
        <v>89</v>
      </c>
      <c r="F75" s="297">
        <v>1</v>
      </c>
    </row>
    <row r="76" spans="1:6" x14ac:dyDescent="0.25">
      <c r="A76" s="338" t="s">
        <v>407</v>
      </c>
      <c r="C76" s="460" t="s">
        <v>410</v>
      </c>
      <c r="D76" s="460"/>
      <c r="E76" s="334" t="s">
        <v>89</v>
      </c>
      <c r="F76" s="297">
        <v>1</v>
      </c>
    </row>
    <row r="77" spans="1:6" x14ac:dyDescent="0.25">
      <c r="A77" s="338" t="s">
        <v>408</v>
      </c>
      <c r="C77" s="460" t="s">
        <v>411</v>
      </c>
      <c r="D77" s="460"/>
      <c r="E77" s="334" t="s">
        <v>89</v>
      </c>
      <c r="F77" s="297">
        <v>1</v>
      </c>
    </row>
    <row r="78" spans="1:6" x14ac:dyDescent="0.25">
      <c r="A78" s="332">
        <v>11</v>
      </c>
      <c r="B78" s="332" t="s">
        <v>256</v>
      </c>
      <c r="C78" s="459" t="s">
        <v>372</v>
      </c>
      <c r="D78" s="459"/>
      <c r="E78" s="335"/>
      <c r="F78" s="332"/>
    </row>
    <row r="79" spans="1:6" x14ac:dyDescent="0.25">
      <c r="A79" s="338" t="s">
        <v>90</v>
      </c>
      <c r="C79" s="453" t="s">
        <v>435</v>
      </c>
      <c r="D79" s="453"/>
      <c r="E79" s="297" t="s">
        <v>277</v>
      </c>
      <c r="F79" s="333">
        <v>3</v>
      </c>
    </row>
    <row r="80" spans="1:6" x14ac:dyDescent="0.25">
      <c r="A80" s="338" t="s">
        <v>299</v>
      </c>
      <c r="C80" s="460" t="s">
        <v>436</v>
      </c>
      <c r="D80" s="460"/>
      <c r="E80" s="297" t="s">
        <v>277</v>
      </c>
      <c r="F80" s="297">
        <v>3</v>
      </c>
    </row>
    <row r="81" spans="1:6" x14ac:dyDescent="0.25">
      <c r="A81" s="338" t="s">
        <v>413</v>
      </c>
      <c r="C81" s="456" t="s">
        <v>437</v>
      </c>
      <c r="D81" s="456"/>
      <c r="E81" s="297" t="s">
        <v>277</v>
      </c>
      <c r="F81" s="297">
        <v>3</v>
      </c>
    </row>
    <row r="82" spans="1:6" x14ac:dyDescent="0.25">
      <c r="A82" s="338" t="s">
        <v>414</v>
      </c>
      <c r="C82" s="456" t="s">
        <v>438</v>
      </c>
      <c r="D82" s="456"/>
      <c r="E82" s="297" t="s">
        <v>277</v>
      </c>
      <c r="F82" s="297">
        <v>3</v>
      </c>
    </row>
    <row r="83" spans="1:6" ht="15" customHeight="1" x14ac:dyDescent="0.25">
      <c r="A83" s="338" t="s">
        <v>415</v>
      </c>
      <c r="C83" s="456" t="s">
        <v>439</v>
      </c>
      <c r="D83" s="456"/>
      <c r="E83" s="297" t="s">
        <v>277</v>
      </c>
      <c r="F83" s="297">
        <v>3</v>
      </c>
    </row>
    <row r="84" spans="1:6" ht="15.75" customHeight="1" x14ac:dyDescent="0.25">
      <c r="A84" s="338" t="s">
        <v>442</v>
      </c>
      <c r="C84" s="456" t="s">
        <v>440</v>
      </c>
      <c r="D84" s="456"/>
      <c r="E84" s="297" t="s">
        <v>277</v>
      </c>
      <c r="F84" s="297">
        <v>3</v>
      </c>
    </row>
    <row r="85" spans="1:6" x14ac:dyDescent="0.25">
      <c r="A85" s="338" t="s">
        <v>443</v>
      </c>
      <c r="C85" s="455" t="s">
        <v>441</v>
      </c>
      <c r="D85" s="455"/>
      <c r="E85" s="297" t="s">
        <v>277</v>
      </c>
      <c r="F85" s="297">
        <v>3</v>
      </c>
    </row>
    <row r="86" spans="1:6" ht="15.75" customHeight="1" x14ac:dyDescent="0.25">
      <c r="C86" s="451"/>
      <c r="D86" s="451"/>
    </row>
    <row r="87" spans="1:6" x14ac:dyDescent="0.25">
      <c r="C87" s="451"/>
      <c r="D87" s="451"/>
    </row>
    <row r="88" spans="1:6" x14ac:dyDescent="0.25">
      <c r="C88" s="451"/>
      <c r="D88" s="451"/>
    </row>
  </sheetData>
  <mergeCells count="86">
    <mergeCell ref="C83:D83"/>
    <mergeCell ref="C84:D84"/>
    <mergeCell ref="C9:D9"/>
    <mergeCell ref="C70:D70"/>
    <mergeCell ref="C71:D71"/>
    <mergeCell ref="C76:D76"/>
    <mergeCell ref="C81:D81"/>
    <mergeCell ref="C65:D65"/>
    <mergeCell ref="C66:D66"/>
    <mergeCell ref="C67:D67"/>
    <mergeCell ref="C68:D68"/>
    <mergeCell ref="C69:D69"/>
    <mergeCell ref="C78:D78"/>
    <mergeCell ref="C79:D79"/>
    <mergeCell ref="C24:D24"/>
    <mergeCell ref="C52:D52"/>
    <mergeCell ref="C51:D51"/>
    <mergeCell ref="C50:D50"/>
    <mergeCell ref="C53:D53"/>
    <mergeCell ref="C82:D82"/>
    <mergeCell ref="C80:D80"/>
    <mergeCell ref="C77:D77"/>
    <mergeCell ref="C75:D75"/>
    <mergeCell ref="C63:D63"/>
    <mergeCell ref="C64:D64"/>
    <mergeCell ref="C34:D34"/>
    <mergeCell ref="C35:D35"/>
    <mergeCell ref="C37:D37"/>
    <mergeCell ref="C38:D38"/>
    <mergeCell ref="A61:A62"/>
    <mergeCell ref="C46:D46"/>
    <mergeCell ref="C47:D47"/>
    <mergeCell ref="C49:D49"/>
    <mergeCell ref="C55:D55"/>
    <mergeCell ref="C56:D56"/>
    <mergeCell ref="C54:D54"/>
    <mergeCell ref="C58:D58"/>
    <mergeCell ref="B61:B62"/>
    <mergeCell ref="C57:D57"/>
    <mergeCell ref="C59:D59"/>
    <mergeCell ref="C60:D60"/>
    <mergeCell ref="C44:D44"/>
    <mergeCell ref="C42:D42"/>
    <mergeCell ref="C43:D43"/>
    <mergeCell ref="C36:D36"/>
    <mergeCell ref="C40:D40"/>
    <mergeCell ref="C30:D30"/>
    <mergeCell ref="C29:D29"/>
    <mergeCell ref="C31:D31"/>
    <mergeCell ref="C32:D32"/>
    <mergeCell ref="C33:D33"/>
    <mergeCell ref="C1:D1"/>
    <mergeCell ref="C2:D2"/>
    <mergeCell ref="C3:D3"/>
    <mergeCell ref="C4:D4"/>
    <mergeCell ref="C5:D5"/>
    <mergeCell ref="C6:D6"/>
    <mergeCell ref="C11:D11"/>
    <mergeCell ref="C25:D25"/>
    <mergeCell ref="C26:D26"/>
    <mergeCell ref="C27:D27"/>
    <mergeCell ref="C8:D8"/>
    <mergeCell ref="C17:D17"/>
    <mergeCell ref="C18:D18"/>
    <mergeCell ref="C19:D19"/>
    <mergeCell ref="C12:D12"/>
    <mergeCell ref="C13:D13"/>
    <mergeCell ref="C14:D14"/>
    <mergeCell ref="C15:D15"/>
    <mergeCell ref="C16:D16"/>
    <mergeCell ref="C88:D88"/>
    <mergeCell ref="C61:D62"/>
    <mergeCell ref="C48:D48"/>
    <mergeCell ref="C20:D20"/>
    <mergeCell ref="C21:D21"/>
    <mergeCell ref="C22:D22"/>
    <mergeCell ref="C72:D72"/>
    <mergeCell ref="C85:D85"/>
    <mergeCell ref="C86:D86"/>
    <mergeCell ref="C87:D87"/>
    <mergeCell ref="C39:D39"/>
    <mergeCell ref="C73:D73"/>
    <mergeCell ref="C74:D74"/>
    <mergeCell ref="C45:D45"/>
    <mergeCell ref="C28:D28"/>
    <mergeCell ref="C41:D41"/>
  </mergeCells>
  <conditionalFormatting sqref="E3">
    <cfRule type="containsText" dxfId="373" priority="203" operator="containsText" text="Ei tehdä">
      <formula>NOT(ISERROR(SEARCH("Ei tehdä",E3)))</formula>
    </cfRule>
    <cfRule type="containsText" dxfId="372" priority="204" operator="containsText" text="Valmis">
      <formula>NOT(ISERROR(SEARCH("Valmis",E3)))</formula>
    </cfRule>
    <cfRule type="containsText" dxfId="371" priority="205" operator="containsText" text="Kesken">
      <formula>NOT(ISERROR(SEARCH("Kesken",E3)))</formula>
    </cfRule>
    <cfRule type="containsBlanks" dxfId="370" priority="206">
      <formula>LEN(TRIM(E3))=0</formula>
    </cfRule>
  </conditionalFormatting>
  <conditionalFormatting sqref="E4">
    <cfRule type="containsText" dxfId="369" priority="198" operator="containsText" text="Ei tehdä">
      <formula>NOT(ISERROR(SEARCH("Ei tehdä",E4)))</formula>
    </cfRule>
    <cfRule type="containsText" dxfId="368" priority="199" operator="containsText" text="Valmis">
      <formula>NOT(ISERROR(SEARCH("Valmis",E4)))</formula>
    </cfRule>
    <cfRule type="containsText" dxfId="367" priority="200" operator="containsText" text="Kesken">
      <formula>NOT(ISERROR(SEARCH("Kesken",E4)))</formula>
    </cfRule>
    <cfRule type="containsBlanks" dxfId="366" priority="201">
      <formula>LEN(TRIM(E4))=0</formula>
    </cfRule>
  </conditionalFormatting>
  <conditionalFormatting sqref="E6 E8">
    <cfRule type="containsText" dxfId="365" priority="183" operator="containsText" text="Ei tehdä">
      <formula>NOT(ISERROR(SEARCH("Ei tehdä",E6)))</formula>
    </cfRule>
    <cfRule type="containsText" dxfId="364" priority="184" operator="containsText" text="Valmis">
      <formula>NOT(ISERROR(SEARCH("Valmis",E6)))</formula>
    </cfRule>
    <cfRule type="containsText" dxfId="363" priority="185" operator="containsText" text="Kesken">
      <formula>NOT(ISERROR(SEARCH("Kesken",E6)))</formula>
    </cfRule>
    <cfRule type="containsBlanks" dxfId="362" priority="186">
      <formula>LEN(TRIM(E6))=0</formula>
    </cfRule>
  </conditionalFormatting>
  <conditionalFormatting sqref="E13">
    <cfRule type="containsText" dxfId="361" priority="171" operator="containsText" text="Ei tehdä">
      <formula>NOT(ISERROR(SEARCH("Ei tehdä",E13)))</formula>
    </cfRule>
    <cfRule type="containsText" dxfId="360" priority="172" operator="containsText" text="Valmis">
      <formula>NOT(ISERROR(SEARCH("Valmis",E13)))</formula>
    </cfRule>
    <cfRule type="containsText" dxfId="359" priority="173" operator="containsText" text="Kesken">
      <formula>NOT(ISERROR(SEARCH("Kesken",E13)))</formula>
    </cfRule>
    <cfRule type="containsBlanks" dxfId="358" priority="174">
      <formula>LEN(TRIM(E13))=0</formula>
    </cfRule>
  </conditionalFormatting>
  <conditionalFormatting sqref="E14">
    <cfRule type="containsText" dxfId="357" priority="167" operator="containsText" text="Ei tehdä">
      <formula>NOT(ISERROR(SEARCH("Ei tehdä",E14)))</formula>
    </cfRule>
    <cfRule type="containsText" dxfId="356" priority="168" operator="containsText" text="Valmis">
      <formula>NOT(ISERROR(SEARCH("Valmis",E14)))</formula>
    </cfRule>
    <cfRule type="containsText" dxfId="355" priority="169" operator="containsText" text="Kesken">
      <formula>NOT(ISERROR(SEARCH("Kesken",E14)))</formula>
    </cfRule>
    <cfRule type="containsBlanks" dxfId="354" priority="170">
      <formula>LEN(TRIM(E14))=0</formula>
    </cfRule>
  </conditionalFormatting>
  <conditionalFormatting sqref="E15">
    <cfRule type="containsText" dxfId="353" priority="163" operator="containsText" text="Ei tehdä">
      <formula>NOT(ISERROR(SEARCH("Ei tehdä",E15)))</formula>
    </cfRule>
    <cfRule type="containsText" dxfId="352" priority="164" operator="containsText" text="Valmis">
      <formula>NOT(ISERROR(SEARCH("Valmis",E15)))</formula>
    </cfRule>
    <cfRule type="containsText" dxfId="351" priority="165" operator="containsText" text="Kesken">
      <formula>NOT(ISERROR(SEARCH("Kesken",E15)))</formula>
    </cfRule>
    <cfRule type="containsBlanks" dxfId="350" priority="166">
      <formula>LEN(TRIM(E15))=0</formula>
    </cfRule>
  </conditionalFormatting>
  <conditionalFormatting sqref="E17">
    <cfRule type="containsText" dxfId="349" priority="159" operator="containsText" text="Ei tehdä">
      <formula>NOT(ISERROR(SEARCH("Ei tehdä",E17)))</formula>
    </cfRule>
    <cfRule type="containsText" dxfId="348" priority="160" operator="containsText" text="Valmis">
      <formula>NOT(ISERROR(SEARCH("Valmis",E17)))</formula>
    </cfRule>
    <cfRule type="containsText" dxfId="347" priority="161" operator="containsText" text="Kesken">
      <formula>NOT(ISERROR(SEARCH("Kesken",E17)))</formula>
    </cfRule>
    <cfRule type="containsBlanks" dxfId="346" priority="162">
      <formula>LEN(TRIM(E17))=0</formula>
    </cfRule>
  </conditionalFormatting>
  <conditionalFormatting sqref="E18:E19">
    <cfRule type="containsText" dxfId="345" priority="155" operator="containsText" text="Ei tehdä">
      <formula>NOT(ISERROR(SEARCH("Ei tehdä",E18)))</formula>
    </cfRule>
    <cfRule type="containsText" dxfId="344" priority="156" operator="containsText" text="Valmis">
      <formula>NOT(ISERROR(SEARCH("Valmis",E18)))</formula>
    </cfRule>
    <cfRule type="containsText" dxfId="343" priority="157" operator="containsText" text="Kesken">
      <formula>NOT(ISERROR(SEARCH("Kesken",E18)))</formula>
    </cfRule>
    <cfRule type="containsBlanks" dxfId="342" priority="158">
      <formula>LEN(TRIM(E18))=0</formula>
    </cfRule>
  </conditionalFormatting>
  <conditionalFormatting sqref="E16">
    <cfRule type="containsText" dxfId="341" priority="147" operator="containsText" text="Ei tehdä">
      <formula>NOT(ISERROR(SEARCH("Ei tehdä",E16)))</formula>
    </cfRule>
    <cfRule type="containsText" dxfId="340" priority="148" operator="containsText" text="Valmis">
      <formula>NOT(ISERROR(SEARCH("Valmis",E16)))</formula>
    </cfRule>
    <cfRule type="containsText" dxfId="339" priority="149" operator="containsText" text="Kesken">
      <formula>NOT(ISERROR(SEARCH("Kesken",E16)))</formula>
    </cfRule>
    <cfRule type="containsBlanks" dxfId="338" priority="150">
      <formula>LEN(TRIM(E16))=0</formula>
    </cfRule>
  </conditionalFormatting>
  <conditionalFormatting sqref="E28">
    <cfRule type="containsText" dxfId="337" priority="135" operator="containsText" text="Ei tehdä">
      <formula>NOT(ISERROR(SEARCH("Ei tehdä",E28)))</formula>
    </cfRule>
    <cfRule type="containsText" dxfId="336" priority="136" operator="containsText" text="Valmis">
      <formula>NOT(ISERROR(SEARCH("Valmis",E28)))</formula>
    </cfRule>
    <cfRule type="containsText" dxfId="335" priority="137" operator="containsText" text="Kesken">
      <formula>NOT(ISERROR(SEARCH("Kesken",E28)))</formula>
    </cfRule>
    <cfRule type="containsBlanks" dxfId="334" priority="138">
      <formula>LEN(TRIM(E28))=0</formula>
    </cfRule>
  </conditionalFormatting>
  <conditionalFormatting sqref="E26">
    <cfRule type="containsText" dxfId="333" priority="131" operator="containsText" text="Ei tehdä">
      <formula>NOT(ISERROR(SEARCH("Ei tehdä",E26)))</formula>
    </cfRule>
    <cfRule type="containsText" dxfId="332" priority="132" operator="containsText" text="Valmis">
      <formula>NOT(ISERROR(SEARCH("Valmis",E26)))</formula>
    </cfRule>
    <cfRule type="containsText" dxfId="331" priority="133" operator="containsText" text="Kesken">
      <formula>NOT(ISERROR(SEARCH("Kesken",E26)))</formula>
    </cfRule>
    <cfRule type="containsBlanks" dxfId="330" priority="134">
      <formula>LEN(TRIM(E26))=0</formula>
    </cfRule>
  </conditionalFormatting>
  <conditionalFormatting sqref="E27">
    <cfRule type="containsText" dxfId="329" priority="127" operator="containsText" text="Ei tehdä">
      <formula>NOT(ISERROR(SEARCH("Ei tehdä",E27)))</formula>
    </cfRule>
    <cfRule type="containsText" dxfId="328" priority="128" operator="containsText" text="Valmis">
      <formula>NOT(ISERROR(SEARCH("Valmis",E27)))</formula>
    </cfRule>
    <cfRule type="containsText" dxfId="327" priority="129" operator="containsText" text="Kesken">
      <formula>NOT(ISERROR(SEARCH("Kesken",E27)))</formula>
    </cfRule>
    <cfRule type="containsBlanks" dxfId="326" priority="130">
      <formula>LEN(TRIM(E27))=0</formula>
    </cfRule>
  </conditionalFormatting>
  <conditionalFormatting sqref="E29:E37 E39:E40">
    <cfRule type="containsText" dxfId="325" priority="107" operator="containsText" text="Ei tehdä">
      <formula>NOT(ISERROR(SEARCH("Ei tehdä",E29)))</formula>
    </cfRule>
    <cfRule type="containsText" dxfId="324" priority="108" operator="containsText" text="Valmis">
      <formula>NOT(ISERROR(SEARCH("Valmis",E29)))</formula>
    </cfRule>
    <cfRule type="containsText" dxfId="323" priority="109" operator="containsText" text="Kesken">
      <formula>NOT(ISERROR(SEARCH("Kesken",E29)))</formula>
    </cfRule>
    <cfRule type="containsBlanks" dxfId="322" priority="110">
      <formula>LEN(TRIM(E29))=0</formula>
    </cfRule>
  </conditionalFormatting>
  <conditionalFormatting sqref="E42:E47">
    <cfRule type="containsText" dxfId="321" priority="103" operator="containsText" text="Ei tehdä">
      <formula>NOT(ISERROR(SEARCH("Ei tehdä",E42)))</formula>
    </cfRule>
    <cfRule type="containsText" dxfId="320" priority="104" operator="containsText" text="Valmis">
      <formula>NOT(ISERROR(SEARCH("Valmis",E42)))</formula>
    </cfRule>
    <cfRule type="containsText" dxfId="319" priority="105" operator="containsText" text="Kesken">
      <formula>NOT(ISERROR(SEARCH("Kesken",E42)))</formula>
    </cfRule>
    <cfRule type="containsBlanks" dxfId="318" priority="106">
      <formula>LEN(TRIM(E42))=0</formula>
    </cfRule>
  </conditionalFormatting>
  <conditionalFormatting sqref="E7">
    <cfRule type="containsText" dxfId="317" priority="99" operator="containsText" text="Ei tehdä">
      <formula>NOT(ISERROR(SEARCH("Ei tehdä",E7)))</formula>
    </cfRule>
    <cfRule type="containsText" dxfId="316" priority="100" operator="containsText" text="Valmis">
      <formula>NOT(ISERROR(SEARCH("Valmis",E7)))</formula>
    </cfRule>
    <cfRule type="containsText" dxfId="315" priority="101" operator="containsText" text="Kesken">
      <formula>NOT(ISERROR(SEARCH("Kesken",E7)))</formula>
    </cfRule>
    <cfRule type="containsBlanks" dxfId="314" priority="102">
      <formula>LEN(TRIM(E7))=0</formula>
    </cfRule>
  </conditionalFormatting>
  <conditionalFormatting sqref="E79">
    <cfRule type="containsText" dxfId="313" priority="95" operator="containsText" text="Ei tehdä">
      <formula>NOT(ISERROR(SEARCH("Ei tehdä",E79)))</formula>
    </cfRule>
    <cfRule type="containsText" dxfId="312" priority="96" operator="containsText" text="Valmis">
      <formula>NOT(ISERROR(SEARCH("Valmis",E79)))</formula>
    </cfRule>
    <cfRule type="containsText" dxfId="311" priority="97" operator="containsText" text="Kesken">
      <formula>NOT(ISERROR(SEARCH("Kesken",E79)))</formula>
    </cfRule>
    <cfRule type="containsBlanks" dxfId="310" priority="98">
      <formula>LEN(TRIM(E79))=0</formula>
    </cfRule>
  </conditionalFormatting>
  <conditionalFormatting sqref="E12">
    <cfRule type="containsText" dxfId="309" priority="91" operator="containsText" text="Ei tehdä">
      <formula>NOT(ISERROR(SEARCH("Ei tehdä",E12)))</formula>
    </cfRule>
    <cfRule type="containsText" dxfId="308" priority="92" operator="containsText" text="Valmis">
      <formula>NOT(ISERROR(SEARCH("Valmis",E12)))</formula>
    </cfRule>
    <cfRule type="containsText" dxfId="307" priority="93" operator="containsText" text="Kesken">
      <formula>NOT(ISERROR(SEARCH("Kesken",E12)))</formula>
    </cfRule>
    <cfRule type="containsBlanks" dxfId="306" priority="94">
      <formula>LEN(TRIM(E12))=0</formula>
    </cfRule>
  </conditionalFormatting>
  <conditionalFormatting sqref="E20:E23">
    <cfRule type="containsText" dxfId="305" priority="86" operator="containsText" text="Ei tehdä">
      <formula>NOT(ISERROR(SEARCH("Ei tehdä",E20)))</formula>
    </cfRule>
    <cfRule type="containsText" dxfId="304" priority="87" operator="containsText" text="Valmis">
      <formula>NOT(ISERROR(SEARCH("Valmis",E20)))</formula>
    </cfRule>
    <cfRule type="containsText" dxfId="303" priority="88" operator="containsText" text="Kesken">
      <formula>NOT(ISERROR(SEARCH("Kesken",E20)))</formula>
    </cfRule>
    <cfRule type="containsBlanks" dxfId="302" priority="89">
      <formula>LEN(TRIM(E20))=0</formula>
    </cfRule>
  </conditionalFormatting>
  <conditionalFormatting sqref="E74">
    <cfRule type="containsText" dxfId="301" priority="81" operator="containsText" text="Ei tehdä">
      <formula>NOT(ISERROR(SEARCH("Ei tehdä",E74)))</formula>
    </cfRule>
    <cfRule type="containsText" dxfId="300" priority="82" operator="containsText" text="Valmis">
      <formula>NOT(ISERROR(SEARCH("Valmis",E74)))</formula>
    </cfRule>
    <cfRule type="containsText" dxfId="299" priority="83" operator="containsText" text="Kesken">
      <formula>NOT(ISERROR(SEARCH("Kesken",E74)))</formula>
    </cfRule>
    <cfRule type="containsBlanks" dxfId="298" priority="84">
      <formula>LEN(TRIM(E74))=0</formula>
    </cfRule>
  </conditionalFormatting>
  <conditionalFormatting sqref="E38">
    <cfRule type="containsText" dxfId="297" priority="76" operator="containsText" text="Ei tehdä">
      <formula>NOT(ISERROR(SEARCH("Ei tehdä",E38)))</formula>
    </cfRule>
    <cfRule type="containsText" dxfId="296" priority="77" operator="containsText" text="Valmis">
      <formula>NOT(ISERROR(SEARCH("Valmis",E38)))</formula>
    </cfRule>
    <cfRule type="containsText" dxfId="295" priority="78" operator="containsText" text="Kesken">
      <formula>NOT(ISERROR(SEARCH("Kesken",E38)))</formula>
    </cfRule>
    <cfRule type="containsBlanks" dxfId="294" priority="79">
      <formula>LEN(TRIM(E38))=0</formula>
    </cfRule>
  </conditionalFormatting>
  <conditionalFormatting sqref="E73">
    <cfRule type="containsText" dxfId="293" priority="71" operator="containsText" text="Ei tehdä">
      <formula>NOT(ISERROR(SEARCH("Ei tehdä",E73)))</formula>
    </cfRule>
    <cfRule type="containsText" dxfId="292" priority="72" operator="containsText" text="Valmis">
      <formula>NOT(ISERROR(SEARCH("Valmis",E73)))</formula>
    </cfRule>
    <cfRule type="containsText" dxfId="291" priority="73" operator="containsText" text="Kesken">
      <formula>NOT(ISERROR(SEARCH("Kesken",E73)))</formula>
    </cfRule>
    <cfRule type="containsBlanks" dxfId="290" priority="74">
      <formula>LEN(TRIM(E73))=0</formula>
    </cfRule>
  </conditionalFormatting>
  <conditionalFormatting sqref="E49">
    <cfRule type="containsText" dxfId="289" priority="62" operator="containsText" text="Ei tehdä">
      <formula>NOT(ISERROR(SEARCH("Ei tehdä",E49)))</formula>
    </cfRule>
    <cfRule type="containsText" dxfId="288" priority="63" operator="containsText" text="Valmis">
      <formula>NOT(ISERROR(SEARCH("Valmis",E49)))</formula>
    </cfRule>
    <cfRule type="containsText" dxfId="287" priority="64" operator="containsText" text="Kesken">
      <formula>NOT(ISERROR(SEARCH("Kesken",E49)))</formula>
    </cfRule>
    <cfRule type="containsBlanks" dxfId="286" priority="65">
      <formula>LEN(TRIM(E49))=0</formula>
    </cfRule>
  </conditionalFormatting>
  <conditionalFormatting sqref="E50">
    <cfRule type="containsText" dxfId="285" priority="58" operator="containsText" text="Ei tehdä">
      <formula>NOT(ISERROR(SEARCH("Ei tehdä",E50)))</formula>
    </cfRule>
    <cfRule type="containsText" dxfId="284" priority="59" operator="containsText" text="Valmis">
      <formula>NOT(ISERROR(SEARCH("Valmis",E50)))</formula>
    </cfRule>
    <cfRule type="containsText" dxfId="283" priority="60" operator="containsText" text="Kesken">
      <formula>NOT(ISERROR(SEARCH("Kesken",E50)))</formula>
    </cfRule>
    <cfRule type="containsBlanks" dxfId="282" priority="61">
      <formula>LEN(TRIM(E50))=0</formula>
    </cfRule>
  </conditionalFormatting>
  <conditionalFormatting sqref="E51">
    <cfRule type="containsText" dxfId="281" priority="54" operator="containsText" text="Ei tehdä">
      <formula>NOT(ISERROR(SEARCH("Ei tehdä",E51)))</formula>
    </cfRule>
    <cfRule type="containsText" dxfId="280" priority="55" operator="containsText" text="Valmis">
      <formula>NOT(ISERROR(SEARCH("Valmis",E51)))</formula>
    </cfRule>
    <cfRule type="containsText" dxfId="279" priority="56" operator="containsText" text="Kesken">
      <formula>NOT(ISERROR(SEARCH("Kesken",E51)))</formula>
    </cfRule>
    <cfRule type="containsBlanks" dxfId="278" priority="57">
      <formula>LEN(TRIM(E51))=0</formula>
    </cfRule>
  </conditionalFormatting>
  <conditionalFormatting sqref="E52">
    <cfRule type="containsText" dxfId="277" priority="50" operator="containsText" text="Ei tehdä">
      <formula>NOT(ISERROR(SEARCH("Ei tehdä",E52)))</formula>
    </cfRule>
    <cfRule type="containsText" dxfId="276" priority="51" operator="containsText" text="Valmis">
      <formula>NOT(ISERROR(SEARCH("Valmis",E52)))</formula>
    </cfRule>
    <cfRule type="containsText" dxfId="275" priority="52" operator="containsText" text="Kesken">
      <formula>NOT(ISERROR(SEARCH("Kesken",E52)))</formula>
    </cfRule>
    <cfRule type="containsBlanks" dxfId="274" priority="53">
      <formula>LEN(TRIM(E52))=0</formula>
    </cfRule>
  </conditionalFormatting>
  <conditionalFormatting sqref="E53">
    <cfRule type="containsText" dxfId="273" priority="42" operator="containsText" text="Ei tehdä">
      <formula>NOT(ISERROR(SEARCH("Ei tehdä",E53)))</formula>
    </cfRule>
    <cfRule type="containsText" dxfId="272" priority="43" operator="containsText" text="Valmis">
      <formula>NOT(ISERROR(SEARCH("Valmis",E53)))</formula>
    </cfRule>
    <cfRule type="containsText" dxfId="271" priority="44" operator="containsText" text="Kesken">
      <formula>NOT(ISERROR(SEARCH("Kesken",E53)))</formula>
    </cfRule>
    <cfRule type="containsBlanks" dxfId="270" priority="45">
      <formula>LEN(TRIM(E53))=0</formula>
    </cfRule>
  </conditionalFormatting>
  <conditionalFormatting sqref="E63:E70">
    <cfRule type="containsText" dxfId="269" priority="38" operator="containsText" text="Ei tehdä">
      <formula>NOT(ISERROR(SEARCH("Ei tehdä",E63)))</formula>
    </cfRule>
    <cfRule type="containsText" dxfId="268" priority="39" operator="containsText" text="Valmis">
      <formula>NOT(ISERROR(SEARCH("Valmis",E63)))</formula>
    </cfRule>
    <cfRule type="containsText" dxfId="267" priority="40" operator="containsText" text="Kesken">
      <formula>NOT(ISERROR(SEARCH("Kesken",E63)))</formula>
    </cfRule>
    <cfRule type="containsBlanks" dxfId="266" priority="41">
      <formula>LEN(TRIM(E63))=0</formula>
    </cfRule>
  </conditionalFormatting>
  <conditionalFormatting sqref="E75:E77">
    <cfRule type="containsText" dxfId="265" priority="34" operator="containsText" text="Ei tehdä">
      <formula>NOT(ISERROR(SEARCH("Ei tehdä",E75)))</formula>
    </cfRule>
    <cfRule type="containsText" dxfId="264" priority="35" operator="containsText" text="Valmis">
      <formula>NOT(ISERROR(SEARCH("Valmis",E75)))</formula>
    </cfRule>
    <cfRule type="containsText" dxfId="263" priority="36" operator="containsText" text="Kesken">
      <formula>NOT(ISERROR(SEARCH("Kesken",E75)))</formula>
    </cfRule>
    <cfRule type="containsBlanks" dxfId="262" priority="37">
      <formula>LEN(TRIM(E75))=0</formula>
    </cfRule>
  </conditionalFormatting>
  <conditionalFormatting sqref="E55:E57">
    <cfRule type="containsText" dxfId="261" priority="29" operator="containsText" text="Ei tehdä">
      <formula>NOT(ISERROR(SEARCH("Ei tehdä",E55)))</formula>
    </cfRule>
    <cfRule type="containsText" dxfId="260" priority="30" operator="containsText" text="Valmis">
      <formula>NOT(ISERROR(SEARCH("Valmis",E55)))</formula>
    </cfRule>
    <cfRule type="containsText" dxfId="259" priority="31" operator="containsText" text="Kesken">
      <formula>NOT(ISERROR(SEARCH("Kesken",E55)))</formula>
    </cfRule>
    <cfRule type="containsBlanks" dxfId="258" priority="32">
      <formula>LEN(TRIM(E55))=0</formula>
    </cfRule>
  </conditionalFormatting>
  <conditionalFormatting sqref="E59:E60">
    <cfRule type="containsText" dxfId="257" priority="21" operator="containsText" text="Ei tehdä">
      <formula>NOT(ISERROR(SEARCH("Ei tehdä",E59)))</formula>
    </cfRule>
    <cfRule type="containsText" dxfId="256" priority="22" operator="containsText" text="Valmis">
      <formula>NOT(ISERROR(SEARCH("Valmis",E59)))</formula>
    </cfRule>
    <cfRule type="containsText" dxfId="255" priority="23" operator="containsText" text="Kesken">
      <formula>NOT(ISERROR(SEARCH("Kesken",E59)))</formula>
    </cfRule>
    <cfRule type="containsBlanks" dxfId="254" priority="24">
      <formula>LEN(TRIM(E59))=0</formula>
    </cfRule>
  </conditionalFormatting>
  <conditionalFormatting sqref="E80:E85">
    <cfRule type="containsText" dxfId="253" priority="17" operator="containsText" text="Ei tehdä">
      <formula>NOT(ISERROR(SEARCH("Ei tehdä",E80)))</formula>
    </cfRule>
    <cfRule type="containsText" dxfId="252" priority="18" operator="containsText" text="Valmis">
      <formula>NOT(ISERROR(SEARCH("Valmis",E80)))</formula>
    </cfRule>
    <cfRule type="containsText" dxfId="251" priority="19" operator="containsText" text="Kesken">
      <formula>NOT(ISERROR(SEARCH("Kesken",E80)))</formula>
    </cfRule>
    <cfRule type="containsBlanks" dxfId="250" priority="20">
      <formula>LEN(TRIM(E80))=0</formula>
    </cfRule>
  </conditionalFormatting>
  <conditionalFormatting sqref="E9">
    <cfRule type="containsText" dxfId="249" priority="13" operator="containsText" text="Ei tehdä">
      <formula>NOT(ISERROR(SEARCH("Ei tehdä",E9)))</formula>
    </cfRule>
    <cfRule type="containsText" dxfId="248" priority="14" operator="containsText" text="Valmis">
      <formula>NOT(ISERROR(SEARCH("Valmis",E9)))</formula>
    </cfRule>
    <cfRule type="containsText" dxfId="247" priority="15" operator="containsText" text="Kesken">
      <formula>NOT(ISERROR(SEARCH("Kesken",E9)))</formula>
    </cfRule>
    <cfRule type="containsBlanks" dxfId="246" priority="16">
      <formula>LEN(TRIM(E9))=0</formula>
    </cfRule>
  </conditionalFormatting>
  <conditionalFormatting sqref="E10">
    <cfRule type="containsText" dxfId="245" priority="9" operator="containsText" text="Ei tehdä">
      <formula>NOT(ISERROR(SEARCH("Ei tehdä",E10)))</formula>
    </cfRule>
    <cfRule type="containsText" dxfId="244" priority="10" operator="containsText" text="Valmis">
      <formula>NOT(ISERROR(SEARCH("Valmis",E10)))</formula>
    </cfRule>
    <cfRule type="containsText" dxfId="243" priority="11" operator="containsText" text="Kesken">
      <formula>NOT(ISERROR(SEARCH("Kesken",E10)))</formula>
    </cfRule>
    <cfRule type="containsBlanks" dxfId="242" priority="12">
      <formula>LEN(TRIM(E10))=0</formula>
    </cfRule>
  </conditionalFormatting>
  <conditionalFormatting sqref="E71">
    <cfRule type="containsText" dxfId="241" priority="5" operator="containsText" text="Ei tehdä">
      <formula>NOT(ISERROR(SEARCH("Ei tehdä",E71)))</formula>
    </cfRule>
    <cfRule type="containsText" dxfId="240" priority="6" operator="containsText" text="Valmis">
      <formula>NOT(ISERROR(SEARCH("Valmis",E71)))</formula>
    </cfRule>
    <cfRule type="containsText" dxfId="239" priority="7" operator="containsText" text="Kesken">
      <formula>NOT(ISERROR(SEARCH("Kesken",E71)))</formula>
    </cfRule>
    <cfRule type="containsBlanks" dxfId="238" priority="8">
      <formula>LEN(TRIM(E71))=0</formula>
    </cfRule>
  </conditionalFormatting>
  <conditionalFormatting sqref="E24">
    <cfRule type="containsText" dxfId="237" priority="1" operator="containsText" text="Ei tehdä">
      <formula>NOT(ISERROR(SEARCH("Ei tehdä",E24)))</formula>
    </cfRule>
    <cfRule type="containsText" dxfId="236" priority="2" operator="containsText" text="Valmis">
      <formula>NOT(ISERROR(SEARCH("Valmis",E24)))</formula>
    </cfRule>
    <cfRule type="containsText" dxfId="235" priority="3" operator="containsText" text="Kesken">
      <formula>NOT(ISERROR(SEARCH("Kesken",E24)))</formula>
    </cfRule>
    <cfRule type="containsBlanks" dxfId="234" priority="4">
      <formula>LEN(TRIM(E24))=0</formula>
    </cfRule>
  </conditionalFormatting>
  <pageMargins left="0.7" right="0.7" top="0.75" bottom="0.75" header="0.3" footer="0.3"/>
  <pageSetup paperSize="9" orientation="portrait" r:id="rId1"/>
  <ignoredErrors>
    <ignoredError sqref="A38:A40" twoDigitTextYea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02" operator="containsText" id="{AB7CDDA4-2537-4CEB-954D-631EC348B3FC}">
            <xm:f>NOT(ISERROR(SEARCH("""",E3)))</xm:f>
            <xm:f>""""</xm:f>
            <x14:dxf>
              <fill>
                <patternFill>
                  <bgColor rgb="FFFFC7CE"/>
                </patternFill>
              </fill>
            </x14:dxf>
          </x14:cfRule>
          <xm:sqref>E3</xm:sqref>
        </x14:conditionalFormatting>
        <x14:conditionalFormatting xmlns:xm="http://schemas.microsoft.com/office/excel/2006/main">
          <x14:cfRule type="containsText" priority="197" operator="containsText" id="{95D7A4E2-8423-4FDE-9DA4-3A15F28E586E}">
            <xm:f>NOT(ISERROR(SEARCH("""",E4)))</xm:f>
            <xm:f>""""</xm:f>
            <x14:dxf>
              <fill>
                <patternFill>
                  <bgColor rgb="FFFFC7CE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containsText" priority="90" operator="containsText" id="{13103531-4354-416F-9BDE-A827863CCF25}">
            <xm:f>NOT(ISERROR(SEARCH("""",E12)))</xm:f>
            <xm:f>""""</xm:f>
            <x14:dxf>
              <fill>
                <patternFill>
                  <bgColor rgb="FFFFC7CE"/>
                </patternFill>
              </fill>
            </x14:dxf>
          </x14:cfRule>
          <xm:sqref>E12</xm:sqref>
        </x14:conditionalFormatting>
        <x14:conditionalFormatting xmlns:xm="http://schemas.microsoft.com/office/excel/2006/main">
          <x14:cfRule type="containsText" priority="85" operator="containsText" id="{DC41060F-7860-488C-B6B1-70752796CA85}">
            <xm:f>NOT(ISERROR(SEARCH("""",E20)))</xm:f>
            <xm:f>""""</xm:f>
            <x14:dxf>
              <fill>
                <patternFill>
                  <bgColor rgb="FFFFC7CE"/>
                </patternFill>
              </fill>
            </x14:dxf>
          </x14:cfRule>
          <xm:sqref>E20:E23</xm:sqref>
        </x14:conditionalFormatting>
        <x14:conditionalFormatting xmlns:xm="http://schemas.microsoft.com/office/excel/2006/main">
          <x14:cfRule type="containsText" priority="80" operator="containsText" id="{5B9F05E8-EC48-4E9E-9174-866C6023FF85}">
            <xm:f>NOT(ISERROR(SEARCH("""",E74)))</xm:f>
            <xm:f>""""</xm:f>
            <x14:dxf>
              <fill>
                <patternFill>
                  <bgColor rgb="FFFFC7CE"/>
                </patternFill>
              </fill>
            </x14:dxf>
          </x14:cfRule>
          <xm:sqref>E74</xm:sqref>
        </x14:conditionalFormatting>
        <x14:conditionalFormatting xmlns:xm="http://schemas.microsoft.com/office/excel/2006/main">
          <x14:cfRule type="containsText" priority="75" operator="containsText" id="{1BFE10AC-ACD0-48BF-AE0E-E622EEC601C7}">
            <xm:f>NOT(ISERROR(SEARCH("""",E38)))</xm:f>
            <xm:f>""""</xm:f>
            <x14:dxf>
              <fill>
                <patternFill>
                  <bgColor rgb="FFFFC7CE"/>
                </patternFill>
              </fill>
            </x14:dxf>
          </x14:cfRule>
          <xm:sqref>E38</xm:sqref>
        </x14:conditionalFormatting>
        <x14:conditionalFormatting xmlns:xm="http://schemas.microsoft.com/office/excel/2006/main">
          <x14:cfRule type="containsText" priority="70" operator="containsText" id="{476C25DE-33C8-4188-948E-AB4436013AD0}">
            <xm:f>NOT(ISERROR(SEARCH("""",E73)))</xm:f>
            <xm:f>""""</xm:f>
            <x14:dxf>
              <fill>
                <patternFill>
                  <bgColor rgb="FFFFC7CE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ontainsText" priority="33" operator="containsText" id="{8213BC7D-CF47-4882-B3AB-9B1BFE37C1C0}">
            <xm:f>NOT(ISERROR(SEARCH("""",E75)))</xm:f>
            <xm:f>""""</xm:f>
            <x14:dxf>
              <fill>
                <patternFill>
                  <bgColor rgb="FFFFC7CE"/>
                </patternFill>
              </fill>
            </x14:dxf>
          </x14:cfRule>
          <xm:sqref>E75:E77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4"/>
  <sheetViews>
    <sheetView topLeftCell="B1" workbookViewId="0">
      <selection activeCell="D48" sqref="D48:E48"/>
    </sheetView>
  </sheetViews>
  <sheetFormatPr defaultColWidth="17.140625" defaultRowHeight="12.75" customHeight="1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58.85546875" style="19" customWidth="1"/>
    <col min="6" max="6" width="13.42578125" style="19" customWidth="1"/>
    <col min="7" max="7" width="14.42578125" style="19" customWidth="1"/>
    <col min="8" max="8" width="17.140625" style="19" customWidth="1"/>
    <col min="9" max="9" width="20.140625" style="19" customWidth="1"/>
    <col min="10" max="10" width="21.28515625" style="23" customWidth="1"/>
    <col min="11" max="15" width="17.140625" style="23"/>
    <col min="16" max="16384" width="17.140625" style="19"/>
  </cols>
  <sheetData>
    <row r="1" spans="1:20" ht="6.75" customHeight="1" x14ac:dyDescent="0.2">
      <c r="J1" s="294"/>
      <c r="K1" s="294"/>
      <c r="L1" s="294"/>
      <c r="M1" s="294"/>
      <c r="N1" s="294"/>
      <c r="O1" s="294"/>
    </row>
    <row r="2" spans="1:20" ht="14.25" customHeight="1" x14ac:dyDescent="0.25">
      <c r="B2" s="470" t="s">
        <v>49</v>
      </c>
      <c r="C2" s="471"/>
      <c r="D2" s="472" t="s">
        <v>361</v>
      </c>
      <c r="E2" s="473"/>
      <c r="F2" s="474"/>
      <c r="J2" s="294"/>
      <c r="K2" s="294"/>
      <c r="L2" s="294"/>
      <c r="M2" s="294"/>
      <c r="N2" s="294"/>
      <c r="O2" s="294"/>
    </row>
    <row r="3" spans="1:20" ht="14.25" customHeight="1" x14ac:dyDescent="0.2">
      <c r="B3" s="262"/>
      <c r="C3" s="264"/>
      <c r="D3" s="475"/>
      <c r="E3" s="476"/>
      <c r="F3" s="477"/>
      <c r="J3" s="294"/>
      <c r="K3" s="294"/>
      <c r="L3" s="294"/>
      <c r="M3" s="294"/>
      <c r="N3" s="294"/>
      <c r="O3" s="294"/>
    </row>
    <row r="4" spans="1:20" ht="14.25" customHeight="1" x14ac:dyDescent="0.2">
      <c r="B4" s="262"/>
      <c r="C4" s="264"/>
      <c r="D4" s="475"/>
      <c r="E4" s="476"/>
      <c r="F4" s="477"/>
      <c r="J4" s="294"/>
      <c r="K4" s="294"/>
      <c r="L4" s="294"/>
      <c r="M4" s="294"/>
      <c r="N4" s="294"/>
      <c r="O4" s="294"/>
    </row>
    <row r="5" spans="1:20" ht="14.25" customHeight="1" x14ac:dyDescent="0.2">
      <c r="B5" s="262"/>
      <c r="C5" s="264"/>
      <c r="D5" s="475"/>
      <c r="E5" s="476"/>
      <c r="F5" s="477"/>
      <c r="J5" s="294"/>
      <c r="K5" s="294"/>
      <c r="L5" s="294"/>
      <c r="M5" s="294"/>
      <c r="N5" s="294"/>
      <c r="O5" s="294"/>
    </row>
    <row r="6" spans="1:20" ht="14.25" customHeight="1" x14ac:dyDescent="0.2">
      <c r="B6" s="263"/>
      <c r="C6" s="265"/>
      <c r="D6" s="478"/>
      <c r="E6" s="479"/>
      <c r="F6" s="480"/>
      <c r="J6" s="294"/>
      <c r="K6" s="294"/>
      <c r="L6" s="294"/>
      <c r="M6" s="294"/>
      <c r="N6" s="294"/>
      <c r="O6" s="294"/>
    </row>
    <row r="8" spans="1:20" ht="9" customHeight="1" x14ac:dyDescent="0.25">
      <c r="B8" s="63"/>
      <c r="C8" s="63"/>
      <c r="D8" s="63"/>
      <c r="E8" s="63"/>
      <c r="F8" s="64"/>
      <c r="G8" s="65"/>
      <c r="H8" s="66"/>
      <c r="I8" s="67"/>
      <c r="J8" s="269"/>
      <c r="K8" s="297"/>
      <c r="L8" s="297"/>
      <c r="M8" s="297"/>
      <c r="N8" s="297"/>
      <c r="O8" s="297"/>
      <c r="P8" s="293"/>
      <c r="Q8" s="293"/>
      <c r="R8" s="293"/>
      <c r="S8" s="293"/>
      <c r="T8" s="293"/>
    </row>
    <row r="9" spans="1:20" ht="31.5" customHeight="1" x14ac:dyDescent="0.25">
      <c r="A9" s="69"/>
      <c r="B9" s="328" t="s">
        <v>50</v>
      </c>
      <c r="C9" s="295"/>
      <c r="D9" s="295" t="s">
        <v>51</v>
      </c>
      <c r="E9" s="461" t="s">
        <v>52</v>
      </c>
      <c r="F9" s="462"/>
      <c r="G9" s="466" t="s">
        <v>53</v>
      </c>
      <c r="H9" s="467"/>
      <c r="I9" s="295" t="s">
        <v>54</v>
      </c>
      <c r="J9" s="295" t="s">
        <v>18</v>
      </c>
      <c r="K9" s="297"/>
      <c r="L9" s="297"/>
      <c r="M9" s="20"/>
      <c r="N9" s="21"/>
      <c r="O9" s="21"/>
      <c r="P9" s="21"/>
      <c r="Q9" s="21"/>
      <c r="R9" s="21"/>
      <c r="S9" s="21"/>
      <c r="T9" s="21"/>
    </row>
    <row r="10" spans="1:20" ht="15.75" x14ac:dyDescent="0.25">
      <c r="B10" s="340">
        <v>1</v>
      </c>
      <c r="C10" s="339"/>
      <c r="D10" s="340" t="s">
        <v>55</v>
      </c>
      <c r="E10" s="459" t="s">
        <v>254</v>
      </c>
      <c r="F10" s="459"/>
      <c r="G10" s="468"/>
      <c r="H10" s="468"/>
      <c r="I10" s="340">
        <v>0</v>
      </c>
      <c r="J10" s="340">
        <v>0</v>
      </c>
      <c r="K10" s="297"/>
      <c r="L10" s="297"/>
      <c r="M10" s="21"/>
      <c r="N10" s="21"/>
      <c r="O10" s="21"/>
      <c r="P10" s="21"/>
      <c r="Q10" s="21"/>
      <c r="R10" s="21"/>
      <c r="S10" s="21"/>
      <c r="T10" s="21"/>
    </row>
    <row r="11" spans="1:20" ht="15.75" x14ac:dyDescent="0.25">
      <c r="B11" s="340">
        <v>2</v>
      </c>
      <c r="C11" s="339"/>
      <c r="D11" s="332" t="s">
        <v>256</v>
      </c>
      <c r="E11" s="454" t="s">
        <v>258</v>
      </c>
      <c r="F11" s="454"/>
      <c r="G11" s="468"/>
      <c r="H11" s="468"/>
      <c r="I11" s="340">
        <v>2</v>
      </c>
      <c r="J11" s="340">
        <v>1</v>
      </c>
      <c r="K11" s="297"/>
      <c r="L11" s="297"/>
      <c r="M11" s="21"/>
      <c r="N11" s="21"/>
      <c r="O11" s="21"/>
      <c r="P11" s="21"/>
      <c r="Q11" s="21"/>
      <c r="R11" s="21"/>
      <c r="S11" s="21"/>
      <c r="T11" s="21"/>
    </row>
    <row r="12" spans="1:20" ht="15.75" x14ac:dyDescent="0.25">
      <c r="B12" s="340">
        <v>3</v>
      </c>
      <c r="C12" s="339"/>
      <c r="D12" s="332" t="s">
        <v>256</v>
      </c>
      <c r="E12" s="459" t="s">
        <v>257</v>
      </c>
      <c r="F12" s="459"/>
      <c r="G12" s="468"/>
      <c r="H12" s="468"/>
      <c r="I12" s="340">
        <v>20</v>
      </c>
      <c r="J12" s="340">
        <v>0</v>
      </c>
      <c r="K12" s="297"/>
      <c r="L12" s="297"/>
      <c r="M12" s="21"/>
      <c r="N12" s="21"/>
      <c r="O12" s="21"/>
      <c r="P12" s="21"/>
      <c r="Q12" s="21"/>
      <c r="R12" s="21"/>
      <c r="S12" s="21"/>
      <c r="T12" s="21"/>
    </row>
    <row r="13" spans="1:20" ht="15.75" x14ac:dyDescent="0.25">
      <c r="B13" s="340">
        <v>4</v>
      </c>
      <c r="C13" s="339"/>
      <c r="D13" s="332" t="s">
        <v>294</v>
      </c>
      <c r="E13" s="458" t="s">
        <v>287</v>
      </c>
      <c r="F13" s="458"/>
      <c r="G13" s="468"/>
      <c r="H13" s="468"/>
      <c r="I13" s="340">
        <v>40</v>
      </c>
      <c r="J13" s="340">
        <v>0</v>
      </c>
      <c r="K13" s="297"/>
      <c r="L13" s="297"/>
      <c r="M13" s="21"/>
      <c r="N13" s="21"/>
      <c r="O13" s="21"/>
      <c r="P13" s="21"/>
      <c r="Q13" s="21"/>
      <c r="R13" s="21"/>
      <c r="S13" s="21"/>
      <c r="T13" s="21"/>
    </row>
    <row r="14" spans="1:20" ht="15.75" customHeight="1" x14ac:dyDescent="0.25">
      <c r="B14" s="340">
        <v>11</v>
      </c>
      <c r="C14" s="339"/>
      <c r="D14" s="332" t="s">
        <v>55</v>
      </c>
      <c r="E14" s="454" t="s">
        <v>296</v>
      </c>
      <c r="F14" s="454"/>
      <c r="G14" s="468"/>
      <c r="H14" s="468"/>
      <c r="I14" s="340">
        <v>0</v>
      </c>
      <c r="J14" s="340">
        <v>0</v>
      </c>
      <c r="K14" s="297"/>
      <c r="L14" s="297"/>
      <c r="M14" s="21"/>
      <c r="N14" s="21"/>
      <c r="O14" s="21"/>
      <c r="P14" s="21"/>
      <c r="Q14" s="21"/>
      <c r="R14" s="21"/>
      <c r="S14" s="21"/>
      <c r="T14" s="21"/>
    </row>
    <row r="15" spans="1:20" ht="15.75" x14ac:dyDescent="0.25">
      <c r="B15" s="340">
        <v>12</v>
      </c>
      <c r="C15" s="339"/>
      <c r="D15" s="332" t="s">
        <v>256</v>
      </c>
      <c r="E15" s="459" t="s">
        <v>372</v>
      </c>
      <c r="F15" s="459"/>
      <c r="G15" s="468"/>
      <c r="H15" s="468"/>
      <c r="I15" s="340">
        <v>5</v>
      </c>
      <c r="J15" s="340">
        <v>0</v>
      </c>
      <c r="K15" s="297"/>
      <c r="L15" s="297"/>
      <c r="M15" s="21"/>
      <c r="N15" s="21"/>
      <c r="O15" s="21"/>
      <c r="P15" s="21"/>
      <c r="Q15" s="21"/>
      <c r="R15" s="21"/>
      <c r="S15" s="21"/>
      <c r="T15" s="21"/>
    </row>
    <row r="16" spans="1:20" ht="15" customHeight="1" x14ac:dyDescent="0.25">
      <c r="D16" s="25"/>
      <c r="E16" s="489"/>
      <c r="F16" s="489"/>
      <c r="G16" s="488"/>
      <c r="H16" s="488"/>
      <c r="I16" s="172"/>
      <c r="J16" s="172"/>
      <c r="K16" s="297" t="e">
        <f>SUMIFS($J$22:$J$57,$B$22:$B$117,"3.",$F$22:$F$117,"Valmis")</f>
        <v>#VALUE!</v>
      </c>
      <c r="L16" s="297"/>
      <c r="M16" s="297"/>
      <c r="N16" s="297"/>
      <c r="O16" s="297"/>
      <c r="P16" s="293"/>
      <c r="Q16" s="293"/>
      <c r="R16" s="293"/>
      <c r="S16" s="293"/>
      <c r="T16" s="293"/>
    </row>
    <row r="17" spans="1:20" ht="15" customHeight="1" x14ac:dyDescent="0.25">
      <c r="E17" s="309"/>
      <c r="F17" s="309"/>
      <c r="G17" s="307"/>
      <c r="H17" s="307"/>
      <c r="I17" s="172"/>
      <c r="J17" s="172"/>
      <c r="K17" s="297"/>
      <c r="L17" s="297"/>
      <c r="M17" s="297"/>
      <c r="N17" s="297"/>
      <c r="O17" s="297"/>
      <c r="P17" s="306"/>
      <c r="Q17" s="306"/>
      <c r="R17" s="306"/>
      <c r="S17" s="306"/>
      <c r="T17" s="306"/>
    </row>
    <row r="18" spans="1:20" ht="15" customHeight="1" x14ac:dyDescent="0.25">
      <c r="C18" s="70"/>
      <c r="D18" s="70"/>
      <c r="E18" s="493"/>
      <c r="F18" s="493"/>
      <c r="G18" s="22"/>
      <c r="H18" s="22"/>
      <c r="I18" s="172"/>
      <c r="J18" s="172"/>
      <c r="K18" s="297"/>
      <c r="L18" s="297"/>
      <c r="M18" s="297"/>
      <c r="N18" s="297"/>
      <c r="O18" s="297"/>
      <c r="P18" s="293"/>
      <c r="Q18" s="293"/>
      <c r="R18" s="293"/>
      <c r="S18" s="293"/>
      <c r="T18" s="293"/>
    </row>
    <row r="19" spans="1:20" ht="30.75" customHeight="1" x14ac:dyDescent="0.25">
      <c r="B19" s="71"/>
      <c r="C19" s="481" t="s">
        <v>56</v>
      </c>
      <c r="D19" s="482"/>
      <c r="E19" s="483"/>
      <c r="F19" s="22"/>
      <c r="G19" s="22"/>
      <c r="H19" s="177" t="s">
        <v>57</v>
      </c>
      <c r="I19" s="178">
        <f>SUM(I10:I18)</f>
        <v>67</v>
      </c>
      <c r="J19" s="178">
        <f>SUM(J10:J18)</f>
        <v>1</v>
      </c>
      <c r="K19" s="293"/>
      <c r="L19" s="293"/>
      <c r="M19" s="293"/>
      <c r="N19" s="293"/>
      <c r="O19" s="293"/>
      <c r="P19" s="293"/>
      <c r="Q19" s="293"/>
      <c r="R19" s="293"/>
      <c r="S19" s="293"/>
      <c r="T19" s="293"/>
    </row>
    <row r="20" spans="1:20" ht="15" customHeight="1" x14ac:dyDescent="0.25">
      <c r="B20" s="72"/>
      <c r="C20" s="70"/>
      <c r="D20" s="70"/>
      <c r="E20" s="70"/>
      <c r="F20" s="73"/>
      <c r="G20" s="74"/>
      <c r="H20" s="75"/>
      <c r="I20" s="73"/>
      <c r="J20" s="73"/>
      <c r="K20" s="293"/>
      <c r="L20" s="293"/>
      <c r="M20" s="293"/>
      <c r="N20" s="293"/>
      <c r="O20" s="293"/>
      <c r="P20" s="293"/>
      <c r="Q20" s="293"/>
      <c r="R20" s="293"/>
      <c r="S20" s="293"/>
      <c r="T20" s="293"/>
    </row>
    <row r="21" spans="1:20" ht="45" customHeight="1" x14ac:dyDescent="0.25">
      <c r="A21" s="69"/>
      <c r="B21" s="296" t="s">
        <v>58</v>
      </c>
      <c r="C21" s="296" t="s">
        <v>59</v>
      </c>
      <c r="D21" s="484" t="s">
        <v>60</v>
      </c>
      <c r="E21" s="485"/>
      <c r="F21" s="171" t="s">
        <v>61</v>
      </c>
      <c r="G21" s="296" t="s">
        <v>62</v>
      </c>
      <c r="H21" s="296" t="s">
        <v>63</v>
      </c>
      <c r="I21" s="296"/>
      <c r="J21" s="296" t="s">
        <v>65</v>
      </c>
      <c r="K21" s="27" t="s">
        <v>306</v>
      </c>
      <c r="L21" s="27" t="s">
        <v>307</v>
      </c>
      <c r="M21" s="27" t="s">
        <v>66</v>
      </c>
      <c r="N21" s="27" t="s">
        <v>308</v>
      </c>
      <c r="O21" s="27" t="s">
        <v>67</v>
      </c>
      <c r="P21" s="27" t="s">
        <v>309</v>
      </c>
      <c r="Q21" s="27" t="s">
        <v>80</v>
      </c>
      <c r="R21" s="27" t="s">
        <v>310</v>
      </c>
      <c r="S21" s="27" t="s">
        <v>311</v>
      </c>
      <c r="T21" s="27" t="s">
        <v>312</v>
      </c>
    </row>
    <row r="22" spans="1:20" ht="15.75" x14ac:dyDescent="0.25">
      <c r="B22" s="343" t="s">
        <v>68</v>
      </c>
      <c r="C22" s="344"/>
      <c r="D22" s="494" t="s">
        <v>255</v>
      </c>
      <c r="E22" s="494"/>
      <c r="F22" s="334" t="s">
        <v>89</v>
      </c>
      <c r="G22" s="344"/>
      <c r="H22" s="344" t="s">
        <v>69</v>
      </c>
      <c r="I22" s="344"/>
      <c r="J22" s="351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93">
        <v>0</v>
      </c>
      <c r="R22" s="310">
        <v>0</v>
      </c>
      <c r="S22" s="310">
        <v>0</v>
      </c>
      <c r="T22" s="310">
        <v>0</v>
      </c>
    </row>
    <row r="23" spans="1:20" ht="15.75" x14ac:dyDescent="0.25">
      <c r="B23" s="343" t="s">
        <v>70</v>
      </c>
      <c r="C23" s="344"/>
      <c r="D23" s="490" t="s">
        <v>71</v>
      </c>
      <c r="E23" s="490"/>
      <c r="F23" s="334" t="s">
        <v>89</v>
      </c>
      <c r="G23" s="344"/>
      <c r="H23" s="344" t="s">
        <v>252</v>
      </c>
      <c r="I23" s="344"/>
      <c r="J23" s="351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327"/>
      <c r="R23" s="327"/>
      <c r="S23" s="327"/>
      <c r="T23" s="327"/>
    </row>
    <row r="24" spans="1:20" ht="15.75" x14ac:dyDescent="0.25">
      <c r="B24" s="345" t="s">
        <v>72</v>
      </c>
      <c r="C24" s="346"/>
      <c r="D24" s="491" t="s">
        <v>259</v>
      </c>
      <c r="E24" s="491"/>
      <c r="F24" s="334" t="s">
        <v>89</v>
      </c>
      <c r="G24" s="346"/>
      <c r="H24" s="344" t="s">
        <v>252</v>
      </c>
      <c r="I24" s="346"/>
      <c r="J24" s="352">
        <v>1</v>
      </c>
      <c r="K24" s="27">
        <v>1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327"/>
      <c r="R24" s="327"/>
      <c r="S24" s="327"/>
      <c r="T24" s="327"/>
    </row>
    <row r="25" spans="1:20" ht="15.75" x14ac:dyDescent="0.25">
      <c r="B25" s="345" t="s">
        <v>357</v>
      </c>
      <c r="C25" s="346"/>
      <c r="D25" s="347" t="s">
        <v>358</v>
      </c>
      <c r="E25" s="347"/>
      <c r="F25" s="297" t="s">
        <v>277</v>
      </c>
      <c r="G25" s="346"/>
      <c r="H25" s="346"/>
      <c r="I25" s="346"/>
      <c r="J25" s="352">
        <v>1</v>
      </c>
      <c r="K25" s="27">
        <v>0</v>
      </c>
      <c r="L25" s="27">
        <v>0</v>
      </c>
      <c r="M25" s="27">
        <v>0</v>
      </c>
      <c r="N25" s="27">
        <v>1</v>
      </c>
      <c r="O25" s="27">
        <v>1</v>
      </c>
      <c r="P25" s="27">
        <v>1</v>
      </c>
      <c r="Q25" s="327"/>
      <c r="R25" s="327"/>
      <c r="S25" s="327"/>
      <c r="T25" s="327"/>
    </row>
    <row r="26" spans="1:20" ht="15.75" x14ac:dyDescent="0.25">
      <c r="B26" s="345" t="s">
        <v>359</v>
      </c>
      <c r="C26" s="346"/>
      <c r="D26" s="492" t="s">
        <v>360</v>
      </c>
      <c r="E26" s="492"/>
      <c r="F26" s="334" t="s">
        <v>89</v>
      </c>
      <c r="G26" s="346"/>
      <c r="H26" s="346" t="s">
        <v>69</v>
      </c>
      <c r="I26" s="346"/>
      <c r="J26" s="352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327"/>
      <c r="R26" s="327"/>
      <c r="S26" s="327"/>
      <c r="T26" s="327"/>
    </row>
    <row r="27" spans="1:20" ht="15.75" x14ac:dyDescent="0.25">
      <c r="B27" s="345" t="s">
        <v>381</v>
      </c>
      <c r="C27" s="350"/>
      <c r="D27" s="348" t="s">
        <v>382</v>
      </c>
      <c r="E27" s="348"/>
      <c r="F27" s="297" t="s">
        <v>277</v>
      </c>
      <c r="G27" s="350"/>
      <c r="H27" s="350" t="s">
        <v>69</v>
      </c>
      <c r="I27" s="350"/>
      <c r="J27" s="352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342"/>
      <c r="R27" s="342"/>
      <c r="S27" s="342"/>
      <c r="T27" s="342"/>
    </row>
    <row r="28" spans="1:20" ht="15.75" x14ac:dyDescent="0.25">
      <c r="B28" s="343" t="s">
        <v>73</v>
      </c>
      <c r="C28" s="344"/>
      <c r="D28" s="469" t="s">
        <v>266</v>
      </c>
      <c r="E28" s="469"/>
      <c r="F28" s="334" t="s">
        <v>89</v>
      </c>
      <c r="G28" s="344"/>
      <c r="H28" s="344" t="s">
        <v>252</v>
      </c>
      <c r="I28" s="344"/>
      <c r="J28" s="351">
        <v>1</v>
      </c>
      <c r="K28" s="27">
        <v>1</v>
      </c>
      <c r="L28" s="27">
        <v>1</v>
      </c>
      <c r="M28" s="27">
        <v>1</v>
      </c>
      <c r="N28" s="27">
        <v>1</v>
      </c>
      <c r="O28" s="27">
        <v>0</v>
      </c>
      <c r="P28" s="27">
        <v>0</v>
      </c>
      <c r="Q28" s="327"/>
      <c r="R28" s="327"/>
      <c r="S28" s="327"/>
      <c r="T28" s="327"/>
    </row>
    <row r="29" spans="1:20" ht="15.75" x14ac:dyDescent="0.25">
      <c r="B29" s="343" t="s">
        <v>46</v>
      </c>
      <c r="C29" s="344"/>
      <c r="D29" s="469" t="s">
        <v>267</v>
      </c>
      <c r="E29" s="469"/>
      <c r="F29" s="334" t="s">
        <v>89</v>
      </c>
      <c r="G29" s="344"/>
      <c r="H29" s="344" t="s">
        <v>251</v>
      </c>
      <c r="I29" s="344"/>
      <c r="J29" s="351">
        <v>1</v>
      </c>
      <c r="K29" s="27">
        <v>1</v>
      </c>
      <c r="L29" s="27">
        <v>1</v>
      </c>
      <c r="M29" s="27">
        <v>0</v>
      </c>
      <c r="N29" s="27">
        <v>0</v>
      </c>
      <c r="O29" s="27">
        <v>0</v>
      </c>
      <c r="P29" s="27">
        <v>0</v>
      </c>
      <c r="Q29" s="327"/>
      <c r="R29" s="327"/>
      <c r="S29" s="327"/>
      <c r="T29" s="327"/>
    </row>
    <row r="30" spans="1:20" ht="15.75" x14ac:dyDescent="0.25">
      <c r="B30" s="343" t="s">
        <v>278</v>
      </c>
      <c r="C30" s="344"/>
      <c r="D30" s="469" t="s">
        <v>268</v>
      </c>
      <c r="E30" s="469"/>
      <c r="F30" s="334" t="s">
        <v>89</v>
      </c>
      <c r="G30" s="344"/>
      <c r="H30" s="344" t="s">
        <v>252</v>
      </c>
      <c r="I30" s="344"/>
      <c r="J30" s="351">
        <v>1</v>
      </c>
      <c r="K30" s="27">
        <v>1</v>
      </c>
      <c r="L30" s="27">
        <v>1</v>
      </c>
      <c r="M30" s="27">
        <v>1</v>
      </c>
      <c r="N30" s="27">
        <v>0</v>
      </c>
      <c r="O30" s="27">
        <v>0</v>
      </c>
      <c r="P30" s="27">
        <v>0</v>
      </c>
      <c r="Q30" s="327"/>
      <c r="R30" s="327"/>
      <c r="S30" s="327"/>
      <c r="T30" s="327"/>
    </row>
    <row r="31" spans="1:20" ht="15.75" x14ac:dyDescent="0.25">
      <c r="B31" s="343" t="s">
        <v>279</v>
      </c>
      <c r="C31" s="344"/>
      <c r="D31" s="469" t="s">
        <v>269</v>
      </c>
      <c r="E31" s="469"/>
      <c r="F31" s="334" t="s">
        <v>89</v>
      </c>
      <c r="G31" s="344"/>
      <c r="H31" s="344" t="s">
        <v>252</v>
      </c>
      <c r="I31" s="344"/>
      <c r="J31" s="351">
        <v>2</v>
      </c>
      <c r="K31" s="27">
        <v>2</v>
      </c>
      <c r="L31" s="27">
        <v>2</v>
      </c>
      <c r="M31" s="27">
        <v>2</v>
      </c>
      <c r="N31" s="27">
        <v>0</v>
      </c>
      <c r="O31" s="27">
        <v>0</v>
      </c>
      <c r="P31" s="27">
        <v>0</v>
      </c>
      <c r="Q31" s="327"/>
      <c r="R31" s="327"/>
      <c r="S31" s="327"/>
      <c r="T31" s="327"/>
    </row>
    <row r="32" spans="1:20" ht="15.75" x14ac:dyDescent="0.25">
      <c r="B32" s="343" t="s">
        <v>280</v>
      </c>
      <c r="C32" s="344"/>
      <c r="D32" s="469" t="s">
        <v>270</v>
      </c>
      <c r="E32" s="469"/>
      <c r="F32" s="334" t="s">
        <v>89</v>
      </c>
      <c r="G32" s="344"/>
      <c r="H32" s="344" t="s">
        <v>252</v>
      </c>
      <c r="I32" s="344"/>
      <c r="J32" s="351">
        <v>5</v>
      </c>
      <c r="K32" s="27">
        <v>5</v>
      </c>
      <c r="L32" s="27">
        <v>5</v>
      </c>
      <c r="M32" s="27">
        <v>5</v>
      </c>
      <c r="N32" s="27">
        <v>0</v>
      </c>
      <c r="O32" s="27">
        <v>0</v>
      </c>
      <c r="P32" s="27">
        <v>0</v>
      </c>
      <c r="Q32" s="327"/>
      <c r="R32" s="327"/>
      <c r="S32" s="327"/>
      <c r="T32" s="327"/>
    </row>
    <row r="33" spans="2:20" ht="15.75" x14ac:dyDescent="0.25">
      <c r="B33" s="343" t="s">
        <v>281</v>
      </c>
      <c r="C33" s="344"/>
      <c r="D33" s="469" t="s">
        <v>271</v>
      </c>
      <c r="E33" s="469"/>
      <c r="F33" s="334" t="s">
        <v>89</v>
      </c>
      <c r="G33" s="344"/>
      <c r="H33" s="344" t="s">
        <v>251</v>
      </c>
      <c r="I33" s="344"/>
      <c r="J33" s="351">
        <v>2</v>
      </c>
      <c r="K33" s="27">
        <v>2</v>
      </c>
      <c r="L33" s="27">
        <v>2</v>
      </c>
      <c r="M33" s="27">
        <v>2</v>
      </c>
      <c r="N33" s="27">
        <v>0</v>
      </c>
      <c r="O33" s="27">
        <v>0</v>
      </c>
      <c r="P33" s="27">
        <v>0</v>
      </c>
      <c r="Q33" s="327"/>
      <c r="R33" s="327"/>
      <c r="S33" s="327"/>
      <c r="T33" s="327"/>
    </row>
    <row r="34" spans="2:20" ht="15.75" x14ac:dyDescent="0.25">
      <c r="B34" s="343" t="s">
        <v>282</v>
      </c>
      <c r="C34" s="344"/>
      <c r="D34" s="469" t="s">
        <v>272</v>
      </c>
      <c r="E34" s="469"/>
      <c r="F34" s="334" t="s">
        <v>89</v>
      </c>
      <c r="G34" s="344"/>
      <c r="H34" s="344" t="s">
        <v>251</v>
      </c>
      <c r="I34" s="344"/>
      <c r="J34" s="351">
        <v>1</v>
      </c>
      <c r="K34" s="27">
        <v>1</v>
      </c>
      <c r="L34" s="27">
        <v>1</v>
      </c>
      <c r="M34" s="27">
        <v>0</v>
      </c>
      <c r="N34" s="27">
        <v>0</v>
      </c>
      <c r="O34" s="27">
        <v>0</v>
      </c>
      <c r="P34" s="27">
        <v>0</v>
      </c>
      <c r="Q34" s="327"/>
      <c r="R34" s="327"/>
      <c r="S34" s="327"/>
      <c r="T34" s="327"/>
    </row>
    <row r="35" spans="2:20" ht="15.75" x14ac:dyDescent="0.25">
      <c r="B35" s="343" t="s">
        <v>283</v>
      </c>
      <c r="C35" s="344"/>
      <c r="D35" s="469" t="s">
        <v>273</v>
      </c>
      <c r="E35" s="469"/>
      <c r="F35" s="334" t="s">
        <v>89</v>
      </c>
      <c r="G35" s="344"/>
      <c r="H35" s="344" t="s">
        <v>251</v>
      </c>
      <c r="I35" s="344"/>
      <c r="J35" s="351">
        <v>1</v>
      </c>
      <c r="K35" s="27">
        <v>1</v>
      </c>
      <c r="L35" s="27">
        <v>1</v>
      </c>
      <c r="M35" s="27">
        <v>0</v>
      </c>
      <c r="N35" s="27">
        <v>0</v>
      </c>
      <c r="O35" s="27">
        <v>0</v>
      </c>
      <c r="P35" s="27">
        <v>0</v>
      </c>
      <c r="Q35" s="327"/>
      <c r="R35" s="327"/>
      <c r="S35" s="327"/>
      <c r="T35" s="327"/>
    </row>
    <row r="36" spans="2:20" ht="15.75" x14ac:dyDescent="0.25">
      <c r="B36" s="343" t="s">
        <v>284</v>
      </c>
      <c r="C36" s="344"/>
      <c r="D36" s="469" t="s">
        <v>274</v>
      </c>
      <c r="E36" s="469"/>
      <c r="F36" s="334" t="s">
        <v>89</v>
      </c>
      <c r="G36" s="344"/>
      <c r="H36" s="344" t="s">
        <v>252</v>
      </c>
      <c r="I36" s="344"/>
      <c r="J36" s="351">
        <v>3</v>
      </c>
      <c r="K36" s="27">
        <v>4</v>
      </c>
      <c r="L36" s="27">
        <v>4</v>
      </c>
      <c r="M36" s="27">
        <v>4</v>
      </c>
      <c r="N36" s="27">
        <v>4</v>
      </c>
      <c r="O36" s="27">
        <v>0</v>
      </c>
      <c r="P36" s="27">
        <v>0</v>
      </c>
      <c r="Q36" s="327"/>
      <c r="R36" s="327"/>
      <c r="S36" s="327"/>
      <c r="T36" s="327"/>
    </row>
    <row r="37" spans="2:20" ht="15.75" x14ac:dyDescent="0.25">
      <c r="B37" s="343" t="s">
        <v>285</v>
      </c>
      <c r="C37" s="344"/>
      <c r="D37" s="469" t="s">
        <v>275</v>
      </c>
      <c r="E37" s="469"/>
      <c r="F37" s="334" t="s">
        <v>89</v>
      </c>
      <c r="G37" s="344"/>
      <c r="H37" s="344" t="s">
        <v>252</v>
      </c>
      <c r="I37" s="344"/>
      <c r="J37" s="351">
        <v>1</v>
      </c>
      <c r="K37" s="27">
        <v>1</v>
      </c>
      <c r="L37" s="27">
        <v>1</v>
      </c>
      <c r="M37" s="27">
        <v>1</v>
      </c>
      <c r="N37" s="27">
        <v>1</v>
      </c>
      <c r="O37" s="27">
        <v>0</v>
      </c>
      <c r="P37" s="27">
        <v>0</v>
      </c>
      <c r="Q37" s="327"/>
      <c r="R37" s="327"/>
      <c r="S37" s="327"/>
      <c r="T37" s="327"/>
    </row>
    <row r="38" spans="2:20" ht="15.75" x14ac:dyDescent="0.25">
      <c r="B38" s="343" t="s">
        <v>286</v>
      </c>
      <c r="C38" s="344"/>
      <c r="D38" s="469" t="s">
        <v>276</v>
      </c>
      <c r="E38" s="469"/>
      <c r="F38" s="334" t="s">
        <v>89</v>
      </c>
      <c r="G38" s="344"/>
      <c r="H38" s="344" t="s">
        <v>252</v>
      </c>
      <c r="I38" s="344"/>
      <c r="J38" s="351">
        <v>1</v>
      </c>
      <c r="K38" s="27">
        <v>1</v>
      </c>
      <c r="L38" s="27">
        <v>1</v>
      </c>
      <c r="M38" s="27">
        <v>1</v>
      </c>
      <c r="N38" s="27">
        <v>1</v>
      </c>
      <c r="O38" s="27">
        <v>0</v>
      </c>
      <c r="P38" s="27">
        <v>0</v>
      </c>
      <c r="Q38" s="327"/>
      <c r="R38" s="327"/>
      <c r="S38" s="327"/>
      <c r="T38" s="327"/>
    </row>
    <row r="39" spans="2:20" ht="15.75" x14ac:dyDescent="0.25">
      <c r="B39" s="343" t="s">
        <v>379</v>
      </c>
      <c r="C39" s="344"/>
      <c r="D39" s="349" t="s">
        <v>378</v>
      </c>
      <c r="E39" s="349"/>
      <c r="F39" s="334" t="s">
        <v>89</v>
      </c>
      <c r="G39" s="344"/>
      <c r="H39" s="344" t="s">
        <v>251</v>
      </c>
      <c r="I39" s="344"/>
      <c r="J39" s="351">
        <v>1</v>
      </c>
      <c r="K39" s="27">
        <v>1</v>
      </c>
      <c r="L39" s="27">
        <v>1</v>
      </c>
      <c r="M39" s="27">
        <v>1</v>
      </c>
      <c r="N39" s="27">
        <v>1</v>
      </c>
      <c r="O39" s="27">
        <v>1</v>
      </c>
      <c r="P39" s="27">
        <v>0</v>
      </c>
      <c r="Q39" s="342"/>
      <c r="R39" s="342"/>
      <c r="S39" s="342"/>
      <c r="T39" s="342"/>
    </row>
    <row r="40" spans="2:20" ht="15.75" x14ac:dyDescent="0.25">
      <c r="B40" s="345" t="s">
        <v>300</v>
      </c>
      <c r="C40" s="346"/>
      <c r="D40" s="486" t="s">
        <v>303</v>
      </c>
      <c r="E40" s="486"/>
      <c r="F40" s="334" t="s">
        <v>89</v>
      </c>
      <c r="G40" s="346"/>
      <c r="H40" s="346" t="s">
        <v>251</v>
      </c>
      <c r="I40" s="346"/>
      <c r="J40" s="352">
        <v>1</v>
      </c>
      <c r="K40" s="27">
        <v>0</v>
      </c>
      <c r="L40" s="27">
        <v>0</v>
      </c>
      <c r="M40" s="27">
        <v>1</v>
      </c>
      <c r="N40" s="27">
        <v>0</v>
      </c>
      <c r="O40" s="27">
        <v>0</v>
      </c>
      <c r="P40" s="27">
        <v>0</v>
      </c>
      <c r="Q40" s="327"/>
      <c r="R40" s="327"/>
      <c r="S40" s="327"/>
      <c r="T40" s="327"/>
    </row>
    <row r="41" spans="2:20" ht="15.75" customHeight="1" x14ac:dyDescent="0.25">
      <c r="B41" s="345" t="s">
        <v>301</v>
      </c>
      <c r="C41" s="346"/>
      <c r="D41" s="486" t="s">
        <v>302</v>
      </c>
      <c r="E41" s="486"/>
      <c r="F41" s="334" t="s">
        <v>89</v>
      </c>
      <c r="G41" s="346"/>
      <c r="H41" s="346" t="s">
        <v>251</v>
      </c>
      <c r="I41" s="346"/>
      <c r="J41" s="352">
        <v>1</v>
      </c>
      <c r="K41" s="27">
        <v>0</v>
      </c>
      <c r="L41" s="27">
        <v>0</v>
      </c>
      <c r="M41" s="27">
        <v>1</v>
      </c>
      <c r="N41" s="27">
        <v>0</v>
      </c>
      <c r="O41" s="27">
        <v>0</v>
      </c>
      <c r="P41" s="27">
        <v>0</v>
      </c>
      <c r="Q41" s="327"/>
      <c r="R41" s="327"/>
      <c r="S41" s="327"/>
      <c r="T41" s="327"/>
    </row>
    <row r="42" spans="2:20" ht="15.75" x14ac:dyDescent="0.25">
      <c r="B42" s="345" t="s">
        <v>304</v>
      </c>
      <c r="C42" s="346"/>
      <c r="D42" s="486" t="s">
        <v>336</v>
      </c>
      <c r="E42" s="486"/>
      <c r="F42" s="297" t="s">
        <v>277</v>
      </c>
      <c r="G42" s="346"/>
      <c r="H42" s="346"/>
      <c r="I42" s="346"/>
      <c r="J42" s="352">
        <v>8</v>
      </c>
      <c r="K42" s="27">
        <v>0</v>
      </c>
      <c r="L42" s="27">
        <v>0</v>
      </c>
      <c r="M42" s="27">
        <v>0</v>
      </c>
      <c r="N42" s="27">
        <v>8</v>
      </c>
      <c r="O42" s="27">
        <v>8</v>
      </c>
      <c r="P42" s="27">
        <v>8</v>
      </c>
      <c r="Q42" s="327"/>
      <c r="R42" s="327"/>
      <c r="S42" s="327"/>
      <c r="T42" s="327"/>
    </row>
    <row r="43" spans="2:20" ht="15.75" x14ac:dyDescent="0.25">
      <c r="B43" s="345" t="s">
        <v>327</v>
      </c>
      <c r="C43" s="346"/>
      <c r="D43" s="487" t="s">
        <v>329</v>
      </c>
      <c r="E43" s="487"/>
      <c r="F43" s="297" t="s">
        <v>277</v>
      </c>
      <c r="G43" s="346"/>
      <c r="H43" s="346"/>
      <c r="I43" s="346"/>
      <c r="J43" s="352">
        <v>1</v>
      </c>
      <c r="K43" s="27">
        <v>0</v>
      </c>
      <c r="L43" s="27">
        <v>0</v>
      </c>
      <c r="M43" s="27">
        <v>0</v>
      </c>
      <c r="N43" s="27">
        <v>1</v>
      </c>
      <c r="O43" s="27">
        <v>1</v>
      </c>
      <c r="P43" s="27">
        <v>1</v>
      </c>
      <c r="Q43" s="327"/>
      <c r="R43" s="327"/>
      <c r="S43" s="327"/>
      <c r="T43" s="327"/>
    </row>
    <row r="44" spans="2:20" ht="15.75" customHeight="1" x14ac:dyDescent="0.25">
      <c r="B44" s="345" t="s">
        <v>305</v>
      </c>
      <c r="C44" s="346"/>
      <c r="D44" s="486" t="s">
        <v>328</v>
      </c>
      <c r="E44" s="486"/>
      <c r="F44" s="297" t="s">
        <v>277</v>
      </c>
      <c r="G44" s="346"/>
      <c r="H44" s="346"/>
      <c r="I44" s="346"/>
      <c r="J44" s="352">
        <v>1</v>
      </c>
      <c r="K44" s="27">
        <v>0</v>
      </c>
      <c r="L44" s="27">
        <v>0</v>
      </c>
      <c r="M44" s="27">
        <v>0</v>
      </c>
      <c r="N44" s="27">
        <v>1</v>
      </c>
      <c r="O44" s="27">
        <v>1</v>
      </c>
      <c r="P44" s="27">
        <v>1</v>
      </c>
      <c r="Q44" s="327"/>
      <c r="R44" s="327"/>
      <c r="S44" s="327"/>
      <c r="T44" s="327"/>
    </row>
    <row r="45" spans="2:20" ht="15.75" x14ac:dyDescent="0.25">
      <c r="B45" s="345" t="s">
        <v>330</v>
      </c>
      <c r="C45" s="346"/>
      <c r="D45" s="486" t="s">
        <v>337</v>
      </c>
      <c r="E45" s="486"/>
      <c r="F45" s="297" t="s">
        <v>277</v>
      </c>
      <c r="G45" s="346"/>
      <c r="H45" s="346"/>
      <c r="I45" s="346"/>
      <c r="J45" s="352">
        <v>8</v>
      </c>
      <c r="K45" s="27">
        <v>0</v>
      </c>
      <c r="L45" s="27">
        <v>0</v>
      </c>
      <c r="M45" s="27">
        <v>0</v>
      </c>
      <c r="N45" s="27">
        <v>8</v>
      </c>
      <c r="O45" s="27">
        <v>8</v>
      </c>
      <c r="P45" s="27">
        <v>8</v>
      </c>
      <c r="Q45" s="327"/>
      <c r="R45" s="327"/>
      <c r="S45" s="327"/>
      <c r="T45" s="327"/>
    </row>
    <row r="46" spans="2:20" ht="15.75" customHeight="1" x14ac:dyDescent="0.25">
      <c r="B46" s="345" t="s">
        <v>331</v>
      </c>
      <c r="C46" s="346"/>
      <c r="D46" s="487" t="s">
        <v>332</v>
      </c>
      <c r="E46" s="487"/>
      <c r="F46" s="297" t="s">
        <v>277</v>
      </c>
      <c r="G46" s="346"/>
      <c r="H46" s="346"/>
      <c r="I46" s="346"/>
      <c r="J46" s="352">
        <v>1</v>
      </c>
      <c r="K46" s="27">
        <v>0</v>
      </c>
      <c r="L46" s="27">
        <v>0</v>
      </c>
      <c r="M46" s="27">
        <v>0</v>
      </c>
      <c r="N46" s="27">
        <v>1</v>
      </c>
      <c r="O46" s="27">
        <v>1</v>
      </c>
      <c r="P46" s="27">
        <v>1</v>
      </c>
      <c r="Q46" s="327"/>
      <c r="R46" s="327"/>
      <c r="S46" s="327"/>
      <c r="T46" s="327"/>
    </row>
    <row r="47" spans="2:20" ht="15.75" customHeight="1" x14ac:dyDescent="0.25">
      <c r="B47" s="345" t="s">
        <v>333</v>
      </c>
      <c r="C47" s="346"/>
      <c r="D47" s="487" t="s">
        <v>334</v>
      </c>
      <c r="E47" s="487"/>
      <c r="F47" s="297" t="s">
        <v>277</v>
      </c>
      <c r="G47" s="346"/>
      <c r="H47" s="346"/>
      <c r="I47" s="346"/>
      <c r="J47" s="352">
        <v>1</v>
      </c>
      <c r="K47" s="27">
        <v>0</v>
      </c>
      <c r="L47" s="27">
        <v>0</v>
      </c>
      <c r="M47" s="27">
        <v>0</v>
      </c>
      <c r="N47" s="27">
        <v>1</v>
      </c>
      <c r="O47" s="27">
        <v>1</v>
      </c>
      <c r="P47" s="27">
        <v>1</v>
      </c>
      <c r="Q47" s="327"/>
      <c r="R47" s="327"/>
      <c r="S47" s="327"/>
      <c r="T47" s="327"/>
    </row>
    <row r="48" spans="2:20" ht="15.75" x14ac:dyDescent="0.25">
      <c r="B48" s="345" t="s">
        <v>335</v>
      </c>
      <c r="C48" s="346"/>
      <c r="D48" s="487" t="s">
        <v>345</v>
      </c>
      <c r="E48" s="487"/>
      <c r="F48" s="297" t="s">
        <v>277</v>
      </c>
      <c r="G48" s="346"/>
      <c r="H48" s="346"/>
      <c r="I48" s="346"/>
      <c r="J48" s="352">
        <v>1</v>
      </c>
      <c r="K48" s="27">
        <v>0</v>
      </c>
      <c r="L48" s="27">
        <v>0</v>
      </c>
      <c r="M48" s="27">
        <v>0</v>
      </c>
      <c r="N48" s="27">
        <v>1</v>
      </c>
      <c r="O48" s="27">
        <v>1</v>
      </c>
      <c r="P48" s="27">
        <v>1</v>
      </c>
      <c r="Q48" s="327"/>
      <c r="R48" s="327"/>
      <c r="S48" s="327"/>
      <c r="T48" s="327"/>
    </row>
    <row r="49" spans="2:20" ht="15.75" customHeight="1" x14ac:dyDescent="0.25">
      <c r="B49" s="345" t="s">
        <v>340</v>
      </c>
      <c r="C49" s="346"/>
      <c r="D49" s="486" t="s">
        <v>346</v>
      </c>
      <c r="E49" s="486"/>
      <c r="F49" s="297" t="s">
        <v>277</v>
      </c>
      <c r="G49" s="346"/>
      <c r="H49" s="346"/>
      <c r="I49" s="346"/>
      <c r="J49" s="352">
        <v>1</v>
      </c>
      <c r="K49" s="27">
        <v>0</v>
      </c>
      <c r="L49" s="27">
        <v>0</v>
      </c>
      <c r="M49" s="27">
        <v>0</v>
      </c>
      <c r="N49" s="27">
        <v>1</v>
      </c>
      <c r="O49" s="27">
        <v>1</v>
      </c>
      <c r="P49" s="27">
        <v>1</v>
      </c>
      <c r="Q49" s="327"/>
      <c r="R49" s="327"/>
      <c r="S49" s="327"/>
      <c r="T49" s="327"/>
    </row>
    <row r="50" spans="2:20" ht="15.75" customHeight="1" x14ac:dyDescent="0.25">
      <c r="B50" s="345" t="s">
        <v>343</v>
      </c>
      <c r="C50" s="346"/>
      <c r="D50" s="487" t="s">
        <v>338</v>
      </c>
      <c r="E50" s="487"/>
      <c r="F50" s="297" t="s">
        <v>277</v>
      </c>
      <c r="G50" s="346"/>
      <c r="H50" s="346"/>
      <c r="I50" s="346"/>
      <c r="J50" s="352">
        <v>1</v>
      </c>
      <c r="K50" s="27">
        <v>0</v>
      </c>
      <c r="L50" s="27">
        <v>0</v>
      </c>
      <c r="M50" s="27">
        <v>0</v>
      </c>
      <c r="N50" s="27">
        <v>1</v>
      </c>
      <c r="O50" s="27">
        <v>1</v>
      </c>
      <c r="P50" s="27">
        <v>1</v>
      </c>
      <c r="Q50" s="327"/>
      <c r="R50" s="327"/>
      <c r="S50" s="327"/>
      <c r="T50" s="327"/>
    </row>
    <row r="51" spans="2:20" ht="15.75" x14ac:dyDescent="0.25">
      <c r="B51" s="345" t="s">
        <v>347</v>
      </c>
      <c r="C51" s="346"/>
      <c r="D51" s="487" t="s">
        <v>339</v>
      </c>
      <c r="E51" s="487"/>
      <c r="F51" s="297" t="s">
        <v>277</v>
      </c>
      <c r="G51" s="346"/>
      <c r="H51" s="346"/>
      <c r="I51" s="346"/>
      <c r="J51" s="352">
        <v>1</v>
      </c>
      <c r="K51" s="27">
        <v>0</v>
      </c>
      <c r="L51" s="27">
        <v>0</v>
      </c>
      <c r="M51" s="27">
        <v>0</v>
      </c>
      <c r="N51" s="27">
        <v>1</v>
      </c>
      <c r="O51" s="27">
        <v>1</v>
      </c>
      <c r="P51" s="27">
        <v>1</v>
      </c>
      <c r="Q51" s="327"/>
      <c r="R51" s="327"/>
      <c r="S51" s="327"/>
      <c r="T51" s="327"/>
    </row>
    <row r="52" spans="2:20" ht="15.75" x14ac:dyDescent="0.25">
      <c r="B52" s="345" t="s">
        <v>348</v>
      </c>
      <c r="C52" s="346"/>
      <c r="D52" s="487" t="s">
        <v>342</v>
      </c>
      <c r="E52" s="487"/>
      <c r="F52" s="334" t="s">
        <v>89</v>
      </c>
      <c r="G52" s="346"/>
      <c r="H52" s="346" t="s">
        <v>252</v>
      </c>
      <c r="I52" s="346"/>
      <c r="J52" s="352">
        <v>5</v>
      </c>
      <c r="K52" s="27">
        <v>0</v>
      </c>
      <c r="L52" s="27">
        <v>0</v>
      </c>
      <c r="M52" s="27">
        <v>0</v>
      </c>
      <c r="N52" s="27">
        <v>5</v>
      </c>
      <c r="O52" s="27">
        <v>5</v>
      </c>
      <c r="P52" s="27">
        <v>0</v>
      </c>
      <c r="Q52" s="327"/>
      <c r="R52" s="327"/>
      <c r="S52" s="327"/>
      <c r="T52" s="327"/>
    </row>
    <row r="53" spans="2:20" ht="15.75" x14ac:dyDescent="0.25">
      <c r="B53" s="345" t="s">
        <v>349</v>
      </c>
      <c r="C53" s="346"/>
      <c r="D53" s="487" t="s">
        <v>341</v>
      </c>
      <c r="E53" s="487"/>
      <c r="F53" s="297" t="s">
        <v>277</v>
      </c>
      <c r="G53" s="346"/>
      <c r="H53" s="346"/>
      <c r="I53" s="346"/>
      <c r="J53" s="352">
        <v>8</v>
      </c>
      <c r="K53" s="27">
        <v>0</v>
      </c>
      <c r="L53" s="27">
        <v>0</v>
      </c>
      <c r="M53" s="27">
        <v>0</v>
      </c>
      <c r="N53" s="27">
        <v>8</v>
      </c>
      <c r="O53" s="27">
        <v>8</v>
      </c>
      <c r="P53" s="27">
        <v>8</v>
      </c>
      <c r="Q53" s="327"/>
      <c r="R53" s="327"/>
      <c r="S53" s="327"/>
      <c r="T53" s="327"/>
    </row>
    <row r="54" spans="2:20" ht="15.75" x14ac:dyDescent="0.25">
      <c r="B54" s="345" t="s">
        <v>350</v>
      </c>
      <c r="C54" s="346"/>
      <c r="D54" s="487" t="s">
        <v>344</v>
      </c>
      <c r="E54" s="487"/>
      <c r="F54" s="297" t="s">
        <v>277</v>
      </c>
      <c r="G54" s="346"/>
      <c r="H54" s="346"/>
      <c r="I54" s="346"/>
      <c r="J54" s="352">
        <v>1</v>
      </c>
      <c r="K54" s="27">
        <v>0</v>
      </c>
      <c r="L54" s="27">
        <v>0</v>
      </c>
      <c r="M54" s="27">
        <v>0</v>
      </c>
      <c r="N54" s="27">
        <v>1</v>
      </c>
      <c r="O54" s="27">
        <v>1</v>
      </c>
      <c r="P54" s="27">
        <v>1</v>
      </c>
      <c r="Q54" s="327"/>
      <c r="R54" s="327"/>
      <c r="S54" s="327"/>
      <c r="T54" s="327"/>
    </row>
    <row r="55" spans="2:20" ht="15" customHeight="1" x14ac:dyDescent="0.25">
      <c r="B55" s="343" t="s">
        <v>90</v>
      </c>
      <c r="C55" s="344"/>
      <c r="D55" s="469" t="s">
        <v>297</v>
      </c>
      <c r="E55" s="469"/>
      <c r="F55" s="334" t="s">
        <v>89</v>
      </c>
      <c r="G55" s="344"/>
      <c r="H55" s="344" t="s">
        <v>251</v>
      </c>
      <c r="I55" s="344"/>
      <c r="J55" s="351">
        <v>3</v>
      </c>
      <c r="K55" s="293">
        <v>0</v>
      </c>
      <c r="L55" s="327">
        <v>3</v>
      </c>
      <c r="M55" s="293">
        <v>3</v>
      </c>
      <c r="N55" s="293">
        <v>3</v>
      </c>
      <c r="O55" s="27">
        <v>0</v>
      </c>
      <c r="P55" s="293">
        <v>0</v>
      </c>
      <c r="Q55" s="293"/>
      <c r="R55" s="293"/>
      <c r="S55" s="293"/>
      <c r="T55" s="293"/>
    </row>
    <row r="56" spans="2:20" ht="15" customHeight="1" x14ac:dyDescent="0.25">
      <c r="B56" s="343" t="s">
        <v>299</v>
      </c>
      <c r="C56" s="344"/>
      <c r="D56" s="469" t="s">
        <v>298</v>
      </c>
      <c r="E56" s="469"/>
      <c r="F56" s="334" t="s">
        <v>89</v>
      </c>
      <c r="G56" s="344"/>
      <c r="H56" s="344" t="s">
        <v>251</v>
      </c>
      <c r="I56" s="344"/>
      <c r="J56" s="351">
        <v>2</v>
      </c>
      <c r="K56" s="293">
        <v>0</v>
      </c>
      <c r="L56" s="293">
        <v>2</v>
      </c>
      <c r="M56" s="293">
        <v>2</v>
      </c>
      <c r="N56" s="293">
        <v>2</v>
      </c>
      <c r="O56" s="27">
        <v>0</v>
      </c>
      <c r="P56" s="293">
        <v>0</v>
      </c>
      <c r="Q56" s="293"/>
      <c r="R56" s="293"/>
      <c r="S56" s="293"/>
      <c r="T56" s="293"/>
    </row>
    <row r="57" spans="2:20" ht="15" customHeight="1" x14ac:dyDescent="0.25">
      <c r="B57" s="345" t="s">
        <v>91</v>
      </c>
      <c r="C57" s="346"/>
      <c r="D57" s="491" t="s">
        <v>373</v>
      </c>
      <c r="E57" s="491"/>
      <c r="F57" s="297" t="s">
        <v>277</v>
      </c>
      <c r="G57" s="346"/>
      <c r="H57" s="346"/>
      <c r="I57" s="346"/>
      <c r="J57" s="352"/>
      <c r="K57" s="293"/>
      <c r="L57" s="293"/>
      <c r="M57" s="293"/>
      <c r="N57" s="293"/>
      <c r="O57" s="297"/>
      <c r="P57" s="293"/>
      <c r="Q57" s="293"/>
      <c r="R57" s="293"/>
      <c r="S57" s="293"/>
      <c r="T57" s="293"/>
    </row>
    <row r="58" spans="2:20" ht="15.75" customHeight="1" x14ac:dyDescent="0.25">
      <c r="B58" s="293"/>
      <c r="C58" s="293"/>
      <c r="D58" s="457"/>
      <c r="E58" s="457"/>
      <c r="F58" s="266"/>
      <c r="G58" s="293"/>
      <c r="H58" s="293"/>
      <c r="I58" s="293"/>
      <c r="J58" s="297"/>
      <c r="K58" s="293"/>
      <c r="L58" s="293"/>
      <c r="M58" s="293"/>
      <c r="N58" s="293"/>
      <c r="O58" s="297"/>
      <c r="P58" s="293"/>
      <c r="Q58" s="293"/>
      <c r="R58" s="293"/>
      <c r="S58" s="293"/>
      <c r="T58" s="293"/>
    </row>
    <row r="59" spans="2:20" ht="15.75" customHeight="1" x14ac:dyDescent="0.25">
      <c r="B59" s="327"/>
      <c r="C59" s="327"/>
      <c r="D59" s="457"/>
      <c r="E59" s="457"/>
      <c r="F59" s="266"/>
      <c r="G59" s="327"/>
      <c r="H59" s="327"/>
      <c r="I59" s="327"/>
      <c r="J59" s="297"/>
      <c r="K59" s="327"/>
      <c r="L59" s="327"/>
      <c r="M59" s="327"/>
      <c r="N59" s="327"/>
      <c r="O59" s="297"/>
      <c r="P59" s="327"/>
      <c r="Q59" s="327"/>
      <c r="R59" s="327"/>
      <c r="S59" s="327"/>
      <c r="T59" s="327"/>
    </row>
    <row r="60" spans="2:20" ht="15.75" customHeight="1" x14ac:dyDescent="0.25">
      <c r="B60" s="327"/>
      <c r="C60" s="327"/>
      <c r="D60" s="457"/>
      <c r="E60" s="457"/>
      <c r="F60" s="266"/>
      <c r="G60" s="327"/>
      <c r="H60" s="327"/>
      <c r="I60" s="327"/>
      <c r="J60" s="297"/>
      <c r="K60" s="327"/>
      <c r="L60" s="327"/>
      <c r="M60" s="327"/>
      <c r="N60" s="327"/>
      <c r="O60" s="297"/>
      <c r="P60" s="327"/>
      <c r="Q60" s="327"/>
      <c r="R60" s="327"/>
      <c r="S60" s="327"/>
      <c r="T60" s="327"/>
    </row>
    <row r="61" spans="2:20" ht="15.75" customHeight="1" x14ac:dyDescent="0.25">
      <c r="B61" s="327"/>
      <c r="C61" s="327"/>
      <c r="D61" s="457"/>
      <c r="E61" s="457"/>
      <c r="F61" s="266"/>
      <c r="G61" s="327"/>
      <c r="H61" s="327"/>
      <c r="I61" s="327"/>
      <c r="J61" s="297"/>
      <c r="K61" s="327"/>
      <c r="L61" s="327"/>
      <c r="M61" s="327"/>
      <c r="N61" s="327"/>
      <c r="O61" s="297"/>
      <c r="P61" s="327"/>
      <c r="Q61" s="327"/>
      <c r="R61" s="327"/>
      <c r="S61" s="327"/>
      <c r="T61" s="327"/>
    </row>
    <row r="62" spans="2:20" ht="15.75" customHeight="1" x14ac:dyDescent="0.25">
      <c r="B62" s="327"/>
      <c r="C62" s="327"/>
      <c r="D62" s="457"/>
      <c r="E62" s="457"/>
      <c r="F62" s="266"/>
      <c r="G62" s="327"/>
      <c r="H62" s="327"/>
      <c r="I62" s="327"/>
      <c r="J62" s="297"/>
      <c r="K62" s="327"/>
      <c r="L62" s="327"/>
      <c r="M62" s="327"/>
      <c r="N62" s="327"/>
      <c r="O62" s="297"/>
      <c r="P62" s="327"/>
      <c r="Q62" s="327"/>
      <c r="R62" s="327"/>
      <c r="S62" s="327"/>
      <c r="T62" s="327"/>
    </row>
    <row r="63" spans="2:20" ht="15.75" customHeight="1" x14ac:dyDescent="0.25">
      <c r="B63" s="327"/>
      <c r="C63" s="327"/>
      <c r="D63" s="457"/>
      <c r="E63" s="457"/>
      <c r="F63" s="266"/>
      <c r="G63" s="327"/>
      <c r="H63" s="327"/>
      <c r="I63" s="327"/>
      <c r="J63" s="297"/>
      <c r="K63" s="327"/>
      <c r="L63" s="327"/>
      <c r="M63" s="327"/>
      <c r="N63" s="327"/>
      <c r="O63" s="297"/>
      <c r="P63" s="327"/>
      <c r="Q63" s="327"/>
      <c r="R63" s="327"/>
      <c r="S63" s="327"/>
      <c r="T63" s="327"/>
    </row>
    <row r="64" spans="2:20" ht="15.75" customHeight="1" x14ac:dyDescent="0.25">
      <c r="B64" s="327"/>
      <c r="C64" s="327"/>
      <c r="D64" s="457"/>
      <c r="E64" s="457"/>
      <c r="F64" s="266"/>
      <c r="G64" s="327"/>
      <c r="H64" s="327"/>
      <c r="I64" s="327"/>
      <c r="J64" s="297"/>
      <c r="K64" s="327"/>
      <c r="L64" s="327"/>
      <c r="M64" s="327"/>
      <c r="N64" s="327"/>
      <c r="O64" s="297"/>
      <c r="P64" s="327"/>
      <c r="Q64" s="327"/>
      <c r="R64" s="327"/>
      <c r="S64" s="327"/>
      <c r="T64" s="327"/>
    </row>
    <row r="65" spans="2:20" ht="15.75" customHeight="1" x14ac:dyDescent="0.25">
      <c r="B65" s="327"/>
      <c r="C65" s="327"/>
      <c r="D65" s="457"/>
      <c r="E65" s="457"/>
      <c r="F65" s="266"/>
      <c r="G65" s="327"/>
      <c r="H65" s="327"/>
      <c r="I65" s="327"/>
      <c r="J65" s="297"/>
      <c r="K65" s="327"/>
      <c r="L65" s="327"/>
      <c r="M65" s="327"/>
      <c r="N65" s="327"/>
      <c r="O65" s="297"/>
      <c r="P65" s="327"/>
      <c r="Q65" s="327"/>
      <c r="R65" s="327"/>
      <c r="S65" s="327"/>
      <c r="T65" s="327"/>
    </row>
    <row r="66" spans="2:20" ht="15" customHeight="1" x14ac:dyDescent="0.25">
      <c r="B66" s="293"/>
      <c r="C66" s="293"/>
      <c r="D66" s="293"/>
      <c r="E66" s="259" t="s">
        <v>75</v>
      </c>
      <c r="F66" s="293"/>
      <c r="G66" s="293"/>
      <c r="H66" s="293"/>
      <c r="I66" s="293" t="s">
        <v>18</v>
      </c>
      <c r="J66" s="297">
        <f t="shared" ref="J66:T66" si="0">SUM(J22:J58)</f>
        <v>67</v>
      </c>
      <c r="K66" s="297">
        <f t="shared" si="0"/>
        <v>22</v>
      </c>
      <c r="L66" s="297">
        <f t="shared" si="0"/>
        <v>26</v>
      </c>
      <c r="M66" s="297">
        <f t="shared" si="0"/>
        <v>25</v>
      </c>
      <c r="N66" s="297">
        <f t="shared" si="0"/>
        <v>52</v>
      </c>
      <c r="O66" s="297">
        <f t="shared" si="0"/>
        <v>40</v>
      </c>
      <c r="P66" s="297">
        <f t="shared" si="0"/>
        <v>34</v>
      </c>
      <c r="Q66" s="297">
        <f t="shared" si="0"/>
        <v>0</v>
      </c>
      <c r="R66" s="297">
        <f t="shared" si="0"/>
        <v>0</v>
      </c>
      <c r="S66" s="297">
        <f t="shared" si="0"/>
        <v>0</v>
      </c>
      <c r="T66" s="297">
        <f t="shared" si="0"/>
        <v>0</v>
      </c>
    </row>
    <row r="67" spans="2:20" ht="15" customHeight="1" x14ac:dyDescent="0.25">
      <c r="B67" s="293"/>
      <c r="C67" s="293"/>
      <c r="D67" s="293"/>
      <c r="E67" s="293"/>
      <c r="F67" s="293"/>
      <c r="G67" s="293"/>
      <c r="H67" s="293"/>
      <c r="I67" s="293" t="s">
        <v>76</v>
      </c>
      <c r="J67" s="297">
        <f>+J66</f>
        <v>67</v>
      </c>
      <c r="K67" s="260">
        <f>+J67-($J$67/7)</f>
        <v>57.428571428571431</v>
      </c>
      <c r="L67" s="260">
        <f>+K67-($J$67/7)</f>
        <v>47.857142857142861</v>
      </c>
      <c r="M67" s="260">
        <f t="shared" ref="M67:T67" si="1">+L67-($J$67/7)</f>
        <v>38.285714285714292</v>
      </c>
      <c r="N67" s="260">
        <f t="shared" si="1"/>
        <v>28.714285714285722</v>
      </c>
      <c r="O67" s="260">
        <f t="shared" si="1"/>
        <v>19.142857142857153</v>
      </c>
      <c r="P67" s="260">
        <f t="shared" si="1"/>
        <v>9.5714285714285818</v>
      </c>
      <c r="Q67" s="260">
        <f t="shared" si="1"/>
        <v>0</v>
      </c>
      <c r="R67" s="260">
        <f t="shared" si="1"/>
        <v>-9.5714285714285712</v>
      </c>
      <c r="S67" s="260">
        <f t="shared" si="1"/>
        <v>-19.142857142857142</v>
      </c>
      <c r="T67" s="260">
        <f t="shared" si="1"/>
        <v>-28.714285714285715</v>
      </c>
    </row>
    <row r="68" spans="2:20" ht="15.75" x14ac:dyDescent="0.25">
      <c r="B68" s="293"/>
      <c r="C68" s="293"/>
      <c r="D68" s="293"/>
      <c r="E68" s="293"/>
      <c r="F68" s="293"/>
      <c r="G68" s="293"/>
      <c r="H68" s="293"/>
      <c r="I68" s="293"/>
      <c r="J68" s="297"/>
      <c r="K68" s="293"/>
      <c r="L68" s="293"/>
      <c r="M68" s="293"/>
      <c r="N68" s="293"/>
      <c r="O68" s="19"/>
    </row>
    <row r="69" spans="2:20" ht="15.75" x14ac:dyDescent="0.25">
      <c r="B69" s="293"/>
      <c r="C69" s="293"/>
      <c r="D69" s="293"/>
      <c r="E69" s="293"/>
      <c r="F69" s="293"/>
      <c r="G69" s="293"/>
      <c r="H69" s="293"/>
      <c r="I69" s="293"/>
      <c r="J69" s="297"/>
      <c r="K69" s="293"/>
      <c r="L69" s="293"/>
      <c r="M69" s="293"/>
      <c r="N69" s="293"/>
      <c r="O69" s="19"/>
    </row>
    <row r="70" spans="2:20" ht="12.75" customHeight="1" x14ac:dyDescent="0.25">
      <c r="B70" s="293"/>
      <c r="C70" s="293"/>
      <c r="D70" s="293"/>
      <c r="E70" s="293"/>
      <c r="F70" s="293"/>
      <c r="G70" s="293"/>
      <c r="H70" s="293"/>
      <c r="I70" s="293"/>
      <c r="J70" s="297"/>
      <c r="K70" s="293"/>
      <c r="L70" s="293"/>
      <c r="M70" s="293"/>
      <c r="N70" s="293"/>
    </row>
    <row r="71" spans="2:20" ht="12.75" customHeight="1" x14ac:dyDescent="0.25">
      <c r="B71" s="293"/>
      <c r="C71" s="293"/>
      <c r="D71" s="293"/>
      <c r="E71" s="293"/>
      <c r="F71" s="293"/>
      <c r="G71" s="293"/>
      <c r="H71" s="293"/>
      <c r="I71" s="293"/>
      <c r="J71" s="297"/>
      <c r="K71" s="293"/>
      <c r="L71" s="293"/>
      <c r="M71" s="293"/>
      <c r="N71" s="293"/>
    </row>
    <row r="72" spans="2:20" ht="12.75" customHeight="1" x14ac:dyDescent="0.25">
      <c r="B72" s="293"/>
      <c r="C72" s="293"/>
      <c r="D72" s="293"/>
      <c r="E72" s="293"/>
      <c r="F72" s="293"/>
      <c r="G72" s="293"/>
      <c r="H72" s="293"/>
      <c r="I72" s="293"/>
      <c r="J72" s="297"/>
      <c r="K72" s="293"/>
      <c r="L72" s="293"/>
      <c r="M72" s="293"/>
      <c r="N72" s="293"/>
    </row>
    <row r="73" spans="2:20" ht="12.75" customHeight="1" x14ac:dyDescent="0.25">
      <c r="B73" s="293"/>
      <c r="C73" s="293"/>
      <c r="D73" s="293"/>
      <c r="E73" s="293"/>
      <c r="F73" s="293"/>
      <c r="G73" s="293"/>
      <c r="H73" s="293"/>
      <c r="I73" s="293"/>
      <c r="J73" s="297"/>
      <c r="K73" s="293"/>
      <c r="L73" s="293"/>
      <c r="M73" s="293"/>
      <c r="N73" s="293"/>
    </row>
    <row r="74" spans="2:20" ht="12.75" customHeight="1" x14ac:dyDescent="0.25">
      <c r="B74" s="293"/>
      <c r="C74" s="293"/>
      <c r="D74" s="293"/>
      <c r="E74" s="293"/>
      <c r="F74" s="293"/>
      <c r="G74" s="293"/>
      <c r="H74" s="293"/>
      <c r="I74" s="293"/>
      <c r="J74" s="297"/>
      <c r="K74" s="293"/>
      <c r="L74" s="293"/>
      <c r="M74" s="293"/>
      <c r="N74" s="293"/>
    </row>
  </sheetData>
  <mergeCells count="62">
    <mergeCell ref="D48:E48"/>
    <mergeCell ref="D49:E49"/>
    <mergeCell ref="D29:E29"/>
    <mergeCell ref="D30:E30"/>
    <mergeCell ref="D31:E31"/>
    <mergeCell ref="D32:E32"/>
    <mergeCell ref="D33:E33"/>
    <mergeCell ref="D34:E34"/>
    <mergeCell ref="D35:E35"/>
    <mergeCell ref="D52:E52"/>
    <mergeCell ref="D58:E58"/>
    <mergeCell ref="D57:E57"/>
    <mergeCell ref="D60:E60"/>
    <mergeCell ref="D61:E61"/>
    <mergeCell ref="D37:E37"/>
    <mergeCell ref="D38:E38"/>
    <mergeCell ref="D56:E56"/>
    <mergeCell ref="D55:E55"/>
    <mergeCell ref="G16:H16"/>
    <mergeCell ref="E16:F16"/>
    <mergeCell ref="D23:E23"/>
    <mergeCell ref="D24:E24"/>
    <mergeCell ref="D26:E26"/>
    <mergeCell ref="D28:E28"/>
    <mergeCell ref="D50:E50"/>
    <mergeCell ref="D45:E45"/>
    <mergeCell ref="D46:E46"/>
    <mergeCell ref="D47:E47"/>
    <mergeCell ref="D40:E40"/>
    <mergeCell ref="D51:E51"/>
    <mergeCell ref="B2:C2"/>
    <mergeCell ref="D2:F6"/>
    <mergeCell ref="D65:E65"/>
    <mergeCell ref="D62:E62"/>
    <mergeCell ref="C19:E19"/>
    <mergeCell ref="D21:E21"/>
    <mergeCell ref="E14:F14"/>
    <mergeCell ref="D59:E59"/>
    <mergeCell ref="D63:E63"/>
    <mergeCell ref="D64:E64"/>
    <mergeCell ref="D41:E41"/>
    <mergeCell ref="D42:E42"/>
    <mergeCell ref="D43:E43"/>
    <mergeCell ref="D44:E44"/>
    <mergeCell ref="D53:E53"/>
    <mergeCell ref="D54:E54"/>
    <mergeCell ref="G9:H9"/>
    <mergeCell ref="E10:F10"/>
    <mergeCell ref="G10:H10"/>
    <mergeCell ref="E9:F9"/>
    <mergeCell ref="D36:E36"/>
    <mergeCell ref="G11:H11"/>
    <mergeCell ref="E12:F12"/>
    <mergeCell ref="G12:H12"/>
    <mergeCell ref="E13:F13"/>
    <mergeCell ref="G13:H13"/>
    <mergeCell ref="G14:H14"/>
    <mergeCell ref="G15:H15"/>
    <mergeCell ref="E15:F15"/>
    <mergeCell ref="E11:F11"/>
    <mergeCell ref="E18:F18"/>
    <mergeCell ref="D22:E22"/>
  </mergeCells>
  <conditionalFormatting sqref="F58:F65">
    <cfRule type="containsText" dxfId="225" priority="279" operator="containsText" text="Ei tehdä">
      <formula>NOT(ISERROR(SEARCH("Ei tehdä",F58)))</formula>
    </cfRule>
    <cfRule type="containsText" dxfId="224" priority="281" operator="containsText" text="Valmis">
      <formula>NOT(ISERROR(SEARCH("Valmis",F58)))</formula>
    </cfRule>
    <cfRule type="containsText" dxfId="223" priority="282" operator="containsText" text="Kesken">
      <formula>NOT(ISERROR(SEARCH("Kesken",F58)))</formula>
    </cfRule>
    <cfRule type="containsBlanks" dxfId="222" priority="284">
      <formula>LEN(TRIM(F58))=0</formula>
    </cfRule>
  </conditionalFormatting>
  <conditionalFormatting sqref="F23">
    <cfRule type="containsText" dxfId="221" priority="222" operator="containsText" text="Ei tehdä">
      <formula>NOT(ISERROR(SEARCH("Ei tehdä",F23)))</formula>
    </cfRule>
    <cfRule type="containsText" dxfId="220" priority="223" operator="containsText" text="Valmis">
      <formula>NOT(ISERROR(SEARCH("Valmis",F23)))</formula>
    </cfRule>
    <cfRule type="containsText" dxfId="219" priority="224" operator="containsText" text="Kesken">
      <formula>NOT(ISERROR(SEARCH("Kesken",F23)))</formula>
    </cfRule>
    <cfRule type="containsBlanks" dxfId="218" priority="225">
      <formula>LEN(TRIM(F23))=0</formula>
    </cfRule>
  </conditionalFormatting>
  <conditionalFormatting sqref="F22">
    <cfRule type="containsText" dxfId="217" priority="217" operator="containsText" text="Ei tehdä">
      <formula>NOT(ISERROR(SEARCH("Ei tehdä",F22)))</formula>
    </cfRule>
    <cfRule type="containsText" dxfId="216" priority="218" operator="containsText" text="Valmis">
      <formula>NOT(ISERROR(SEARCH("Valmis",F22)))</formula>
    </cfRule>
    <cfRule type="containsText" dxfId="215" priority="219" operator="containsText" text="Kesken">
      <formula>NOT(ISERROR(SEARCH("Kesken",F22)))</formula>
    </cfRule>
    <cfRule type="containsBlanks" dxfId="214" priority="220">
      <formula>LEN(TRIM(F22))=0</formula>
    </cfRule>
  </conditionalFormatting>
  <conditionalFormatting sqref="F24">
    <cfRule type="containsText" dxfId="213" priority="212" operator="containsText" text="Ei tehdä">
      <formula>NOT(ISERROR(SEARCH("Ei tehdä",F24)))</formula>
    </cfRule>
    <cfRule type="containsText" dxfId="212" priority="213" operator="containsText" text="Valmis">
      <formula>NOT(ISERROR(SEARCH("Valmis",F24)))</formula>
    </cfRule>
    <cfRule type="containsText" dxfId="211" priority="214" operator="containsText" text="Kesken">
      <formula>NOT(ISERROR(SEARCH("Kesken",F24)))</formula>
    </cfRule>
    <cfRule type="containsBlanks" dxfId="210" priority="215">
      <formula>LEN(TRIM(F24))=0</formula>
    </cfRule>
  </conditionalFormatting>
  <conditionalFormatting sqref="F26">
    <cfRule type="containsText" dxfId="209" priority="207" operator="containsText" text="Ei tehdä">
      <formula>NOT(ISERROR(SEARCH("Ei tehdä",F26)))</formula>
    </cfRule>
    <cfRule type="containsText" dxfId="208" priority="208" operator="containsText" text="Valmis">
      <formula>NOT(ISERROR(SEARCH("Valmis",F26)))</formula>
    </cfRule>
    <cfRule type="containsText" dxfId="207" priority="209" operator="containsText" text="Kesken">
      <formula>NOT(ISERROR(SEARCH("Kesken",F26)))</formula>
    </cfRule>
    <cfRule type="containsBlanks" dxfId="206" priority="210">
      <formula>LEN(TRIM(F26))=0</formula>
    </cfRule>
  </conditionalFormatting>
  <conditionalFormatting sqref="F29">
    <cfRule type="containsText" dxfId="205" priority="202" operator="containsText" text="Ei tehdä">
      <formula>NOT(ISERROR(SEARCH("Ei tehdä",F29)))</formula>
    </cfRule>
    <cfRule type="containsText" dxfId="204" priority="203" operator="containsText" text="Valmis">
      <formula>NOT(ISERROR(SEARCH("Valmis",F29)))</formula>
    </cfRule>
    <cfRule type="containsText" dxfId="203" priority="204" operator="containsText" text="Kesken">
      <formula>NOT(ISERROR(SEARCH("Kesken",F29)))</formula>
    </cfRule>
    <cfRule type="containsBlanks" dxfId="202" priority="205">
      <formula>LEN(TRIM(F29))=0</formula>
    </cfRule>
  </conditionalFormatting>
  <conditionalFormatting sqref="F32">
    <cfRule type="containsText" dxfId="201" priority="187" operator="containsText" text="Ei tehdä">
      <formula>NOT(ISERROR(SEARCH("Ei tehdä",F32)))</formula>
    </cfRule>
    <cfRule type="containsText" dxfId="200" priority="188" operator="containsText" text="Valmis">
      <formula>NOT(ISERROR(SEARCH("Valmis",F32)))</formula>
    </cfRule>
    <cfRule type="containsText" dxfId="199" priority="189" operator="containsText" text="Kesken">
      <formula>NOT(ISERROR(SEARCH("Kesken",F32)))</formula>
    </cfRule>
    <cfRule type="containsBlanks" dxfId="198" priority="190">
      <formula>LEN(TRIM(F32))=0</formula>
    </cfRule>
  </conditionalFormatting>
  <conditionalFormatting sqref="F34">
    <cfRule type="containsText" dxfId="197" priority="177" operator="containsText" text="Ei tehdä">
      <formula>NOT(ISERROR(SEARCH("Ei tehdä",F34)))</formula>
    </cfRule>
    <cfRule type="containsText" dxfId="196" priority="178" operator="containsText" text="Valmis">
      <formula>NOT(ISERROR(SEARCH("Valmis",F34)))</formula>
    </cfRule>
    <cfRule type="containsText" dxfId="195" priority="179" operator="containsText" text="Kesken">
      <formula>NOT(ISERROR(SEARCH("Kesken",F34)))</formula>
    </cfRule>
    <cfRule type="containsBlanks" dxfId="194" priority="180">
      <formula>LEN(TRIM(F34))=0</formula>
    </cfRule>
  </conditionalFormatting>
  <conditionalFormatting sqref="F35">
    <cfRule type="containsText" dxfId="193" priority="172" operator="containsText" text="Ei tehdä">
      <formula>NOT(ISERROR(SEARCH("Ei tehdä",F35)))</formula>
    </cfRule>
    <cfRule type="containsText" dxfId="192" priority="173" operator="containsText" text="Valmis">
      <formula>NOT(ISERROR(SEARCH("Valmis",F35)))</formula>
    </cfRule>
    <cfRule type="containsText" dxfId="191" priority="174" operator="containsText" text="Kesken">
      <formula>NOT(ISERROR(SEARCH("Kesken",F35)))</formula>
    </cfRule>
    <cfRule type="containsBlanks" dxfId="190" priority="175">
      <formula>LEN(TRIM(F35))=0</formula>
    </cfRule>
  </conditionalFormatting>
  <conditionalFormatting sqref="F40">
    <cfRule type="containsText" dxfId="189" priority="152" operator="containsText" text="Ei tehdä">
      <formula>NOT(ISERROR(SEARCH("Ei tehdä",F40)))</formula>
    </cfRule>
    <cfRule type="containsText" dxfId="188" priority="153" operator="containsText" text="Valmis">
      <formula>NOT(ISERROR(SEARCH("Valmis",F40)))</formula>
    </cfRule>
    <cfRule type="containsText" dxfId="187" priority="154" operator="containsText" text="Kesken">
      <formula>NOT(ISERROR(SEARCH("Kesken",F40)))</formula>
    </cfRule>
    <cfRule type="containsBlanks" dxfId="186" priority="155">
      <formula>LEN(TRIM(F40))=0</formula>
    </cfRule>
  </conditionalFormatting>
  <conditionalFormatting sqref="F25">
    <cfRule type="containsText" dxfId="185" priority="142" operator="containsText" text="Ei tehdä">
      <formula>NOT(ISERROR(SEARCH("Ei tehdä",F25)))</formula>
    </cfRule>
    <cfRule type="containsText" dxfId="184" priority="143" operator="containsText" text="Valmis">
      <formula>NOT(ISERROR(SEARCH("Valmis",F25)))</formula>
    </cfRule>
    <cfRule type="containsText" dxfId="183" priority="144" operator="containsText" text="Kesken">
      <formula>NOT(ISERROR(SEARCH("Kesken",F25)))</formula>
    </cfRule>
    <cfRule type="containsBlanks" dxfId="182" priority="145">
      <formula>LEN(TRIM(F25))=0</formula>
    </cfRule>
  </conditionalFormatting>
  <conditionalFormatting sqref="F42">
    <cfRule type="containsText" dxfId="181" priority="134" operator="containsText" text="Ei tehdä">
      <formula>NOT(ISERROR(SEARCH("Ei tehdä",F42)))</formula>
    </cfRule>
    <cfRule type="containsText" dxfId="180" priority="135" operator="containsText" text="Valmis">
      <formula>NOT(ISERROR(SEARCH("Valmis",F42)))</formula>
    </cfRule>
    <cfRule type="containsText" dxfId="179" priority="136" operator="containsText" text="Kesken">
      <formula>NOT(ISERROR(SEARCH("Kesken",F42)))</formula>
    </cfRule>
    <cfRule type="containsBlanks" dxfId="178" priority="137">
      <formula>LEN(TRIM(F42))=0</formula>
    </cfRule>
  </conditionalFormatting>
  <conditionalFormatting sqref="F43">
    <cfRule type="containsText" dxfId="177" priority="130" operator="containsText" text="Ei tehdä">
      <formula>NOT(ISERROR(SEARCH("Ei tehdä",F43)))</formula>
    </cfRule>
    <cfRule type="containsText" dxfId="176" priority="131" operator="containsText" text="Valmis">
      <formula>NOT(ISERROR(SEARCH("Valmis",F43)))</formula>
    </cfRule>
    <cfRule type="containsText" dxfId="175" priority="132" operator="containsText" text="Kesken">
      <formula>NOT(ISERROR(SEARCH("Kesken",F43)))</formula>
    </cfRule>
    <cfRule type="containsBlanks" dxfId="174" priority="133">
      <formula>LEN(TRIM(F43))=0</formula>
    </cfRule>
  </conditionalFormatting>
  <conditionalFormatting sqref="F44">
    <cfRule type="containsText" dxfId="173" priority="126" operator="containsText" text="Ei tehdä">
      <formula>NOT(ISERROR(SEARCH("Ei tehdä",F44)))</formula>
    </cfRule>
    <cfRule type="containsText" dxfId="172" priority="127" operator="containsText" text="Valmis">
      <formula>NOT(ISERROR(SEARCH("Valmis",F44)))</formula>
    </cfRule>
    <cfRule type="containsText" dxfId="171" priority="128" operator="containsText" text="Kesken">
      <formula>NOT(ISERROR(SEARCH("Kesken",F44)))</formula>
    </cfRule>
    <cfRule type="containsBlanks" dxfId="170" priority="129">
      <formula>LEN(TRIM(F44))=0</formula>
    </cfRule>
  </conditionalFormatting>
  <conditionalFormatting sqref="F45">
    <cfRule type="containsText" dxfId="169" priority="122" operator="containsText" text="Ei tehdä">
      <formula>NOT(ISERROR(SEARCH("Ei tehdä",F45)))</formula>
    </cfRule>
    <cfRule type="containsText" dxfId="168" priority="123" operator="containsText" text="Valmis">
      <formula>NOT(ISERROR(SEARCH("Valmis",F45)))</formula>
    </cfRule>
    <cfRule type="containsText" dxfId="167" priority="124" operator="containsText" text="Kesken">
      <formula>NOT(ISERROR(SEARCH("Kesken",F45)))</formula>
    </cfRule>
    <cfRule type="containsBlanks" dxfId="166" priority="125">
      <formula>LEN(TRIM(F45))=0</formula>
    </cfRule>
  </conditionalFormatting>
  <conditionalFormatting sqref="F46">
    <cfRule type="containsText" dxfId="165" priority="118" operator="containsText" text="Ei tehdä">
      <formula>NOT(ISERROR(SEARCH("Ei tehdä",F46)))</formula>
    </cfRule>
    <cfRule type="containsText" dxfId="164" priority="119" operator="containsText" text="Valmis">
      <formula>NOT(ISERROR(SEARCH("Valmis",F46)))</formula>
    </cfRule>
    <cfRule type="containsText" dxfId="163" priority="120" operator="containsText" text="Kesken">
      <formula>NOT(ISERROR(SEARCH("Kesken",F46)))</formula>
    </cfRule>
    <cfRule type="containsBlanks" dxfId="162" priority="121">
      <formula>LEN(TRIM(F46))=0</formula>
    </cfRule>
  </conditionalFormatting>
  <conditionalFormatting sqref="F47">
    <cfRule type="containsText" dxfId="161" priority="114" operator="containsText" text="Ei tehdä">
      <formula>NOT(ISERROR(SEARCH("Ei tehdä",F47)))</formula>
    </cfRule>
    <cfRule type="containsText" dxfId="160" priority="115" operator="containsText" text="Valmis">
      <formula>NOT(ISERROR(SEARCH("Valmis",F47)))</formula>
    </cfRule>
    <cfRule type="containsText" dxfId="159" priority="116" operator="containsText" text="Kesken">
      <formula>NOT(ISERROR(SEARCH("Kesken",F47)))</formula>
    </cfRule>
    <cfRule type="containsBlanks" dxfId="158" priority="117">
      <formula>LEN(TRIM(F47))=0</formula>
    </cfRule>
  </conditionalFormatting>
  <conditionalFormatting sqref="F48">
    <cfRule type="containsText" dxfId="157" priority="110" operator="containsText" text="Ei tehdä">
      <formula>NOT(ISERROR(SEARCH("Ei tehdä",F48)))</formula>
    </cfRule>
    <cfRule type="containsText" dxfId="156" priority="111" operator="containsText" text="Valmis">
      <formula>NOT(ISERROR(SEARCH("Valmis",F48)))</formula>
    </cfRule>
    <cfRule type="containsText" dxfId="155" priority="112" operator="containsText" text="Kesken">
      <formula>NOT(ISERROR(SEARCH("Kesken",F48)))</formula>
    </cfRule>
    <cfRule type="containsBlanks" dxfId="154" priority="113">
      <formula>LEN(TRIM(F48))=0</formula>
    </cfRule>
  </conditionalFormatting>
  <conditionalFormatting sqref="F49">
    <cfRule type="containsText" dxfId="153" priority="106" operator="containsText" text="Ei tehdä">
      <formula>NOT(ISERROR(SEARCH("Ei tehdä",F49)))</formula>
    </cfRule>
    <cfRule type="containsText" dxfId="152" priority="107" operator="containsText" text="Valmis">
      <formula>NOT(ISERROR(SEARCH("Valmis",F49)))</formula>
    </cfRule>
    <cfRule type="containsText" dxfId="151" priority="108" operator="containsText" text="Kesken">
      <formula>NOT(ISERROR(SEARCH("Kesken",F49)))</formula>
    </cfRule>
    <cfRule type="containsBlanks" dxfId="150" priority="109">
      <formula>LEN(TRIM(F49))=0</formula>
    </cfRule>
  </conditionalFormatting>
  <conditionalFormatting sqref="F50">
    <cfRule type="containsText" dxfId="149" priority="102" operator="containsText" text="Ei tehdä">
      <formula>NOT(ISERROR(SEARCH("Ei tehdä",F50)))</formula>
    </cfRule>
    <cfRule type="containsText" dxfId="148" priority="103" operator="containsText" text="Valmis">
      <formula>NOT(ISERROR(SEARCH("Valmis",F50)))</formula>
    </cfRule>
    <cfRule type="containsText" dxfId="147" priority="104" operator="containsText" text="Kesken">
      <formula>NOT(ISERROR(SEARCH("Kesken",F50)))</formula>
    </cfRule>
    <cfRule type="containsBlanks" dxfId="146" priority="105">
      <formula>LEN(TRIM(F50))=0</formula>
    </cfRule>
  </conditionalFormatting>
  <conditionalFormatting sqref="F51">
    <cfRule type="containsText" dxfId="145" priority="98" operator="containsText" text="Ei tehdä">
      <formula>NOT(ISERROR(SEARCH("Ei tehdä",F51)))</formula>
    </cfRule>
    <cfRule type="containsText" dxfId="144" priority="99" operator="containsText" text="Valmis">
      <formula>NOT(ISERROR(SEARCH("Valmis",F51)))</formula>
    </cfRule>
    <cfRule type="containsText" dxfId="143" priority="100" operator="containsText" text="Kesken">
      <formula>NOT(ISERROR(SEARCH("Kesken",F51)))</formula>
    </cfRule>
    <cfRule type="containsBlanks" dxfId="142" priority="101">
      <formula>LEN(TRIM(F51))=0</formula>
    </cfRule>
  </conditionalFormatting>
  <conditionalFormatting sqref="F53">
    <cfRule type="containsText" dxfId="141" priority="90" operator="containsText" text="Ei tehdä">
      <formula>NOT(ISERROR(SEARCH("Ei tehdä",F53)))</formula>
    </cfRule>
    <cfRule type="containsText" dxfId="140" priority="91" operator="containsText" text="Valmis">
      <formula>NOT(ISERROR(SEARCH("Valmis",F53)))</formula>
    </cfRule>
    <cfRule type="containsText" dxfId="139" priority="92" operator="containsText" text="Kesken">
      <formula>NOT(ISERROR(SEARCH("Kesken",F53)))</formula>
    </cfRule>
    <cfRule type="containsBlanks" dxfId="138" priority="93">
      <formula>LEN(TRIM(F53))=0</formula>
    </cfRule>
  </conditionalFormatting>
  <conditionalFormatting sqref="F54">
    <cfRule type="containsText" dxfId="137" priority="86" operator="containsText" text="Ei tehdä">
      <formula>NOT(ISERROR(SEARCH("Ei tehdä",F54)))</formula>
    </cfRule>
    <cfRule type="containsText" dxfId="136" priority="87" operator="containsText" text="Valmis">
      <formula>NOT(ISERROR(SEARCH("Valmis",F54)))</formula>
    </cfRule>
    <cfRule type="containsText" dxfId="135" priority="88" operator="containsText" text="Kesken">
      <formula>NOT(ISERROR(SEARCH("Kesken",F54)))</formula>
    </cfRule>
    <cfRule type="containsBlanks" dxfId="134" priority="89">
      <formula>LEN(TRIM(F54))=0</formula>
    </cfRule>
  </conditionalFormatting>
  <conditionalFormatting sqref="F57">
    <cfRule type="containsText" dxfId="133" priority="74" operator="containsText" text="Ei tehdä">
      <formula>NOT(ISERROR(SEARCH("Ei tehdä",F57)))</formula>
    </cfRule>
    <cfRule type="containsText" dxfId="132" priority="75" operator="containsText" text="Valmis">
      <formula>NOT(ISERROR(SEARCH("Valmis",F57)))</formula>
    </cfRule>
    <cfRule type="containsText" dxfId="131" priority="76" operator="containsText" text="Kesken">
      <formula>NOT(ISERROR(SEARCH("Kesken",F57)))</formula>
    </cfRule>
    <cfRule type="containsBlanks" dxfId="130" priority="77">
      <formula>LEN(TRIM(F57))=0</formula>
    </cfRule>
  </conditionalFormatting>
  <conditionalFormatting sqref="F30">
    <cfRule type="containsText" dxfId="129" priority="60" operator="containsText" text="Ei tehdä">
      <formula>NOT(ISERROR(SEARCH("Ei tehdä",F30)))</formula>
    </cfRule>
    <cfRule type="containsText" dxfId="128" priority="61" operator="containsText" text="Valmis">
      <formula>NOT(ISERROR(SEARCH("Valmis",F30)))</formula>
    </cfRule>
    <cfRule type="containsText" dxfId="127" priority="62" operator="containsText" text="Kesken">
      <formula>NOT(ISERROR(SEARCH("Kesken",F30)))</formula>
    </cfRule>
    <cfRule type="containsBlanks" dxfId="126" priority="63">
      <formula>LEN(TRIM(F30))=0</formula>
    </cfRule>
  </conditionalFormatting>
  <conditionalFormatting sqref="F31">
    <cfRule type="containsText" dxfId="125" priority="55" operator="containsText" text="Ei tehdä">
      <formula>NOT(ISERROR(SEARCH("Ei tehdä",F31)))</formula>
    </cfRule>
    <cfRule type="containsText" dxfId="124" priority="56" operator="containsText" text="Valmis">
      <formula>NOT(ISERROR(SEARCH("Valmis",F31)))</formula>
    </cfRule>
    <cfRule type="containsText" dxfId="123" priority="57" operator="containsText" text="Kesken">
      <formula>NOT(ISERROR(SEARCH("Kesken",F31)))</formula>
    </cfRule>
    <cfRule type="containsBlanks" dxfId="122" priority="58">
      <formula>LEN(TRIM(F31))=0</formula>
    </cfRule>
  </conditionalFormatting>
  <conditionalFormatting sqref="F33">
    <cfRule type="containsText" dxfId="121" priority="50" operator="containsText" text="Ei tehdä">
      <formula>NOT(ISERROR(SEARCH("Ei tehdä",F33)))</formula>
    </cfRule>
    <cfRule type="containsText" dxfId="120" priority="51" operator="containsText" text="Valmis">
      <formula>NOT(ISERROR(SEARCH("Valmis",F33)))</formula>
    </cfRule>
    <cfRule type="containsText" dxfId="119" priority="52" operator="containsText" text="Kesken">
      <formula>NOT(ISERROR(SEARCH("Kesken",F33)))</formula>
    </cfRule>
    <cfRule type="containsBlanks" dxfId="118" priority="53">
      <formula>LEN(TRIM(F33))=0</formula>
    </cfRule>
  </conditionalFormatting>
  <conditionalFormatting sqref="F36">
    <cfRule type="containsText" dxfId="117" priority="45" operator="containsText" text="Ei tehdä">
      <formula>NOT(ISERROR(SEARCH("Ei tehdä",F36)))</formula>
    </cfRule>
    <cfRule type="containsText" dxfId="116" priority="46" operator="containsText" text="Valmis">
      <formula>NOT(ISERROR(SEARCH("Valmis",F36)))</formula>
    </cfRule>
    <cfRule type="containsText" dxfId="115" priority="47" operator="containsText" text="Kesken">
      <formula>NOT(ISERROR(SEARCH("Kesken",F36)))</formula>
    </cfRule>
    <cfRule type="containsBlanks" dxfId="114" priority="48">
      <formula>LEN(TRIM(F36))=0</formula>
    </cfRule>
  </conditionalFormatting>
  <conditionalFormatting sqref="F37">
    <cfRule type="containsText" dxfId="113" priority="40" operator="containsText" text="Ei tehdä">
      <formula>NOT(ISERROR(SEARCH("Ei tehdä",F37)))</formula>
    </cfRule>
    <cfRule type="containsText" dxfId="112" priority="41" operator="containsText" text="Valmis">
      <formula>NOT(ISERROR(SEARCH("Valmis",F37)))</formula>
    </cfRule>
    <cfRule type="containsText" dxfId="111" priority="42" operator="containsText" text="Kesken">
      <formula>NOT(ISERROR(SEARCH("Kesken",F37)))</formula>
    </cfRule>
    <cfRule type="containsBlanks" dxfId="110" priority="43">
      <formula>LEN(TRIM(F37))=0</formula>
    </cfRule>
  </conditionalFormatting>
  <conditionalFormatting sqref="F38:F39">
    <cfRule type="containsText" dxfId="109" priority="35" operator="containsText" text="Ei tehdä">
      <formula>NOT(ISERROR(SEARCH("Ei tehdä",F38)))</formula>
    </cfRule>
    <cfRule type="containsText" dxfId="108" priority="36" operator="containsText" text="Valmis">
      <formula>NOT(ISERROR(SEARCH("Valmis",F38)))</formula>
    </cfRule>
    <cfRule type="containsText" dxfId="107" priority="37" operator="containsText" text="Kesken">
      <formula>NOT(ISERROR(SEARCH("Kesken",F38)))</formula>
    </cfRule>
    <cfRule type="containsBlanks" dxfId="106" priority="38">
      <formula>LEN(TRIM(F38))=0</formula>
    </cfRule>
  </conditionalFormatting>
  <conditionalFormatting sqref="F28">
    <cfRule type="containsText" dxfId="105" priority="30" operator="containsText" text="Ei tehdä">
      <formula>NOT(ISERROR(SEARCH("Ei tehdä",F28)))</formula>
    </cfRule>
    <cfRule type="containsText" dxfId="104" priority="31" operator="containsText" text="Valmis">
      <formula>NOT(ISERROR(SEARCH("Valmis",F28)))</formula>
    </cfRule>
    <cfRule type="containsText" dxfId="103" priority="32" operator="containsText" text="Kesken">
      <formula>NOT(ISERROR(SEARCH("Kesken",F28)))</formula>
    </cfRule>
    <cfRule type="containsBlanks" dxfId="102" priority="33">
      <formula>LEN(TRIM(F28))=0</formula>
    </cfRule>
  </conditionalFormatting>
  <conditionalFormatting sqref="F56">
    <cfRule type="containsText" dxfId="101" priority="25" operator="containsText" text="Ei tehdä">
      <formula>NOT(ISERROR(SEARCH("Ei tehdä",F56)))</formula>
    </cfRule>
    <cfRule type="containsText" dxfId="100" priority="26" operator="containsText" text="Valmis">
      <formula>NOT(ISERROR(SEARCH("Valmis",F56)))</formula>
    </cfRule>
    <cfRule type="containsText" dxfId="99" priority="27" operator="containsText" text="Kesken">
      <formula>NOT(ISERROR(SEARCH("Kesken",F56)))</formula>
    </cfRule>
    <cfRule type="containsBlanks" dxfId="98" priority="28">
      <formula>LEN(TRIM(F56))=0</formula>
    </cfRule>
  </conditionalFormatting>
  <conditionalFormatting sqref="F27">
    <cfRule type="containsText" dxfId="97" priority="1" operator="containsText" text="Ei tehdä">
      <formula>NOT(ISERROR(SEARCH("Ei tehdä",F27)))</formula>
    </cfRule>
    <cfRule type="containsText" dxfId="96" priority="2" operator="containsText" text="Valmis">
      <formula>NOT(ISERROR(SEARCH("Valmis",F27)))</formula>
    </cfRule>
    <cfRule type="containsText" dxfId="95" priority="3" operator="containsText" text="Kesken">
      <formula>NOT(ISERROR(SEARCH("Kesken",F27)))</formula>
    </cfRule>
    <cfRule type="containsBlanks" dxfId="94" priority="4">
      <formula>LEN(TRIM(F27))=0</formula>
    </cfRule>
  </conditionalFormatting>
  <conditionalFormatting sqref="F41">
    <cfRule type="containsText" dxfId="93" priority="16" operator="containsText" text="Ei tehdä">
      <formula>NOT(ISERROR(SEARCH("Ei tehdä",F41)))</formula>
    </cfRule>
    <cfRule type="containsText" dxfId="92" priority="17" operator="containsText" text="Valmis">
      <formula>NOT(ISERROR(SEARCH("Valmis",F41)))</formula>
    </cfRule>
    <cfRule type="containsText" dxfId="91" priority="18" operator="containsText" text="Kesken">
      <formula>NOT(ISERROR(SEARCH("Kesken",F41)))</formula>
    </cfRule>
    <cfRule type="containsBlanks" dxfId="90" priority="19">
      <formula>LEN(TRIM(F41))=0</formula>
    </cfRule>
  </conditionalFormatting>
  <conditionalFormatting sqref="F55">
    <cfRule type="containsText" dxfId="89" priority="11" operator="containsText" text="Ei tehdä">
      <formula>NOT(ISERROR(SEARCH("Ei tehdä",F55)))</formula>
    </cfRule>
    <cfRule type="containsText" dxfId="88" priority="12" operator="containsText" text="Valmis">
      <formula>NOT(ISERROR(SEARCH("Valmis",F55)))</formula>
    </cfRule>
    <cfRule type="containsText" dxfId="87" priority="13" operator="containsText" text="Kesken">
      <formula>NOT(ISERROR(SEARCH("Kesken",F55)))</formula>
    </cfRule>
    <cfRule type="containsBlanks" dxfId="86" priority="14">
      <formula>LEN(TRIM(F55))=0</formula>
    </cfRule>
  </conditionalFormatting>
  <conditionalFormatting sqref="F52">
    <cfRule type="containsText" dxfId="85" priority="6" operator="containsText" text="Ei tehdä">
      <formula>NOT(ISERROR(SEARCH("Ei tehdä",F52)))</formula>
    </cfRule>
    <cfRule type="containsText" dxfId="84" priority="7" operator="containsText" text="Valmis">
      <formula>NOT(ISERROR(SEARCH("Valmis",F52)))</formula>
    </cfRule>
    <cfRule type="containsText" dxfId="83" priority="8" operator="containsText" text="Kesken">
      <formula>NOT(ISERROR(SEARCH("Kesken",F52)))</formula>
    </cfRule>
    <cfRule type="containsBlanks" dxfId="82" priority="9">
      <formula>LEN(TRIM(F52))=0</formula>
    </cfRule>
  </conditionalFormatting>
  <pageMargins left="0.7" right="0.7" top="0.75" bottom="0.75" header="0.3" footer="0.3"/>
  <pageSetup paperSize="9" orientation="portrait" r:id="rId1"/>
  <ignoredErrors>
    <ignoredError sqref="B52:B54" twoDigitTextYea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1" operator="containsText" id="{2C93A58A-E94B-4D95-AAE7-346C1D9644CB}">
            <xm:f>NOT(ISERROR(SEARCH("""",F23)))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F23</xm:sqref>
        </x14:conditionalFormatting>
        <x14:conditionalFormatting xmlns:xm="http://schemas.microsoft.com/office/excel/2006/main">
          <x14:cfRule type="containsText" priority="216" operator="containsText" id="{7D0A2589-4419-4298-B7AA-986B3ADAF0A1}">
            <xm:f>NOT(ISERROR(SEARCH("""",F22)))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F22</xm:sqref>
        </x14:conditionalFormatting>
        <x14:conditionalFormatting xmlns:xm="http://schemas.microsoft.com/office/excel/2006/main">
          <x14:cfRule type="containsText" priority="211" operator="containsText" id="{3750CBF8-15B2-4F47-9DB2-6B2558C6CCA0}">
            <xm:f>NOT(ISERROR(SEARCH("""",F24)))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F24</xm:sqref>
        </x14:conditionalFormatting>
        <x14:conditionalFormatting xmlns:xm="http://schemas.microsoft.com/office/excel/2006/main">
          <x14:cfRule type="containsText" priority="206" operator="containsText" id="{BFD943F3-C51E-4705-8C7E-3F589D3D2601}">
            <xm:f>NOT(ISERROR(SEARCH("""",F26)))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F26</xm:sqref>
        </x14:conditionalFormatting>
        <x14:conditionalFormatting xmlns:xm="http://schemas.microsoft.com/office/excel/2006/main">
          <x14:cfRule type="containsText" priority="201" operator="containsText" id="{4B9D94EA-AB9F-4C94-BFA3-06F1E1BB4A3D}">
            <xm:f>NOT(ISERROR(SEARCH("""",F29)))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ontainsText" priority="186" operator="containsText" id="{1735F2B4-682D-4EBE-8155-D9F8BE974674}">
            <xm:f>NOT(ISERROR(SEARCH("""",F32)))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176" operator="containsText" id="{6BD6C26E-098A-40A3-A3BB-E84C98AD014C}">
            <xm:f>NOT(ISERROR(SEARCH("""",F34)))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F34</xm:sqref>
        </x14:conditionalFormatting>
        <x14:conditionalFormatting xmlns:xm="http://schemas.microsoft.com/office/excel/2006/main">
          <x14:cfRule type="containsText" priority="171" operator="containsText" id="{F61F2EC8-D4BD-43AA-9366-D1FD6B0A5A35}">
            <xm:f>NOT(ISERROR(SEARCH("""",F35)))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F35</xm:sqref>
        </x14:conditionalFormatting>
        <x14:conditionalFormatting xmlns:xm="http://schemas.microsoft.com/office/excel/2006/main">
          <x14:cfRule type="containsText" priority="151" operator="containsText" id="{2D64E061-0465-4F50-8A2D-B92342978C21}">
            <xm:f>NOT(ISERROR(SEARCH("""",F40)))</xm:f>
            <xm:f>""""</xm:f>
            <x14:dxf>
              <fill>
                <patternFill>
                  <bgColor rgb="FFFFC7CE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ontainsText" priority="59" operator="containsText" id="{D96BBF65-2C53-4B88-BE3F-F2DC4AA9F463}">
            <xm:f>NOT(ISERROR(SEARCH("""",F30)))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F30</xm:sqref>
        </x14:conditionalFormatting>
        <x14:conditionalFormatting xmlns:xm="http://schemas.microsoft.com/office/excel/2006/main">
          <x14:cfRule type="containsText" priority="54" operator="containsText" id="{C638DBDE-8320-4B63-99E8-F447780240FC}">
            <xm:f>NOT(ISERROR(SEARCH("""",F31)))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F31</xm:sqref>
        </x14:conditionalFormatting>
        <x14:conditionalFormatting xmlns:xm="http://schemas.microsoft.com/office/excel/2006/main">
          <x14:cfRule type="containsText" priority="49" operator="containsText" id="{21CBAADA-3C4B-49F6-915B-5096E5AB6620}">
            <xm:f>NOT(ISERROR(SEARCH("""",F33)))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ontainsText" priority="44" operator="containsText" id="{DD41D92F-EB52-4EB5-A394-22CA88F9E0C2}">
            <xm:f>NOT(ISERROR(SEARCH("""",F36)))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F36</xm:sqref>
        </x14:conditionalFormatting>
        <x14:conditionalFormatting xmlns:xm="http://schemas.microsoft.com/office/excel/2006/main">
          <x14:cfRule type="containsText" priority="39" operator="containsText" id="{697463C6-387D-4AB5-8FAF-BCC6B6DA346B}">
            <xm:f>NOT(ISERROR(SEARCH("""",F37)))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F37</xm:sqref>
        </x14:conditionalFormatting>
        <x14:conditionalFormatting xmlns:xm="http://schemas.microsoft.com/office/excel/2006/main">
          <x14:cfRule type="containsText" priority="34" operator="containsText" id="{3EC09E27-23F5-4262-A9F7-A12A2CEB136C}">
            <xm:f>NOT(ISERROR(SEARCH("""",F38)))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F38:F39</xm:sqref>
        </x14:conditionalFormatting>
        <x14:conditionalFormatting xmlns:xm="http://schemas.microsoft.com/office/excel/2006/main">
          <x14:cfRule type="containsText" priority="29" operator="containsText" id="{409CA441-EDB7-43FE-AB3E-3782F37062F9}">
            <xm:f>NOT(ISERROR(SEARCH("""",F28)))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ontainsText" priority="24" operator="containsText" id="{4941E490-E6D5-45FE-A459-E3869719E268}">
            <xm:f>NOT(ISERROR(SEARCH("""",F56)))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F56</xm:sqref>
        </x14:conditionalFormatting>
        <x14:conditionalFormatting xmlns:xm="http://schemas.microsoft.com/office/excel/2006/main">
          <x14:cfRule type="containsText" priority="15" operator="containsText" id="{B43FA75D-AE12-4B6B-B79D-37A13CE7D105}">
            <xm:f>NOT(ISERROR(SEARCH("""",F41)))</xm:f>
            <xm:f>""""</xm:f>
            <x14:dxf>
              <fill>
                <patternFill>
                  <bgColor rgb="FFFFC7CE"/>
                </patternFill>
              </fill>
            </x14:dxf>
          </x14:cfRule>
          <xm:sqref>F41</xm:sqref>
        </x14:conditionalFormatting>
        <x14:conditionalFormatting xmlns:xm="http://schemas.microsoft.com/office/excel/2006/main">
          <x14:cfRule type="containsText" priority="10" operator="containsText" id="{ED6A334E-1BA9-4DDD-8123-CE981628B28F}">
            <xm:f>NOT(ISERROR(SEARCH("""",F55)))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F55</xm:sqref>
        </x14:conditionalFormatting>
        <x14:conditionalFormatting xmlns:xm="http://schemas.microsoft.com/office/excel/2006/main">
          <x14:cfRule type="containsText" priority="5" operator="containsText" id="{F7DF8D75-A8B5-40CA-90C2-F240BBC4A348}">
            <xm:f>NOT(ISERROR(SEARCH("""",F52)))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4"/>
  <sheetViews>
    <sheetView zoomScale="80" zoomScaleNormal="80" workbookViewId="0">
      <pane ySplit="11" topLeftCell="A40" activePane="bottomLeft" state="frozen"/>
      <selection pane="bottomLeft" activeCell="E50" sqref="E50"/>
    </sheetView>
  </sheetViews>
  <sheetFormatPr defaultColWidth="11.28515625" defaultRowHeight="15" customHeight="1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71.140625" style="16" customWidth="1"/>
    <col min="5" max="5" width="12.42578125" style="32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495" t="s">
        <v>77</v>
      </c>
      <c r="B1" s="496"/>
      <c r="C1" s="496"/>
      <c r="D1" s="496"/>
      <c r="E1" s="496"/>
      <c r="F1" s="497"/>
      <c r="G1" s="55"/>
      <c r="H1" s="28"/>
    </row>
    <row r="2" spans="1:8" ht="18" customHeight="1" x14ac:dyDescent="0.25">
      <c r="A2" s="77" t="s">
        <v>21</v>
      </c>
      <c r="B2" s="290" t="s">
        <v>26</v>
      </c>
      <c r="C2" s="290" t="s">
        <v>30</v>
      </c>
      <c r="D2" s="498" t="s">
        <v>31</v>
      </c>
      <c r="E2" s="498"/>
      <c r="F2" s="499"/>
      <c r="G2" s="61"/>
      <c r="H2" s="28"/>
    </row>
    <row r="3" spans="1:8" ht="18" customHeight="1" x14ac:dyDescent="0.25">
      <c r="A3" s="57" t="s">
        <v>251</v>
      </c>
      <c r="B3" s="86">
        <f>SUMIF($B$14:$B$103,"Toni",$E$14:$E$103)</f>
        <v>42.25</v>
      </c>
      <c r="C3" s="176"/>
      <c r="D3" s="500"/>
      <c r="E3" s="501"/>
      <c r="F3" s="502"/>
      <c r="G3" s="55"/>
      <c r="H3" s="28"/>
    </row>
    <row r="4" spans="1:8" ht="18" customHeight="1" x14ac:dyDescent="0.25">
      <c r="A4" s="57" t="s">
        <v>252</v>
      </c>
      <c r="B4" s="86">
        <f>SUMIF($B$14:$B$103,"Ronja",$E$14:$E$103)</f>
        <v>44.25</v>
      </c>
      <c r="C4" s="176"/>
      <c r="D4" s="503"/>
      <c r="E4" s="504"/>
      <c r="F4" s="505"/>
      <c r="G4" s="55"/>
      <c r="H4" s="28"/>
    </row>
    <row r="5" spans="1:8" ht="18" customHeight="1" x14ac:dyDescent="0.25">
      <c r="A5" s="57"/>
      <c r="B5" s="86"/>
      <c r="C5" s="176"/>
      <c r="D5" s="503"/>
      <c r="E5" s="504"/>
      <c r="F5" s="505"/>
      <c r="G5" s="55"/>
      <c r="H5" s="28"/>
    </row>
    <row r="6" spans="1:8" ht="18" customHeight="1" x14ac:dyDescent="0.25">
      <c r="A6" s="57"/>
      <c r="B6" s="86"/>
      <c r="C6" s="176"/>
      <c r="D6" s="503"/>
      <c r="E6" s="504"/>
      <c r="F6" s="505"/>
      <c r="G6" s="55"/>
      <c r="H6" s="28"/>
    </row>
    <row r="7" spans="1:8" ht="18" customHeight="1" x14ac:dyDescent="0.25">
      <c r="A7" s="58"/>
      <c r="B7" s="86"/>
      <c r="C7" s="176"/>
      <c r="D7" s="504"/>
      <c r="E7" s="504"/>
      <c r="F7" s="504"/>
      <c r="G7" s="50"/>
      <c r="H7" s="28"/>
    </row>
    <row r="8" spans="1:8" ht="18" customHeight="1" thickBot="1" x14ac:dyDescent="0.3">
      <c r="A8" s="57"/>
      <c r="B8" s="184"/>
      <c r="C8" s="181"/>
      <c r="D8" s="287"/>
      <c r="E8" s="315"/>
      <c r="F8" s="289"/>
      <c r="G8" s="55"/>
      <c r="H8" s="28"/>
    </row>
    <row r="9" spans="1:8" ht="18" customHeight="1" x14ac:dyDescent="0.25">
      <c r="A9" s="506" t="s">
        <v>32</v>
      </c>
      <c r="B9" s="508">
        <f>SUM(B3:B8)</f>
        <v>86.5</v>
      </c>
      <c r="C9" s="510" t="str">
        <f>IF((SUM(C3:C7)=0),"",SUM(C3:C7))</f>
        <v/>
      </c>
      <c r="D9" s="512" t="s">
        <v>33</v>
      </c>
      <c r="E9" s="514">
        <f>SUMIF($D$14:$D$103,"Daily scrum / Teams",$E$14:$E$103) / 2</f>
        <v>2.25</v>
      </c>
      <c r="F9" s="516"/>
      <c r="G9" s="55"/>
      <c r="H9" s="28"/>
    </row>
    <row r="10" spans="1:8" s="10" customFormat="1" ht="18" customHeight="1" x14ac:dyDescent="0.25">
      <c r="A10" s="507"/>
      <c r="B10" s="509"/>
      <c r="C10" s="511"/>
      <c r="D10" s="513"/>
      <c r="E10" s="515"/>
      <c r="F10" s="517"/>
      <c r="G10" s="55"/>
      <c r="H10" s="28"/>
    </row>
    <row r="11" spans="1:8" s="10" customFormat="1" ht="18" customHeight="1" x14ac:dyDescent="0.25">
      <c r="A11" s="518" t="s">
        <v>34</v>
      </c>
      <c r="B11" s="519"/>
      <c r="C11" s="520"/>
      <c r="D11" s="519"/>
      <c r="E11" s="521"/>
      <c r="F11" s="522"/>
      <c r="G11" s="61"/>
      <c r="H11" s="28"/>
    </row>
    <row r="12" spans="1:8" ht="18" customHeight="1" x14ac:dyDescent="0.25">
      <c r="A12" s="523" t="s">
        <v>35</v>
      </c>
      <c r="B12" s="524" t="s">
        <v>21</v>
      </c>
      <c r="C12" s="525" t="s">
        <v>36</v>
      </c>
      <c r="D12" s="526"/>
      <c r="E12" s="527" t="s">
        <v>37</v>
      </c>
      <c r="F12" s="528" t="s">
        <v>38</v>
      </c>
      <c r="G12" s="61"/>
      <c r="H12" s="28"/>
    </row>
    <row r="13" spans="1:8" ht="18" customHeight="1" x14ac:dyDescent="0.25">
      <c r="A13" s="523"/>
      <c r="B13" s="524"/>
      <c r="C13" s="182" t="s">
        <v>39</v>
      </c>
      <c r="D13" s="78" t="s">
        <v>40</v>
      </c>
      <c r="E13" s="527"/>
      <c r="F13" s="528"/>
      <c r="G13" s="61"/>
      <c r="H13" s="28"/>
    </row>
    <row r="14" spans="1:8" ht="18" customHeight="1" x14ac:dyDescent="0.2">
      <c r="A14" s="204">
        <v>43531</v>
      </c>
      <c r="B14" s="190" t="s">
        <v>251</v>
      </c>
      <c r="C14" s="205"/>
      <c r="D14" s="192" t="s">
        <v>260</v>
      </c>
      <c r="E14" s="316">
        <v>4</v>
      </c>
      <c r="F14" s="207"/>
      <c r="G14" s="208"/>
      <c r="H14" s="209"/>
    </row>
    <row r="15" spans="1:8" ht="18" customHeight="1" x14ac:dyDescent="0.2">
      <c r="A15" s="204">
        <v>43531</v>
      </c>
      <c r="B15" s="190" t="s">
        <v>252</v>
      </c>
      <c r="C15" s="205"/>
      <c r="D15" s="192" t="s">
        <v>260</v>
      </c>
      <c r="E15" s="316">
        <v>4</v>
      </c>
      <c r="F15" s="207"/>
      <c r="G15" s="208"/>
      <c r="H15" s="209"/>
    </row>
    <row r="16" spans="1:8" ht="18" customHeight="1" x14ac:dyDescent="0.25">
      <c r="A16" s="204">
        <v>43911</v>
      </c>
      <c r="B16" s="190" t="s">
        <v>252</v>
      </c>
      <c r="D16" s="313" t="s">
        <v>314</v>
      </c>
      <c r="E16" s="316">
        <v>3</v>
      </c>
      <c r="F16" s="194"/>
      <c r="G16" s="55"/>
      <c r="H16" s="28"/>
    </row>
    <row r="17" spans="1:8" ht="18" customHeight="1" x14ac:dyDescent="0.25">
      <c r="A17" s="204">
        <v>43911</v>
      </c>
      <c r="B17" s="190" t="s">
        <v>251</v>
      </c>
      <c r="D17" s="313" t="s">
        <v>315</v>
      </c>
      <c r="E17" s="316">
        <v>3</v>
      </c>
      <c r="F17" s="194"/>
      <c r="G17" s="55"/>
      <c r="H17" s="28"/>
    </row>
    <row r="18" spans="1:8" ht="18" customHeight="1" x14ac:dyDescent="0.25">
      <c r="A18" s="204">
        <v>43912</v>
      </c>
      <c r="B18" s="190" t="s">
        <v>251</v>
      </c>
      <c r="C18" s="205"/>
      <c r="D18" s="192" t="s">
        <v>261</v>
      </c>
      <c r="E18" s="316">
        <v>0.25</v>
      </c>
      <c r="F18" s="194"/>
      <c r="G18" s="55"/>
      <c r="H18" s="28"/>
    </row>
    <row r="19" spans="1:8" ht="18" customHeight="1" x14ac:dyDescent="0.25">
      <c r="A19" s="204">
        <v>43912</v>
      </c>
      <c r="B19" s="190" t="s">
        <v>252</v>
      </c>
      <c r="C19" s="205"/>
      <c r="D19" s="192" t="s">
        <v>261</v>
      </c>
      <c r="E19" s="316">
        <v>0.25</v>
      </c>
      <c r="F19" s="194"/>
      <c r="G19" s="55"/>
      <c r="H19" s="28"/>
    </row>
    <row r="20" spans="1:8" ht="18" customHeight="1" x14ac:dyDescent="0.25">
      <c r="A20" s="204">
        <v>43914</v>
      </c>
      <c r="B20" s="314" t="s">
        <v>251</v>
      </c>
      <c r="D20" s="313" t="s">
        <v>317</v>
      </c>
      <c r="E20" s="317">
        <v>6</v>
      </c>
      <c r="F20" s="194"/>
      <c r="G20" s="55"/>
      <c r="H20" s="28"/>
    </row>
    <row r="21" spans="1:8" ht="18" customHeight="1" x14ac:dyDescent="0.25">
      <c r="A21" s="204">
        <v>43914</v>
      </c>
      <c r="B21" s="314" t="s">
        <v>252</v>
      </c>
      <c r="D21" s="313" t="s">
        <v>316</v>
      </c>
      <c r="E21" s="317">
        <v>8</v>
      </c>
      <c r="F21" s="194"/>
      <c r="G21" s="55"/>
      <c r="H21" s="28"/>
    </row>
    <row r="22" spans="1:8" ht="18" customHeight="1" x14ac:dyDescent="0.25">
      <c r="A22" s="204">
        <v>43915</v>
      </c>
      <c r="B22" s="190" t="s">
        <v>251</v>
      </c>
      <c r="C22" s="205"/>
      <c r="D22" s="192" t="s">
        <v>261</v>
      </c>
      <c r="E22" s="316">
        <v>0.25</v>
      </c>
      <c r="F22" s="195"/>
      <c r="G22" s="61"/>
      <c r="H22" s="28"/>
    </row>
    <row r="23" spans="1:8" ht="18" customHeight="1" x14ac:dyDescent="0.25">
      <c r="A23" s="204">
        <v>43915</v>
      </c>
      <c r="B23" s="190" t="s">
        <v>252</v>
      </c>
      <c r="C23" s="205"/>
      <c r="D23" s="192" t="s">
        <v>261</v>
      </c>
      <c r="E23" s="316">
        <v>0.25</v>
      </c>
      <c r="F23" s="195"/>
      <c r="G23" s="61"/>
      <c r="H23" s="28"/>
    </row>
    <row r="24" spans="1:8" ht="18" customHeight="1" x14ac:dyDescent="0.25">
      <c r="A24" s="173">
        <v>43918</v>
      </c>
      <c r="B24" s="190" t="s">
        <v>251</v>
      </c>
      <c r="C24" s="196"/>
      <c r="D24" s="192" t="s">
        <v>322</v>
      </c>
      <c r="E24" s="318">
        <v>4</v>
      </c>
      <c r="F24" s="195"/>
      <c r="G24" s="61"/>
      <c r="H24" s="28"/>
    </row>
    <row r="25" spans="1:8" ht="18" customHeight="1" x14ac:dyDescent="0.25">
      <c r="A25" s="173">
        <v>43918</v>
      </c>
      <c r="B25" s="190" t="s">
        <v>252</v>
      </c>
      <c r="C25" s="191"/>
      <c r="D25" s="192" t="s">
        <v>321</v>
      </c>
      <c r="E25" s="318">
        <v>4</v>
      </c>
      <c r="F25" s="195"/>
      <c r="G25" s="61"/>
      <c r="H25" s="28"/>
    </row>
    <row r="26" spans="1:8" ht="18" customHeight="1" x14ac:dyDescent="0.25">
      <c r="A26" s="204">
        <v>43919</v>
      </c>
      <c r="B26" s="190" t="s">
        <v>251</v>
      </c>
      <c r="C26" s="205"/>
      <c r="D26" s="192" t="s">
        <v>261</v>
      </c>
      <c r="E26" s="316">
        <v>0.25</v>
      </c>
      <c r="F26" s="195"/>
      <c r="G26" s="61"/>
      <c r="H26" s="28"/>
    </row>
    <row r="27" spans="1:8" ht="18" customHeight="1" x14ac:dyDescent="0.25">
      <c r="A27" s="204">
        <v>43919</v>
      </c>
      <c r="B27" s="190" t="s">
        <v>252</v>
      </c>
      <c r="C27" s="205"/>
      <c r="D27" s="192" t="s">
        <v>261</v>
      </c>
      <c r="E27" s="316">
        <v>0.25</v>
      </c>
      <c r="F27" s="195"/>
      <c r="G27" s="81"/>
      <c r="H27" s="28"/>
    </row>
    <row r="28" spans="1:8" ht="18" customHeight="1" x14ac:dyDescent="0.25">
      <c r="A28" s="173">
        <v>43921</v>
      </c>
      <c r="B28" s="190" t="s">
        <v>251</v>
      </c>
      <c r="C28" s="191"/>
      <c r="D28" s="192" t="s">
        <v>376</v>
      </c>
      <c r="E28" s="318">
        <v>4</v>
      </c>
      <c r="F28" s="195"/>
      <c r="G28" s="203"/>
      <c r="H28" s="28"/>
    </row>
    <row r="29" spans="1:8" x14ac:dyDescent="0.25">
      <c r="A29" s="173">
        <v>43921</v>
      </c>
      <c r="B29" s="190" t="s">
        <v>252</v>
      </c>
      <c r="C29" s="191"/>
      <c r="D29" s="192" t="s">
        <v>375</v>
      </c>
      <c r="E29" s="318">
        <v>3</v>
      </c>
      <c r="F29" s="195"/>
      <c r="G29" s="82"/>
      <c r="H29" s="28"/>
    </row>
    <row r="30" spans="1:8" x14ac:dyDescent="0.25">
      <c r="A30" s="204">
        <v>43922</v>
      </c>
      <c r="B30" s="190" t="s">
        <v>251</v>
      </c>
      <c r="C30" s="205"/>
      <c r="D30" s="192" t="s">
        <v>261</v>
      </c>
      <c r="E30" s="316">
        <v>0.25</v>
      </c>
      <c r="F30" s="195"/>
      <c r="G30" s="82"/>
      <c r="H30" s="28"/>
    </row>
    <row r="31" spans="1:8" ht="18" customHeight="1" x14ac:dyDescent="0.25">
      <c r="A31" s="204">
        <v>43922</v>
      </c>
      <c r="B31" s="190" t="s">
        <v>252</v>
      </c>
      <c r="C31" s="205"/>
      <c r="D31" s="192" t="s">
        <v>261</v>
      </c>
      <c r="E31" s="316">
        <v>0.25</v>
      </c>
      <c r="F31" s="195"/>
      <c r="G31" s="82"/>
      <c r="H31" s="28"/>
    </row>
    <row r="32" spans="1:8" ht="18" customHeight="1" x14ac:dyDescent="0.25">
      <c r="A32" s="173">
        <v>43925</v>
      </c>
      <c r="B32" s="190" t="s">
        <v>251</v>
      </c>
      <c r="C32" s="191"/>
      <c r="D32" s="192" t="s">
        <v>378</v>
      </c>
      <c r="E32" s="318">
        <v>5</v>
      </c>
      <c r="F32" s="195"/>
      <c r="G32" s="83"/>
      <c r="H32" s="28"/>
    </row>
    <row r="33" spans="1:8" ht="18" customHeight="1" x14ac:dyDescent="0.25">
      <c r="A33" s="173">
        <v>43925</v>
      </c>
      <c r="B33" s="190" t="s">
        <v>252</v>
      </c>
      <c r="C33" s="191"/>
      <c r="D33" s="192" t="s">
        <v>377</v>
      </c>
      <c r="E33" s="318">
        <v>6</v>
      </c>
      <c r="F33" s="195"/>
      <c r="G33" s="83"/>
      <c r="H33" s="28"/>
    </row>
    <row r="34" spans="1:8" x14ac:dyDescent="0.25">
      <c r="A34" s="204">
        <v>43926</v>
      </c>
      <c r="B34" s="190" t="s">
        <v>251</v>
      </c>
      <c r="C34" s="205"/>
      <c r="D34" s="192" t="s">
        <v>261</v>
      </c>
      <c r="E34" s="316">
        <v>0.25</v>
      </c>
      <c r="F34" s="195"/>
      <c r="G34" s="83"/>
      <c r="H34" s="28"/>
    </row>
    <row r="35" spans="1:8" ht="18" customHeight="1" x14ac:dyDescent="0.25">
      <c r="A35" s="204">
        <v>43926</v>
      </c>
      <c r="B35" s="190" t="s">
        <v>252</v>
      </c>
      <c r="C35" s="205"/>
      <c r="D35" s="192" t="s">
        <v>261</v>
      </c>
      <c r="E35" s="316">
        <v>0.25</v>
      </c>
      <c r="F35" s="195"/>
      <c r="G35" s="83"/>
      <c r="H35" s="28"/>
    </row>
    <row r="36" spans="1:8" x14ac:dyDescent="0.25">
      <c r="A36" s="173">
        <v>43928</v>
      </c>
      <c r="B36" s="190" t="s">
        <v>251</v>
      </c>
      <c r="C36" s="191"/>
      <c r="D36" s="192" t="s">
        <v>380</v>
      </c>
      <c r="E36" s="318">
        <v>5</v>
      </c>
      <c r="F36" s="195"/>
      <c r="G36" s="83"/>
      <c r="H36" s="28"/>
    </row>
    <row r="37" spans="1:8" ht="18" customHeight="1" x14ac:dyDescent="0.25">
      <c r="A37" s="173">
        <v>43928</v>
      </c>
      <c r="B37" s="190" t="s">
        <v>252</v>
      </c>
      <c r="C37" s="191"/>
      <c r="D37" s="192" t="s">
        <v>380</v>
      </c>
      <c r="E37" s="318">
        <v>5</v>
      </c>
      <c r="F37" s="195"/>
      <c r="G37" s="83"/>
      <c r="H37" s="28"/>
    </row>
    <row r="38" spans="1:8" ht="18" customHeight="1" x14ac:dyDescent="0.25">
      <c r="A38" s="204">
        <v>43929</v>
      </c>
      <c r="B38" s="190" t="s">
        <v>251</v>
      </c>
      <c r="C38" s="205"/>
      <c r="D38" s="192" t="s">
        <v>261</v>
      </c>
      <c r="E38" s="316">
        <v>0.25</v>
      </c>
      <c r="F38" s="195"/>
      <c r="G38" s="61"/>
      <c r="H38" s="28"/>
    </row>
    <row r="39" spans="1:8" ht="18" customHeight="1" x14ac:dyDescent="0.25">
      <c r="A39" s="204">
        <v>43929</v>
      </c>
      <c r="B39" s="190" t="s">
        <v>252</v>
      </c>
      <c r="C39" s="205"/>
      <c r="D39" s="192" t="s">
        <v>261</v>
      </c>
      <c r="E39" s="316">
        <v>0.25</v>
      </c>
      <c r="F39" s="195"/>
      <c r="G39" s="61"/>
      <c r="H39" s="28"/>
    </row>
    <row r="40" spans="1:8" ht="18" customHeight="1" x14ac:dyDescent="0.25">
      <c r="A40" s="173">
        <v>43932</v>
      </c>
      <c r="B40" s="190" t="s">
        <v>251</v>
      </c>
      <c r="C40" s="191"/>
      <c r="D40" s="192" t="s">
        <v>380</v>
      </c>
      <c r="E40" s="318">
        <v>3</v>
      </c>
      <c r="F40" s="194"/>
      <c r="G40" s="55"/>
      <c r="H40" s="28"/>
    </row>
    <row r="41" spans="1:8" ht="18" customHeight="1" x14ac:dyDescent="0.25">
      <c r="A41" s="173">
        <v>43932</v>
      </c>
      <c r="B41" s="190" t="s">
        <v>252</v>
      </c>
      <c r="C41" s="191"/>
      <c r="D41" s="192" t="s">
        <v>380</v>
      </c>
      <c r="E41" s="318">
        <v>5</v>
      </c>
      <c r="F41" s="194"/>
      <c r="G41" s="55"/>
      <c r="H41" s="28"/>
    </row>
    <row r="42" spans="1:8" ht="18" customHeight="1" x14ac:dyDescent="0.25">
      <c r="A42" s="173">
        <v>43933</v>
      </c>
      <c r="B42" s="190" t="s">
        <v>251</v>
      </c>
      <c r="C42" s="191"/>
      <c r="D42" s="192" t="s">
        <v>261</v>
      </c>
      <c r="E42" s="316">
        <v>0.25</v>
      </c>
      <c r="F42" s="194"/>
      <c r="G42" s="55"/>
      <c r="H42" s="28"/>
    </row>
    <row r="43" spans="1:8" ht="18" customHeight="1" x14ac:dyDescent="0.25">
      <c r="A43" s="173">
        <v>43933</v>
      </c>
      <c r="B43" s="190" t="s">
        <v>252</v>
      </c>
      <c r="C43" s="191"/>
      <c r="D43" s="192" t="s">
        <v>261</v>
      </c>
      <c r="E43" s="316">
        <v>0.25</v>
      </c>
      <c r="F43" s="194"/>
      <c r="G43" s="55"/>
      <c r="H43" s="28"/>
    </row>
    <row r="44" spans="1:8" ht="18" customHeight="1" x14ac:dyDescent="0.25">
      <c r="A44" s="173">
        <v>43935</v>
      </c>
      <c r="B44" s="190" t="s">
        <v>251</v>
      </c>
      <c r="C44" s="191"/>
      <c r="D44" s="355" t="s">
        <v>444</v>
      </c>
      <c r="E44" s="318">
        <v>3</v>
      </c>
      <c r="F44" s="194"/>
      <c r="G44" s="55"/>
      <c r="H44" s="28"/>
    </row>
    <row r="45" spans="1:8" ht="18" customHeight="1" x14ac:dyDescent="0.25">
      <c r="A45" s="173">
        <v>43935</v>
      </c>
      <c r="B45" s="190" t="s">
        <v>252</v>
      </c>
      <c r="C45" s="191"/>
      <c r="D45" s="355" t="s">
        <v>444</v>
      </c>
      <c r="E45" s="318">
        <v>2</v>
      </c>
      <c r="F45" s="194"/>
      <c r="G45" s="55"/>
      <c r="H45" s="28"/>
    </row>
    <row r="46" spans="1:8" ht="18" customHeight="1" x14ac:dyDescent="0.25">
      <c r="A46" s="173">
        <v>43936</v>
      </c>
      <c r="B46" s="190" t="s">
        <v>251</v>
      </c>
      <c r="C46" s="191"/>
      <c r="D46" s="192" t="s">
        <v>261</v>
      </c>
      <c r="E46" s="316">
        <v>0.25</v>
      </c>
      <c r="F46" s="194"/>
      <c r="G46" s="55"/>
      <c r="H46" s="28"/>
    </row>
    <row r="47" spans="1:8" ht="18" customHeight="1" x14ac:dyDescent="0.25">
      <c r="A47" s="173">
        <v>43936</v>
      </c>
      <c r="B47" s="190" t="s">
        <v>252</v>
      </c>
      <c r="C47" s="191"/>
      <c r="D47" s="192" t="s">
        <v>261</v>
      </c>
      <c r="E47" s="316">
        <v>0.25</v>
      </c>
      <c r="F47" s="194"/>
      <c r="G47" s="55"/>
      <c r="H47" s="28"/>
    </row>
    <row r="48" spans="1:8" ht="18" customHeight="1" x14ac:dyDescent="0.25">
      <c r="A48" s="173">
        <v>43939</v>
      </c>
      <c r="B48" s="190" t="s">
        <v>251</v>
      </c>
      <c r="C48" s="191"/>
      <c r="D48" s="355" t="s">
        <v>444</v>
      </c>
      <c r="E48" s="318">
        <v>3</v>
      </c>
      <c r="F48" s="194"/>
      <c r="G48" s="55"/>
      <c r="H48" s="28"/>
    </row>
    <row r="49" spans="1:8" ht="18" customHeight="1" x14ac:dyDescent="0.25">
      <c r="A49" s="173">
        <v>43939</v>
      </c>
      <c r="B49" s="190" t="s">
        <v>252</v>
      </c>
      <c r="C49" s="191"/>
      <c r="D49" s="355" t="s">
        <v>444</v>
      </c>
      <c r="E49" s="318">
        <v>2</v>
      </c>
      <c r="F49" s="194"/>
      <c r="G49" s="55"/>
      <c r="H49" s="28"/>
    </row>
    <row r="50" spans="1:8" ht="18" customHeight="1" x14ac:dyDescent="0.25">
      <c r="A50" s="173">
        <v>43940</v>
      </c>
      <c r="B50" s="190" t="s">
        <v>251</v>
      </c>
      <c r="C50" s="191"/>
      <c r="D50" s="192" t="s">
        <v>261</v>
      </c>
      <c r="E50" s="316">
        <v>0.25</v>
      </c>
      <c r="F50" s="194"/>
      <c r="G50" s="55"/>
      <c r="H50" s="28"/>
    </row>
    <row r="51" spans="1:8" ht="18" customHeight="1" x14ac:dyDescent="0.25">
      <c r="A51" s="173">
        <v>43940</v>
      </c>
      <c r="B51" s="190" t="s">
        <v>252</v>
      </c>
      <c r="C51" s="191"/>
      <c r="D51" s="192" t="s">
        <v>261</v>
      </c>
      <c r="E51" s="316">
        <v>0.25</v>
      </c>
      <c r="F51" s="194"/>
      <c r="G51" s="55"/>
      <c r="H51" s="28"/>
    </row>
    <row r="52" spans="1:8" ht="18" customHeight="1" x14ac:dyDescent="0.25">
      <c r="A52" s="173"/>
      <c r="B52" s="190"/>
      <c r="C52" s="191"/>
      <c r="D52" s="192"/>
      <c r="E52" s="318"/>
      <c r="F52" s="194"/>
      <c r="G52" s="55"/>
      <c r="H52" s="28"/>
    </row>
    <row r="53" spans="1:8" ht="18" customHeight="1" x14ac:dyDescent="0.25">
      <c r="A53" s="173"/>
      <c r="B53" s="190"/>
      <c r="C53" s="191"/>
      <c r="D53" s="192"/>
      <c r="E53" s="318"/>
      <c r="F53" s="194"/>
      <c r="G53" s="55"/>
      <c r="H53" s="28"/>
    </row>
    <row r="54" spans="1:8" ht="18" customHeight="1" x14ac:dyDescent="0.25">
      <c r="A54" s="245"/>
      <c r="B54" s="246"/>
      <c r="C54" s="247"/>
      <c r="D54" s="248"/>
      <c r="E54" s="319"/>
      <c r="F54" s="250"/>
      <c r="G54" s="55"/>
      <c r="H54" s="28"/>
    </row>
    <row r="55" spans="1:8" ht="18" customHeight="1" x14ac:dyDescent="0.25">
      <c r="A55" s="173"/>
      <c r="B55" s="190"/>
      <c r="C55" s="191"/>
      <c r="D55" s="192"/>
      <c r="E55" s="318"/>
      <c r="F55" s="194"/>
      <c r="G55" s="55"/>
      <c r="H55" s="28"/>
    </row>
    <row r="56" spans="1:8" ht="18" customHeight="1" x14ac:dyDescent="0.25">
      <c r="A56" s="173"/>
      <c r="B56" s="190"/>
      <c r="C56" s="191"/>
      <c r="D56" s="192"/>
      <c r="E56" s="318"/>
      <c r="F56" s="194"/>
      <c r="G56" s="55"/>
      <c r="H56" s="28"/>
    </row>
    <row r="57" spans="1:8" ht="18" customHeight="1" x14ac:dyDescent="0.25">
      <c r="A57" s="173"/>
      <c r="B57" s="190"/>
      <c r="C57" s="191"/>
      <c r="D57" s="192"/>
      <c r="E57" s="318"/>
      <c r="F57" s="194"/>
      <c r="G57" s="55"/>
      <c r="H57" s="28"/>
    </row>
    <row r="58" spans="1:8" ht="18" customHeight="1" x14ac:dyDescent="0.25">
      <c r="A58" s="173"/>
      <c r="B58" s="190"/>
      <c r="C58" s="191"/>
      <c r="D58" s="192"/>
      <c r="E58" s="318"/>
      <c r="F58" s="194"/>
      <c r="G58" s="55"/>
      <c r="H58" s="28"/>
    </row>
    <row r="59" spans="1:8" ht="18" customHeight="1" x14ac:dyDescent="0.25">
      <c r="A59" s="173"/>
      <c r="B59" s="190"/>
      <c r="C59" s="191"/>
      <c r="D59" s="192"/>
      <c r="E59" s="318"/>
      <c r="F59" s="194"/>
      <c r="G59" s="55"/>
      <c r="H59" s="28"/>
    </row>
    <row r="60" spans="1:8" ht="18" customHeight="1" x14ac:dyDescent="0.25">
      <c r="A60" s="173"/>
      <c r="B60" s="190"/>
      <c r="C60" s="191"/>
      <c r="D60" s="192"/>
      <c r="E60" s="318"/>
      <c r="F60" s="194"/>
      <c r="G60" s="55"/>
      <c r="H60" s="28"/>
    </row>
    <row r="61" spans="1:8" ht="18" customHeight="1" x14ac:dyDescent="0.25">
      <c r="A61" s="173"/>
      <c r="B61" s="190"/>
      <c r="C61" s="191"/>
      <c r="D61" s="192"/>
      <c r="E61" s="318"/>
      <c r="F61" s="194"/>
      <c r="G61" s="55"/>
      <c r="H61" s="28"/>
    </row>
    <row r="62" spans="1:8" x14ac:dyDescent="0.25">
      <c r="A62" s="173"/>
      <c r="B62" s="190"/>
      <c r="C62" s="191"/>
      <c r="D62" s="192"/>
      <c r="E62" s="318"/>
      <c r="F62" s="194"/>
      <c r="G62" s="55"/>
      <c r="H62" s="28"/>
    </row>
    <row r="63" spans="1:8" ht="18" customHeight="1" x14ac:dyDescent="0.25">
      <c r="A63" s="173"/>
      <c r="B63" s="190"/>
      <c r="C63" s="191"/>
      <c r="D63" s="192"/>
      <c r="E63" s="318"/>
      <c r="F63" s="194"/>
      <c r="G63" s="55"/>
      <c r="H63" s="28"/>
    </row>
    <row r="64" spans="1:8" ht="18" customHeight="1" x14ac:dyDescent="0.25">
      <c r="A64" s="173"/>
      <c r="B64" s="190"/>
      <c r="C64" s="191"/>
      <c r="D64" s="192"/>
      <c r="E64" s="318"/>
      <c r="F64" s="194"/>
      <c r="G64" s="55"/>
      <c r="H64" s="28"/>
    </row>
    <row r="65" spans="1:8" ht="18" customHeight="1" x14ac:dyDescent="0.25">
      <c r="A65" s="173"/>
      <c r="B65" s="190"/>
      <c r="C65" s="191"/>
      <c r="D65" s="192"/>
      <c r="E65" s="318"/>
      <c r="F65" s="194"/>
      <c r="G65" s="55"/>
      <c r="H65" s="28"/>
    </row>
    <row r="66" spans="1:8" ht="18" customHeight="1" x14ac:dyDescent="0.25">
      <c r="A66" s="173"/>
      <c r="B66" s="190"/>
      <c r="C66" s="191"/>
      <c r="D66" s="192"/>
      <c r="E66" s="318"/>
      <c r="F66" s="194"/>
      <c r="G66" s="55"/>
      <c r="H66" s="28"/>
    </row>
    <row r="67" spans="1:8" ht="18" customHeight="1" x14ac:dyDescent="0.25">
      <c r="A67" s="173"/>
      <c r="B67" s="190"/>
      <c r="C67" s="191"/>
      <c r="D67" s="192"/>
      <c r="E67" s="318"/>
      <c r="F67" s="194"/>
      <c r="G67" s="55"/>
      <c r="H67" s="84"/>
    </row>
    <row r="68" spans="1:8" ht="18" customHeight="1" x14ac:dyDescent="0.25">
      <c r="A68" s="173"/>
      <c r="B68" s="190"/>
      <c r="C68" s="191"/>
      <c r="D68" s="192"/>
      <c r="E68" s="318"/>
      <c r="F68" s="194"/>
      <c r="G68" s="55"/>
      <c r="H68" s="84"/>
    </row>
    <row r="69" spans="1:8" ht="18" customHeight="1" x14ac:dyDescent="0.25">
      <c r="A69" s="173"/>
      <c r="B69" s="190"/>
      <c r="C69" s="191"/>
      <c r="D69" s="192"/>
      <c r="E69" s="318"/>
      <c r="F69" s="194"/>
      <c r="G69" s="55"/>
      <c r="H69" s="84"/>
    </row>
    <row r="70" spans="1:8" ht="18" customHeight="1" x14ac:dyDescent="0.25">
      <c r="A70" s="173"/>
      <c r="B70" s="190"/>
      <c r="C70" s="191"/>
      <c r="D70" s="192"/>
      <c r="E70" s="318"/>
      <c r="F70" s="194"/>
      <c r="G70" s="55"/>
      <c r="H70" s="84"/>
    </row>
    <row r="71" spans="1:8" ht="18" customHeight="1" x14ac:dyDescent="0.25">
      <c r="A71" s="173"/>
      <c r="B71" s="190"/>
      <c r="C71" s="191"/>
      <c r="D71" s="192"/>
      <c r="E71" s="318"/>
      <c r="F71" s="194"/>
      <c r="G71" s="55"/>
      <c r="H71" s="28"/>
    </row>
    <row r="72" spans="1:8" ht="18" customHeight="1" x14ac:dyDescent="0.25">
      <c r="A72" s="173"/>
      <c r="B72" s="190"/>
      <c r="C72" s="196"/>
      <c r="D72" s="192"/>
      <c r="E72" s="318"/>
      <c r="F72" s="194"/>
      <c r="G72" s="55"/>
      <c r="H72" s="28"/>
    </row>
    <row r="73" spans="1:8" ht="18" customHeight="1" x14ac:dyDescent="0.25">
      <c r="A73" s="173"/>
      <c r="B73" s="190"/>
      <c r="C73" s="196"/>
      <c r="D73" s="192"/>
      <c r="E73" s="318"/>
      <c r="F73" s="194"/>
      <c r="G73" s="55"/>
      <c r="H73" s="28"/>
    </row>
    <row r="74" spans="1:8" ht="18" customHeight="1" x14ac:dyDescent="0.25">
      <c r="A74" s="173"/>
      <c r="B74" s="190"/>
      <c r="C74" s="196"/>
      <c r="D74" s="192"/>
      <c r="E74" s="318"/>
      <c r="F74" s="194"/>
      <c r="G74" s="55"/>
      <c r="H74" s="28"/>
    </row>
    <row r="75" spans="1:8" ht="18" customHeight="1" x14ac:dyDescent="0.25">
      <c r="A75" s="173"/>
      <c r="B75" s="190"/>
      <c r="C75" s="191"/>
      <c r="D75" s="192"/>
      <c r="E75" s="318"/>
      <c r="F75" s="194"/>
      <c r="G75" s="55"/>
      <c r="H75" s="28"/>
    </row>
    <row r="76" spans="1:8" ht="18" customHeight="1" x14ac:dyDescent="0.25">
      <c r="A76" s="173"/>
      <c r="B76" s="190"/>
      <c r="C76" s="191"/>
      <c r="D76" s="192"/>
      <c r="E76" s="318"/>
      <c r="F76" s="194"/>
      <c r="G76" s="55"/>
      <c r="H76" s="28"/>
    </row>
    <row r="77" spans="1:8" ht="18" customHeight="1" x14ac:dyDescent="0.25">
      <c r="A77" s="173"/>
      <c r="B77" s="190"/>
      <c r="C77" s="191"/>
      <c r="D77" s="192"/>
      <c r="E77" s="318"/>
      <c r="F77" s="194"/>
      <c r="G77" s="55"/>
      <c r="H77" s="28"/>
    </row>
    <row r="78" spans="1:8" ht="18" customHeight="1" x14ac:dyDescent="0.25">
      <c r="A78" s="173"/>
      <c r="B78" s="190"/>
      <c r="C78" s="191"/>
      <c r="D78" s="192"/>
      <c r="E78" s="318"/>
      <c r="F78" s="194"/>
      <c r="G78" s="55"/>
      <c r="H78" s="28"/>
    </row>
    <row r="79" spans="1:8" ht="18" customHeight="1" x14ac:dyDescent="0.25">
      <c r="A79" s="173"/>
      <c r="B79" s="190"/>
      <c r="C79" s="191"/>
      <c r="D79" s="192"/>
      <c r="E79" s="318"/>
      <c r="F79" s="194"/>
      <c r="G79" s="55"/>
      <c r="H79" s="84"/>
    </row>
    <row r="80" spans="1:8" ht="18" customHeight="1" x14ac:dyDescent="0.25">
      <c r="A80" s="173"/>
      <c r="B80" s="190"/>
      <c r="C80" s="197"/>
      <c r="D80" s="192"/>
      <c r="E80" s="318"/>
      <c r="F80" s="194"/>
      <c r="G80" s="55"/>
      <c r="H80" s="28"/>
    </row>
    <row r="81" spans="1:8" ht="18" customHeight="1" x14ac:dyDescent="0.25">
      <c r="A81" s="173"/>
      <c r="B81" s="190"/>
      <c r="C81" s="197"/>
      <c r="D81" s="192"/>
      <c r="E81" s="318"/>
      <c r="F81" s="194"/>
      <c r="G81" s="55"/>
      <c r="H81" s="28"/>
    </row>
    <row r="82" spans="1:8" ht="18" customHeight="1" x14ac:dyDescent="0.25">
      <c r="A82" s="268"/>
      <c r="B82" s="190"/>
      <c r="C82" s="197"/>
      <c r="D82" s="192"/>
      <c r="E82" s="318"/>
      <c r="F82" s="194"/>
      <c r="G82" s="55"/>
      <c r="H82" s="84"/>
    </row>
    <row r="83" spans="1:8" ht="18" customHeight="1" x14ac:dyDescent="0.25">
      <c r="A83" s="79"/>
      <c r="B83" s="190"/>
      <c r="C83" s="197"/>
      <c r="D83" s="192"/>
      <c r="E83" s="318"/>
      <c r="F83" s="194"/>
      <c r="G83" s="55"/>
      <c r="H83" s="84"/>
    </row>
    <row r="84" spans="1:8" ht="18" customHeight="1" x14ac:dyDescent="0.25">
      <c r="A84" s="238"/>
      <c r="B84" s="190"/>
      <c r="C84" s="197"/>
      <c r="D84" s="192"/>
      <c r="E84" s="318"/>
      <c r="F84" s="194"/>
      <c r="G84" s="55"/>
      <c r="H84" s="84"/>
    </row>
    <row r="85" spans="1:8" ht="18" customHeight="1" x14ac:dyDescent="0.25">
      <c r="A85" s="238"/>
      <c r="B85" s="190"/>
      <c r="C85" s="197"/>
      <c r="D85" s="192"/>
      <c r="E85" s="318"/>
      <c r="F85" s="194"/>
      <c r="G85" s="55"/>
      <c r="H85" s="84"/>
    </row>
    <row r="86" spans="1:8" ht="18" customHeight="1" x14ac:dyDescent="0.25">
      <c r="A86" s="238"/>
      <c r="B86" s="190"/>
      <c r="C86" s="197"/>
      <c r="D86" s="192"/>
      <c r="E86" s="318"/>
      <c r="F86" s="194"/>
      <c r="G86" s="55"/>
      <c r="H86" s="84"/>
    </row>
    <row r="87" spans="1:8" ht="18" customHeight="1" x14ac:dyDescent="0.25">
      <c r="A87" s="238"/>
      <c r="B87" s="190"/>
      <c r="C87" s="197"/>
      <c r="D87" s="192"/>
      <c r="E87" s="318"/>
      <c r="F87" s="194"/>
      <c r="G87" s="55"/>
      <c r="H87" s="28"/>
    </row>
    <row r="88" spans="1:8" ht="18" customHeight="1" x14ac:dyDescent="0.25">
      <c r="A88" s="238"/>
      <c r="B88" s="190"/>
      <c r="C88" s="197"/>
      <c r="D88" s="192"/>
      <c r="E88" s="318"/>
      <c r="F88" s="194"/>
      <c r="G88" s="55"/>
      <c r="H88" s="84"/>
    </row>
    <row r="89" spans="1:8" ht="18" customHeight="1" x14ac:dyDescent="0.25">
      <c r="A89" s="238"/>
      <c r="B89" s="190"/>
      <c r="C89" s="197"/>
      <c r="D89" s="192"/>
      <c r="E89" s="318"/>
      <c r="F89" s="194"/>
      <c r="G89" s="55"/>
      <c r="H89" s="84"/>
    </row>
    <row r="90" spans="1:8" ht="18" customHeight="1" x14ac:dyDescent="0.25">
      <c r="A90" s="79"/>
      <c r="B90" s="190"/>
      <c r="C90" s="197"/>
      <c r="D90" s="192"/>
      <c r="E90" s="318"/>
      <c r="F90" s="194"/>
      <c r="G90" s="55"/>
      <c r="H90" s="84"/>
    </row>
    <row r="91" spans="1:8" ht="18" customHeight="1" x14ac:dyDescent="0.25">
      <c r="A91" s="79"/>
      <c r="B91" s="190"/>
      <c r="C91" s="197"/>
      <c r="D91" s="192"/>
      <c r="E91" s="318"/>
      <c r="F91" s="194"/>
      <c r="G91" s="55"/>
      <c r="H91" s="84"/>
    </row>
    <row r="92" spans="1:8" ht="18" customHeight="1" x14ac:dyDescent="0.25">
      <c r="A92" s="79"/>
      <c r="B92" s="190"/>
      <c r="C92" s="197"/>
      <c r="D92" s="192"/>
      <c r="E92" s="318"/>
      <c r="F92" s="194"/>
      <c r="G92" s="55"/>
      <c r="H92" s="84"/>
    </row>
    <row r="93" spans="1:8" ht="18" customHeight="1" x14ac:dyDescent="0.25">
      <c r="A93" s="79"/>
      <c r="B93" s="190"/>
      <c r="C93" s="197"/>
      <c r="D93" s="192"/>
      <c r="E93" s="320"/>
      <c r="F93" s="194"/>
      <c r="G93" s="55"/>
      <c r="H93" s="84"/>
    </row>
    <row r="94" spans="1:8" ht="18" customHeight="1" x14ac:dyDescent="0.25">
      <c r="A94" s="79"/>
      <c r="B94" s="197"/>
      <c r="C94" s="197"/>
      <c r="D94" s="192"/>
      <c r="E94" s="320"/>
      <c r="F94" s="194"/>
      <c r="G94" s="55"/>
      <c r="H94" s="84"/>
    </row>
    <row r="95" spans="1:8" ht="18" customHeight="1" x14ac:dyDescent="0.25">
      <c r="A95" s="79"/>
      <c r="B95" s="197"/>
      <c r="C95" s="197"/>
      <c r="D95" s="192"/>
      <c r="E95" s="320"/>
      <c r="F95" s="194"/>
      <c r="G95" s="55"/>
      <c r="H95" s="28"/>
    </row>
    <row r="96" spans="1:8" ht="18" customHeight="1" x14ac:dyDescent="0.25">
      <c r="A96" s="79"/>
      <c r="B96" s="197"/>
      <c r="C96" s="197"/>
      <c r="D96" s="192"/>
      <c r="E96" s="320"/>
      <c r="F96" s="194"/>
      <c r="G96" s="55"/>
      <c r="H96" s="28"/>
    </row>
    <row r="97" spans="1:8" ht="18" customHeight="1" x14ac:dyDescent="0.25">
      <c r="A97" s="79"/>
      <c r="B97" s="197"/>
      <c r="C97" s="197"/>
      <c r="D97" s="192"/>
      <c r="E97" s="320"/>
      <c r="F97" s="194"/>
      <c r="G97" s="55"/>
      <c r="H97" s="28"/>
    </row>
    <row r="98" spans="1:8" ht="18" customHeight="1" x14ac:dyDescent="0.25">
      <c r="A98" s="79"/>
      <c r="B98" s="197"/>
      <c r="C98" s="197"/>
      <c r="D98" s="192"/>
      <c r="E98" s="320"/>
      <c r="F98" s="194"/>
      <c r="G98" s="55"/>
      <c r="H98" s="28"/>
    </row>
    <row r="99" spans="1:8" ht="18" customHeight="1" x14ac:dyDescent="0.25">
      <c r="A99" s="79"/>
      <c r="B99" s="197"/>
      <c r="C99" s="197"/>
      <c r="D99" s="192"/>
      <c r="E99" s="321"/>
      <c r="F99" s="194"/>
      <c r="G99" s="55"/>
      <c r="H99" s="84"/>
    </row>
    <row r="100" spans="1:8" ht="18" customHeight="1" x14ac:dyDescent="0.25">
      <c r="A100" s="87"/>
      <c r="B100" s="190"/>
      <c r="C100" s="190"/>
      <c r="D100" s="199"/>
      <c r="E100" s="318"/>
      <c r="F100" s="194"/>
      <c r="G100" s="55"/>
      <c r="H100" s="28"/>
    </row>
    <row r="101" spans="1:8" ht="18" customHeight="1" x14ac:dyDescent="0.2">
      <c r="A101" s="88"/>
      <c r="B101" s="200"/>
      <c r="C101" s="200"/>
      <c r="D101" s="201"/>
      <c r="E101" s="318"/>
      <c r="F101" s="202"/>
      <c r="G101" s="28"/>
      <c r="H101" s="28"/>
    </row>
    <row r="102" spans="1:8" ht="15" customHeight="1" x14ac:dyDescent="0.25">
      <c r="A102" s="210"/>
      <c r="B102" s="200"/>
      <c r="C102" s="200"/>
      <c r="D102" s="201"/>
      <c r="E102" s="318"/>
      <c r="F102" s="211"/>
      <c r="G102" s="212"/>
      <c r="H102" s="28"/>
    </row>
    <row r="103" spans="1:8" ht="15" customHeight="1" x14ac:dyDescent="0.25">
      <c r="A103" s="241"/>
      <c r="B103" s="242"/>
      <c r="C103" s="242"/>
      <c r="D103" s="243"/>
      <c r="E103" s="322"/>
      <c r="F103" s="244"/>
      <c r="G103" s="212"/>
      <c r="H103" s="28"/>
    </row>
    <row r="104" spans="1:8" ht="15" customHeight="1" x14ac:dyDescent="0.25">
      <c r="A104" s="210"/>
      <c r="B104" s="200"/>
      <c r="C104" s="200"/>
      <c r="D104" s="201"/>
      <c r="E104" s="318"/>
      <c r="F104" s="211"/>
      <c r="G104" s="212"/>
      <c r="H104" s="28"/>
    </row>
    <row r="105" spans="1:8" ht="15" customHeight="1" x14ac:dyDescent="0.25">
      <c r="A105" s="210"/>
      <c r="B105" s="200"/>
      <c r="C105" s="200"/>
      <c r="D105" s="201"/>
      <c r="E105" s="318"/>
      <c r="F105" s="211"/>
      <c r="G105" s="212"/>
      <c r="H105" s="28"/>
    </row>
    <row r="106" spans="1:8" ht="15" customHeight="1" x14ac:dyDescent="0.25">
      <c r="A106" s="210"/>
      <c r="B106" s="200"/>
      <c r="C106" s="200"/>
      <c r="D106" s="201"/>
      <c r="E106" s="318"/>
      <c r="F106" s="211"/>
      <c r="G106" s="212"/>
      <c r="H106" s="28"/>
    </row>
    <row r="107" spans="1:8" ht="15" customHeight="1" x14ac:dyDescent="0.25">
      <c r="A107" s="210"/>
      <c r="B107" s="200"/>
      <c r="C107" s="200"/>
      <c r="D107" s="201"/>
      <c r="E107" s="318"/>
      <c r="F107" s="211"/>
      <c r="G107" s="212"/>
      <c r="H107" s="28"/>
    </row>
    <row r="108" spans="1:8" ht="15" customHeight="1" x14ac:dyDescent="0.25">
      <c r="A108" s="210"/>
      <c r="B108" s="200"/>
      <c r="C108" s="200"/>
      <c r="D108" s="201"/>
      <c r="E108" s="318"/>
      <c r="F108" s="211"/>
      <c r="G108" s="212"/>
      <c r="H108" s="28"/>
    </row>
    <row r="109" spans="1:8" ht="15" customHeight="1" x14ac:dyDescent="0.25">
      <c r="A109" s="210"/>
      <c r="B109" s="200"/>
      <c r="C109" s="200"/>
      <c r="D109" s="201"/>
      <c r="E109" s="318"/>
      <c r="F109" s="211"/>
      <c r="G109" s="212"/>
      <c r="H109" s="28"/>
    </row>
    <row r="110" spans="1:8" ht="15" customHeight="1" x14ac:dyDescent="0.25">
      <c r="A110" s="210"/>
      <c r="B110" s="200"/>
      <c r="C110" s="200"/>
      <c r="D110" s="201"/>
      <c r="E110" s="318"/>
      <c r="F110" s="211"/>
      <c r="G110" s="212"/>
      <c r="H110" s="28"/>
    </row>
    <row r="111" spans="1:8" ht="15" customHeight="1" x14ac:dyDescent="0.25">
      <c r="A111" s="210"/>
      <c r="B111" s="200"/>
      <c r="C111" s="200"/>
      <c r="D111" s="201"/>
      <c r="E111" s="318"/>
      <c r="F111" s="211"/>
      <c r="G111" s="212"/>
      <c r="H111" s="28"/>
    </row>
    <row r="112" spans="1:8" ht="15" customHeight="1" x14ac:dyDescent="0.25">
      <c r="A112" s="210"/>
      <c r="B112" s="200"/>
      <c r="C112" s="200"/>
      <c r="D112" s="201"/>
      <c r="E112" s="318"/>
      <c r="F112" s="211"/>
      <c r="G112" s="212"/>
      <c r="H112" s="28"/>
    </row>
    <row r="113" spans="1:8" ht="15" customHeight="1" x14ac:dyDescent="0.25">
      <c r="A113" s="210"/>
      <c r="B113" s="200"/>
      <c r="C113" s="200"/>
      <c r="D113" s="201"/>
      <c r="E113" s="318"/>
      <c r="F113" s="211"/>
      <c r="G113" s="212"/>
      <c r="H113" s="28"/>
    </row>
    <row r="114" spans="1:8" ht="15" customHeight="1" x14ac:dyDescent="0.25">
      <c r="A114" s="210"/>
      <c r="B114" s="200"/>
      <c r="C114" s="200"/>
      <c r="D114" s="201"/>
      <c r="E114" s="318"/>
      <c r="F114" s="211"/>
      <c r="G114" s="212"/>
      <c r="H114" s="28"/>
    </row>
  </sheetData>
  <mergeCells count="19">
    <mergeCell ref="A11:F11"/>
    <mergeCell ref="A12:A13"/>
    <mergeCell ref="B12:B13"/>
    <mergeCell ref="C12:D12"/>
    <mergeCell ref="E12:E13"/>
    <mergeCell ref="F12:F13"/>
    <mergeCell ref="D6:F6"/>
    <mergeCell ref="D7:F7"/>
    <mergeCell ref="A9:A10"/>
    <mergeCell ref="B9:B10"/>
    <mergeCell ref="C9:C10"/>
    <mergeCell ref="D9:D10"/>
    <mergeCell ref="E9:E10"/>
    <mergeCell ref="F9:F10"/>
    <mergeCell ref="A1:F1"/>
    <mergeCell ref="D2:F2"/>
    <mergeCell ref="D3:F3"/>
    <mergeCell ref="D4:F4"/>
    <mergeCell ref="D5:F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51F4-6093-4F5B-82FF-EFC01780A0A4}">
  <dimension ref="A2:T63"/>
  <sheetViews>
    <sheetView topLeftCell="A17" workbookViewId="0">
      <selection activeCell="F32" sqref="F32:F33"/>
    </sheetView>
  </sheetViews>
  <sheetFormatPr defaultColWidth="17.140625" defaultRowHeight="12.75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76.7109375" style="19" customWidth="1"/>
    <col min="6" max="6" width="8.42578125" style="19" customWidth="1"/>
    <col min="7" max="7" width="14.42578125" style="19" customWidth="1"/>
    <col min="8" max="8" width="7.28515625" style="19" customWidth="1"/>
    <col min="9" max="9" width="6.7109375" style="19" customWidth="1"/>
    <col min="10" max="10" width="7.5703125" style="19" customWidth="1"/>
    <col min="11" max="15" width="17.140625" style="23"/>
    <col min="16" max="16384" width="17.140625" style="19"/>
  </cols>
  <sheetData>
    <row r="2" spans="1:20" ht="14.25" customHeight="1" x14ac:dyDescent="0.25">
      <c r="B2" s="470" t="s">
        <v>49</v>
      </c>
      <c r="C2" s="471"/>
      <c r="D2" s="472" t="s">
        <v>460</v>
      </c>
      <c r="E2" s="473"/>
      <c r="F2" s="474"/>
      <c r="K2" s="294"/>
      <c r="L2" s="294"/>
      <c r="M2" s="294"/>
      <c r="N2" s="294"/>
      <c r="O2" s="294"/>
    </row>
    <row r="3" spans="1:20" ht="14.25" customHeight="1" x14ac:dyDescent="0.2">
      <c r="B3" s="262"/>
      <c r="C3" s="264"/>
      <c r="D3" s="475"/>
      <c r="E3" s="476"/>
      <c r="F3" s="477"/>
      <c r="K3" s="294"/>
      <c r="L3" s="294"/>
      <c r="M3" s="294"/>
      <c r="N3" s="294"/>
      <c r="O3" s="294"/>
    </row>
    <row r="4" spans="1:20" ht="14.25" customHeight="1" x14ac:dyDescent="0.2">
      <c r="B4" s="262"/>
      <c r="C4" s="264"/>
      <c r="D4" s="475"/>
      <c r="E4" s="476"/>
      <c r="F4" s="477"/>
      <c r="K4" s="294"/>
      <c r="L4" s="294"/>
      <c r="M4" s="294"/>
      <c r="N4" s="294"/>
      <c r="O4" s="294"/>
    </row>
    <row r="5" spans="1:20" ht="14.25" customHeight="1" x14ac:dyDescent="0.2">
      <c r="B5" s="262"/>
      <c r="C5" s="264"/>
      <c r="D5" s="475"/>
      <c r="E5" s="476"/>
      <c r="F5" s="477"/>
      <c r="K5" s="294"/>
      <c r="L5" s="294"/>
      <c r="M5" s="294"/>
      <c r="N5" s="294"/>
      <c r="O5" s="294"/>
    </row>
    <row r="6" spans="1:20" ht="53.25" customHeight="1" x14ac:dyDescent="0.2">
      <c r="B6" s="263"/>
      <c r="C6" s="265"/>
      <c r="D6" s="478"/>
      <c r="E6" s="479"/>
      <c r="F6" s="480"/>
      <c r="K6" s="294"/>
      <c r="L6" s="294"/>
      <c r="M6" s="294"/>
      <c r="N6" s="294"/>
      <c r="O6" s="294"/>
    </row>
    <row r="7" spans="1:20" ht="14.25" customHeight="1" x14ac:dyDescent="0.2">
      <c r="K7" s="294"/>
      <c r="L7" s="294"/>
      <c r="M7" s="294"/>
      <c r="N7" s="294"/>
      <c r="O7" s="294"/>
    </row>
    <row r="8" spans="1:20" ht="9" customHeight="1" x14ac:dyDescent="0.25">
      <c r="B8" s="63"/>
      <c r="C8" s="63"/>
      <c r="D8" s="63"/>
      <c r="E8" s="63"/>
      <c r="F8" s="64"/>
      <c r="G8" s="65"/>
      <c r="H8" s="66"/>
      <c r="I8" s="67"/>
      <c r="J8" s="68"/>
      <c r="K8" s="297"/>
      <c r="L8" s="297"/>
      <c r="M8" s="297"/>
      <c r="N8" s="297"/>
      <c r="O8" s="297"/>
      <c r="P8" s="293"/>
      <c r="Q8" s="293"/>
      <c r="R8" s="293"/>
      <c r="S8" s="293"/>
      <c r="T8" s="293"/>
    </row>
    <row r="9" spans="1:20" ht="31.5" customHeight="1" x14ac:dyDescent="0.25">
      <c r="A9" s="69"/>
      <c r="B9" s="295" t="s">
        <v>50</v>
      </c>
      <c r="C9" s="295"/>
      <c r="D9" s="295" t="s">
        <v>51</v>
      </c>
      <c r="E9" s="461" t="s">
        <v>52</v>
      </c>
      <c r="F9" s="462"/>
      <c r="G9" s="466" t="s">
        <v>53</v>
      </c>
      <c r="H9" s="467"/>
      <c r="I9" s="295" t="s">
        <v>54</v>
      </c>
      <c r="J9" s="295" t="s">
        <v>18</v>
      </c>
      <c r="K9" s="297"/>
      <c r="L9" s="297"/>
      <c r="M9" s="20"/>
      <c r="N9" s="21"/>
      <c r="O9" s="21"/>
      <c r="P9" s="21"/>
      <c r="Q9" s="21"/>
      <c r="R9" s="21"/>
      <c r="S9" s="21"/>
      <c r="T9" s="21"/>
    </row>
    <row r="10" spans="1:20" ht="15.75" x14ac:dyDescent="0.25">
      <c r="B10" s="25">
        <v>2</v>
      </c>
      <c r="C10" s="25"/>
      <c r="D10" s="25" t="s">
        <v>256</v>
      </c>
      <c r="E10" s="531" t="s">
        <v>258</v>
      </c>
      <c r="F10" s="531"/>
      <c r="G10" s="488"/>
      <c r="H10" s="488"/>
      <c r="I10" s="172">
        <v>2</v>
      </c>
      <c r="J10" s="214">
        <v>0</v>
      </c>
      <c r="K10" s="297"/>
      <c r="L10" s="297"/>
      <c r="M10" s="21"/>
      <c r="N10" s="21"/>
      <c r="O10" s="21"/>
      <c r="P10" s="21"/>
      <c r="Q10" s="21"/>
      <c r="R10" s="21"/>
      <c r="S10" s="21"/>
      <c r="T10" s="21"/>
    </row>
    <row r="11" spans="1:20" ht="15" customHeight="1" x14ac:dyDescent="0.25">
      <c r="B11" s="25">
        <v>9</v>
      </c>
      <c r="D11" s="25" t="s">
        <v>289</v>
      </c>
      <c r="E11" s="489" t="s">
        <v>290</v>
      </c>
      <c r="F11" s="489"/>
      <c r="G11" s="488"/>
      <c r="H11" s="488"/>
      <c r="I11" s="297">
        <v>2</v>
      </c>
      <c r="J11" s="179">
        <v>0</v>
      </c>
      <c r="K11" s="297"/>
      <c r="L11" s="297"/>
      <c r="M11" s="297"/>
      <c r="N11" s="297"/>
      <c r="O11" s="297"/>
      <c r="P11" s="293"/>
      <c r="Q11" s="293"/>
      <c r="R11" s="293"/>
      <c r="S11" s="293"/>
      <c r="T11" s="293"/>
    </row>
    <row r="12" spans="1:20" ht="15" customHeight="1" x14ac:dyDescent="0.25">
      <c r="B12" s="25">
        <v>4</v>
      </c>
      <c r="D12" s="25" t="s">
        <v>294</v>
      </c>
      <c r="E12" s="489" t="s">
        <v>468</v>
      </c>
      <c r="F12" s="489"/>
      <c r="G12" s="488"/>
      <c r="H12" s="488"/>
      <c r="I12" s="297">
        <v>5</v>
      </c>
      <c r="J12" s="179">
        <v>0</v>
      </c>
      <c r="K12" s="297"/>
      <c r="L12" s="297"/>
      <c r="M12" s="297"/>
      <c r="N12" s="297"/>
      <c r="O12" s="297"/>
      <c r="P12" s="293"/>
      <c r="Q12" s="293"/>
      <c r="R12" s="293"/>
      <c r="S12" s="293"/>
      <c r="T12" s="293"/>
    </row>
    <row r="13" spans="1:20" ht="15" customHeight="1" x14ac:dyDescent="0.25">
      <c r="B13" s="25">
        <v>5</v>
      </c>
      <c r="D13" s="25" t="s">
        <v>294</v>
      </c>
      <c r="E13" s="361" t="s">
        <v>383</v>
      </c>
      <c r="F13" s="361"/>
      <c r="G13" s="360"/>
      <c r="H13" s="360"/>
      <c r="I13" s="297"/>
      <c r="J13" s="179"/>
      <c r="K13" s="297"/>
      <c r="L13" s="297"/>
      <c r="M13" s="297"/>
      <c r="N13" s="297"/>
      <c r="O13" s="297"/>
      <c r="P13" s="359"/>
      <c r="Q13" s="359"/>
      <c r="R13" s="359"/>
      <c r="S13" s="359"/>
      <c r="T13" s="359"/>
    </row>
    <row r="14" spans="1:20" ht="15" customHeight="1" x14ac:dyDescent="0.25">
      <c r="B14" s="25">
        <v>7</v>
      </c>
      <c r="C14" s="271"/>
      <c r="D14" s="271" t="s">
        <v>294</v>
      </c>
      <c r="E14" s="360" t="s">
        <v>291</v>
      </c>
      <c r="F14" s="360"/>
      <c r="G14" s="22"/>
      <c r="H14" s="22"/>
      <c r="I14" s="362"/>
      <c r="J14" s="24"/>
      <c r="K14" s="297"/>
      <c r="L14" s="297"/>
      <c r="M14" s="297"/>
      <c r="N14" s="297"/>
      <c r="O14" s="297"/>
      <c r="P14" s="359"/>
      <c r="Q14" s="359"/>
      <c r="R14" s="359"/>
      <c r="S14" s="359"/>
      <c r="T14" s="359"/>
    </row>
    <row r="15" spans="1:20" ht="30.75" customHeight="1" x14ac:dyDescent="0.25">
      <c r="B15" s="70"/>
      <c r="C15" s="532" t="s">
        <v>56</v>
      </c>
      <c r="D15" s="533"/>
      <c r="E15" s="534"/>
      <c r="F15" s="22"/>
      <c r="G15" s="22"/>
      <c r="H15" s="177" t="s">
        <v>57</v>
      </c>
      <c r="I15" s="178">
        <f>SUM(I10:I13)</f>
        <v>9</v>
      </c>
      <c r="J15" s="180">
        <f>SUM(J10:J13)</f>
        <v>0</v>
      </c>
      <c r="K15" s="293"/>
      <c r="L15" s="293"/>
      <c r="M15" s="293"/>
      <c r="N15" s="293"/>
      <c r="O15" s="293"/>
      <c r="P15" s="293"/>
      <c r="Q15" s="293"/>
      <c r="R15" s="293"/>
      <c r="S15" s="293"/>
      <c r="T15" s="293"/>
    </row>
    <row r="16" spans="1:20" ht="15" customHeight="1" x14ac:dyDescent="0.25">
      <c r="B16" s="72"/>
      <c r="C16" s="70"/>
      <c r="D16" s="70"/>
      <c r="E16" s="70"/>
      <c r="F16" s="73"/>
      <c r="G16" s="74"/>
      <c r="H16" s="75"/>
      <c r="I16" s="73"/>
      <c r="J16" s="76"/>
      <c r="K16" s="293"/>
      <c r="L16" s="293"/>
      <c r="M16" s="293"/>
      <c r="N16" s="293"/>
      <c r="O16" s="293"/>
      <c r="P16" s="293"/>
      <c r="Q16" s="293"/>
      <c r="R16" s="293"/>
      <c r="S16" s="293"/>
      <c r="T16" s="293"/>
    </row>
    <row r="17" spans="1:20" ht="45" customHeight="1" x14ac:dyDescent="0.25">
      <c r="A17" s="69"/>
      <c r="B17" s="296" t="s">
        <v>58</v>
      </c>
      <c r="C17" s="296" t="s">
        <v>59</v>
      </c>
      <c r="D17" s="484" t="s">
        <v>60</v>
      </c>
      <c r="E17" s="485"/>
      <c r="F17" s="171" t="s">
        <v>61</v>
      </c>
      <c r="G17" s="296" t="s">
        <v>62</v>
      </c>
      <c r="H17" s="296" t="s">
        <v>63</v>
      </c>
      <c r="I17" s="296" t="s">
        <v>64</v>
      </c>
      <c r="J17" s="296" t="s">
        <v>65</v>
      </c>
      <c r="K17" s="27" t="s">
        <v>79</v>
      </c>
      <c r="L17" s="27" t="s">
        <v>80</v>
      </c>
      <c r="M17" s="27" t="s">
        <v>81</v>
      </c>
      <c r="N17" s="27" t="s">
        <v>82</v>
      </c>
      <c r="O17" s="27" t="s">
        <v>83</v>
      </c>
      <c r="P17" s="27" t="s">
        <v>84</v>
      </c>
      <c r="Q17" s="27" t="s">
        <v>85</v>
      </c>
      <c r="R17" s="27" t="s">
        <v>86</v>
      </c>
      <c r="S17" s="27" t="s">
        <v>87</v>
      </c>
    </row>
    <row r="18" spans="1:20" ht="15.75" x14ac:dyDescent="0.25">
      <c r="B18" s="26" t="s">
        <v>357</v>
      </c>
      <c r="C18" s="293"/>
      <c r="D18" s="531" t="s">
        <v>458</v>
      </c>
      <c r="E18" s="531"/>
      <c r="F18" s="334" t="s">
        <v>89</v>
      </c>
      <c r="G18" s="293"/>
      <c r="H18" s="293" t="s">
        <v>252</v>
      </c>
      <c r="I18" s="293"/>
      <c r="J18" s="297">
        <v>2</v>
      </c>
      <c r="K18" s="297">
        <v>2</v>
      </c>
      <c r="L18" s="297">
        <v>0</v>
      </c>
      <c r="M18" s="297">
        <v>0</v>
      </c>
      <c r="N18" s="297">
        <v>0</v>
      </c>
      <c r="O18" s="297">
        <v>0</v>
      </c>
      <c r="P18" s="297">
        <v>0</v>
      </c>
      <c r="Q18" s="297">
        <v>0</v>
      </c>
      <c r="R18" s="297">
        <v>0</v>
      </c>
      <c r="S18" s="297">
        <v>0</v>
      </c>
      <c r="T18" s="293"/>
    </row>
    <row r="19" spans="1:20" ht="15.75" customHeight="1" x14ac:dyDescent="0.25">
      <c r="B19" s="26" t="s">
        <v>469</v>
      </c>
      <c r="C19" s="293"/>
      <c r="D19" s="489" t="s">
        <v>459</v>
      </c>
      <c r="E19" s="489"/>
      <c r="F19" s="334" t="s">
        <v>89</v>
      </c>
      <c r="G19" s="293"/>
      <c r="H19" s="293" t="s">
        <v>252</v>
      </c>
      <c r="I19" s="293"/>
      <c r="J19" s="297">
        <v>3</v>
      </c>
      <c r="K19" s="297">
        <v>3</v>
      </c>
      <c r="L19" s="297">
        <v>3</v>
      </c>
      <c r="M19" s="297">
        <v>0</v>
      </c>
      <c r="N19" s="297">
        <v>0</v>
      </c>
      <c r="O19" s="297">
        <v>0</v>
      </c>
      <c r="P19" s="297">
        <v>0</v>
      </c>
      <c r="Q19" s="297">
        <v>0</v>
      </c>
      <c r="R19" s="297">
        <v>0</v>
      </c>
      <c r="S19" s="297">
        <v>0</v>
      </c>
      <c r="T19" s="293"/>
    </row>
    <row r="20" spans="1:20" ht="15.75" customHeight="1" x14ac:dyDescent="0.25">
      <c r="B20" s="26" t="s">
        <v>300</v>
      </c>
      <c r="C20" s="293"/>
      <c r="D20" s="489" t="s">
        <v>78</v>
      </c>
      <c r="E20" s="489"/>
      <c r="F20" s="334" t="s">
        <v>89</v>
      </c>
      <c r="G20" s="293"/>
      <c r="H20" s="293" t="s">
        <v>251</v>
      </c>
      <c r="I20" s="293"/>
      <c r="J20" s="297">
        <v>1</v>
      </c>
      <c r="K20" s="297">
        <v>1</v>
      </c>
      <c r="L20" s="297">
        <v>0</v>
      </c>
      <c r="M20" s="297">
        <v>0</v>
      </c>
      <c r="N20" s="297">
        <v>0</v>
      </c>
      <c r="O20" s="297">
        <v>0</v>
      </c>
      <c r="P20" s="297">
        <v>0</v>
      </c>
      <c r="Q20" s="297">
        <v>0</v>
      </c>
      <c r="R20" s="297">
        <v>0</v>
      </c>
      <c r="S20" s="297">
        <v>0</v>
      </c>
      <c r="T20" s="293"/>
    </row>
    <row r="21" spans="1:20" ht="15.75" customHeight="1" x14ac:dyDescent="0.25">
      <c r="B21" s="26" t="s">
        <v>353</v>
      </c>
      <c r="C21" s="359"/>
      <c r="D21" s="530" t="s">
        <v>385</v>
      </c>
      <c r="E21" s="530"/>
      <c r="F21" s="359" t="s">
        <v>74</v>
      </c>
      <c r="G21" s="359"/>
      <c r="H21" s="359" t="s">
        <v>251</v>
      </c>
      <c r="I21" s="359"/>
      <c r="J21" s="297"/>
      <c r="K21" s="297"/>
      <c r="L21" s="297"/>
      <c r="M21" s="297"/>
      <c r="N21" s="297"/>
      <c r="O21" s="297"/>
      <c r="P21" s="297"/>
      <c r="Q21" s="297"/>
      <c r="R21" s="297"/>
      <c r="S21" s="297"/>
      <c r="T21" s="359"/>
    </row>
    <row r="22" spans="1:20" ht="15.75" customHeight="1" x14ac:dyDescent="0.25">
      <c r="B22" s="26" t="s">
        <v>354</v>
      </c>
      <c r="C22" s="359"/>
      <c r="D22" s="530" t="s">
        <v>351</v>
      </c>
      <c r="E22" s="530"/>
      <c r="F22" s="359" t="s">
        <v>74</v>
      </c>
      <c r="G22" s="359"/>
      <c r="H22" s="359" t="s">
        <v>251</v>
      </c>
      <c r="I22" s="359"/>
      <c r="J22" s="297"/>
      <c r="K22" s="297"/>
      <c r="L22" s="297"/>
      <c r="M22" s="297"/>
      <c r="N22" s="297"/>
      <c r="O22" s="297"/>
      <c r="P22" s="297"/>
      <c r="Q22" s="297"/>
      <c r="R22" s="297"/>
      <c r="S22" s="297"/>
      <c r="T22" s="359"/>
    </row>
    <row r="23" spans="1:20" ht="15.75" customHeight="1" x14ac:dyDescent="0.25">
      <c r="B23" s="26" t="s">
        <v>355</v>
      </c>
      <c r="C23" s="359"/>
      <c r="D23" s="530" t="s">
        <v>386</v>
      </c>
      <c r="E23" s="530"/>
      <c r="F23" s="359" t="s">
        <v>74</v>
      </c>
      <c r="G23" s="359"/>
      <c r="H23" s="359" t="s">
        <v>252</v>
      </c>
      <c r="I23" s="359"/>
      <c r="J23" s="297"/>
      <c r="K23" s="297"/>
      <c r="L23" s="297"/>
      <c r="M23" s="297"/>
      <c r="N23" s="297"/>
      <c r="O23" s="297"/>
      <c r="P23" s="297"/>
      <c r="Q23" s="297"/>
      <c r="R23" s="297"/>
      <c r="S23" s="297"/>
      <c r="T23" s="359"/>
    </row>
    <row r="24" spans="1:20" ht="15.75" customHeight="1" x14ac:dyDescent="0.25">
      <c r="B24" s="26" t="s">
        <v>356</v>
      </c>
      <c r="C24" s="359"/>
      <c r="D24" s="530" t="s">
        <v>387</v>
      </c>
      <c r="E24" s="530"/>
      <c r="F24" s="334" t="s">
        <v>89</v>
      </c>
      <c r="G24" s="359"/>
      <c r="H24" s="359" t="s">
        <v>252</v>
      </c>
      <c r="I24" s="359"/>
      <c r="J24" s="297"/>
      <c r="K24" s="297"/>
      <c r="L24" s="297"/>
      <c r="M24" s="297"/>
      <c r="N24" s="297"/>
      <c r="O24" s="297"/>
      <c r="P24" s="297"/>
      <c r="Q24" s="297"/>
      <c r="R24" s="297"/>
      <c r="S24" s="297"/>
      <c r="T24" s="359"/>
    </row>
    <row r="25" spans="1:20" ht="15.75" customHeight="1" x14ac:dyDescent="0.25">
      <c r="B25" s="26" t="s">
        <v>419</v>
      </c>
      <c r="C25" s="359"/>
      <c r="D25" s="530" t="s">
        <v>417</v>
      </c>
      <c r="E25" s="530"/>
      <c r="F25" s="334" t="s">
        <v>89</v>
      </c>
      <c r="G25" s="359"/>
      <c r="H25" s="359" t="s">
        <v>252</v>
      </c>
      <c r="I25" s="359"/>
      <c r="J25" s="297"/>
      <c r="K25" s="297"/>
      <c r="L25" s="297"/>
      <c r="M25" s="297"/>
      <c r="N25" s="297"/>
      <c r="O25" s="297"/>
      <c r="P25" s="297"/>
      <c r="Q25" s="297"/>
      <c r="R25" s="297"/>
      <c r="S25" s="297"/>
      <c r="T25" s="359"/>
    </row>
    <row r="26" spans="1:20" ht="15.75" customHeight="1" x14ac:dyDescent="0.25">
      <c r="B26" s="26" t="s">
        <v>420</v>
      </c>
      <c r="C26" s="359"/>
      <c r="D26" s="530" t="s">
        <v>416</v>
      </c>
      <c r="E26" s="530"/>
      <c r="F26" s="334" t="s">
        <v>89</v>
      </c>
      <c r="G26" s="359"/>
      <c r="H26" s="359" t="s">
        <v>252</v>
      </c>
      <c r="I26" s="359"/>
      <c r="J26" s="297"/>
      <c r="K26" s="297"/>
      <c r="L26" s="297"/>
      <c r="M26" s="297"/>
      <c r="N26" s="297"/>
      <c r="O26" s="297"/>
      <c r="P26" s="297"/>
      <c r="Q26" s="297"/>
      <c r="R26" s="297"/>
      <c r="S26" s="297"/>
      <c r="T26" s="359"/>
    </row>
    <row r="27" spans="1:20" ht="15.75" customHeight="1" x14ac:dyDescent="0.25">
      <c r="B27" s="26" t="s">
        <v>427</v>
      </c>
      <c r="C27" s="293"/>
      <c r="D27" s="489" t="s">
        <v>461</v>
      </c>
      <c r="E27" s="489"/>
      <c r="F27" s="334" t="s">
        <v>89</v>
      </c>
      <c r="G27" s="293"/>
      <c r="H27" s="293" t="s">
        <v>251</v>
      </c>
      <c r="I27" s="293"/>
      <c r="J27" s="297">
        <v>1</v>
      </c>
      <c r="K27" s="297">
        <v>1</v>
      </c>
      <c r="L27" s="297">
        <v>0</v>
      </c>
      <c r="M27" s="297">
        <v>0</v>
      </c>
      <c r="N27" s="297">
        <v>0</v>
      </c>
      <c r="O27" s="297">
        <v>0</v>
      </c>
      <c r="P27" s="297">
        <v>0</v>
      </c>
      <c r="Q27" s="297">
        <v>0</v>
      </c>
      <c r="R27" s="297">
        <v>0</v>
      </c>
      <c r="S27" s="297">
        <v>0</v>
      </c>
      <c r="T27" s="293"/>
    </row>
    <row r="28" spans="1:20" ht="15.75" customHeight="1" x14ac:dyDescent="0.25">
      <c r="B28" s="26" t="s">
        <v>433</v>
      </c>
      <c r="C28" s="293"/>
      <c r="D28" s="489" t="s">
        <v>462</v>
      </c>
      <c r="E28" s="489"/>
      <c r="F28" s="334" t="s">
        <v>89</v>
      </c>
      <c r="G28" s="293"/>
      <c r="H28" s="293" t="s">
        <v>251</v>
      </c>
      <c r="I28" s="293"/>
      <c r="J28" s="297">
        <v>12</v>
      </c>
      <c r="K28" s="297">
        <v>12</v>
      </c>
      <c r="L28" s="297">
        <v>12</v>
      </c>
      <c r="M28" s="297">
        <v>6</v>
      </c>
      <c r="N28" s="297">
        <v>6</v>
      </c>
      <c r="O28" s="297">
        <v>6</v>
      </c>
      <c r="P28" s="297">
        <v>6</v>
      </c>
      <c r="Q28" s="297">
        <v>6</v>
      </c>
      <c r="R28" s="297">
        <v>6</v>
      </c>
      <c r="S28" s="297">
        <v>6</v>
      </c>
      <c r="T28" s="293"/>
    </row>
    <row r="29" spans="1:20" ht="15.75" customHeight="1" x14ac:dyDescent="0.25">
      <c r="B29" s="26" t="s">
        <v>429</v>
      </c>
      <c r="C29" s="293"/>
      <c r="D29" s="489" t="s">
        <v>463</v>
      </c>
      <c r="E29" s="489"/>
      <c r="F29" s="358" t="s">
        <v>74</v>
      </c>
      <c r="G29" s="293"/>
      <c r="H29" s="293" t="s">
        <v>251</v>
      </c>
      <c r="I29" s="293"/>
      <c r="J29" s="297">
        <v>11</v>
      </c>
      <c r="K29" s="297">
        <v>11</v>
      </c>
      <c r="L29" s="297">
        <v>11</v>
      </c>
      <c r="M29" s="297">
        <v>10</v>
      </c>
      <c r="N29" s="297">
        <v>10</v>
      </c>
      <c r="O29" s="297">
        <v>10</v>
      </c>
      <c r="P29" s="297">
        <v>10</v>
      </c>
      <c r="Q29" s="297">
        <v>10</v>
      </c>
      <c r="R29" s="297">
        <v>10</v>
      </c>
      <c r="S29" s="297">
        <v>10</v>
      </c>
      <c r="T29" s="293"/>
    </row>
    <row r="30" spans="1:20" ht="15" customHeight="1" x14ac:dyDescent="0.25">
      <c r="B30" s="26" t="s">
        <v>432</v>
      </c>
      <c r="C30" s="293"/>
      <c r="D30" s="529" t="s">
        <v>464</v>
      </c>
      <c r="E30" s="529"/>
      <c r="F30" s="358" t="s">
        <v>74</v>
      </c>
      <c r="G30" s="293"/>
      <c r="H30" s="293" t="s">
        <v>251</v>
      </c>
      <c r="I30" s="293"/>
      <c r="J30" s="297">
        <v>8</v>
      </c>
      <c r="K30" s="297">
        <v>8</v>
      </c>
      <c r="L30" s="297">
        <v>8</v>
      </c>
      <c r="M30" s="297">
        <v>8</v>
      </c>
      <c r="N30" s="297">
        <v>8</v>
      </c>
      <c r="O30" s="297">
        <v>8</v>
      </c>
      <c r="P30" s="297">
        <v>8</v>
      </c>
      <c r="Q30" s="297">
        <v>8</v>
      </c>
      <c r="R30" s="297">
        <v>8</v>
      </c>
      <c r="S30" s="297">
        <v>8</v>
      </c>
      <c r="T30" s="293"/>
    </row>
    <row r="31" spans="1:20" ht="15" customHeight="1" x14ac:dyDescent="0.25">
      <c r="B31" s="26" t="s">
        <v>390</v>
      </c>
      <c r="C31" s="293"/>
      <c r="D31" s="529" t="s">
        <v>465</v>
      </c>
      <c r="E31" s="529"/>
      <c r="F31" s="358" t="s">
        <v>74</v>
      </c>
      <c r="G31" s="293"/>
      <c r="H31" s="293" t="s">
        <v>251</v>
      </c>
      <c r="I31" s="293"/>
      <c r="J31" s="297">
        <v>3</v>
      </c>
      <c r="K31" s="297">
        <v>3</v>
      </c>
      <c r="L31" s="297">
        <v>3</v>
      </c>
      <c r="M31" s="297">
        <v>3</v>
      </c>
      <c r="N31" s="297">
        <v>3</v>
      </c>
      <c r="O31" s="297">
        <v>3</v>
      </c>
      <c r="P31" s="297">
        <v>0</v>
      </c>
      <c r="Q31" s="297">
        <v>0</v>
      </c>
      <c r="R31" s="297">
        <v>0</v>
      </c>
      <c r="S31" s="297">
        <v>0</v>
      </c>
      <c r="T31" s="293"/>
    </row>
    <row r="32" spans="1:20" ht="15" customHeight="1" x14ac:dyDescent="0.25">
      <c r="B32" s="26" t="s">
        <v>431</v>
      </c>
      <c r="C32" s="293"/>
      <c r="D32" s="489" t="s">
        <v>466</v>
      </c>
      <c r="E32" s="489"/>
      <c r="F32" s="334" t="s">
        <v>89</v>
      </c>
      <c r="G32" s="293"/>
      <c r="H32" s="293" t="s">
        <v>252</v>
      </c>
      <c r="I32" s="293"/>
      <c r="J32" s="297">
        <v>8</v>
      </c>
      <c r="K32" s="297">
        <v>8</v>
      </c>
      <c r="L32" s="297">
        <v>8</v>
      </c>
      <c r="M32" s="297">
        <v>8</v>
      </c>
      <c r="N32" s="297">
        <v>8</v>
      </c>
      <c r="O32" s="297">
        <v>8</v>
      </c>
      <c r="P32" s="297">
        <v>8</v>
      </c>
      <c r="Q32" s="297">
        <v>6</v>
      </c>
      <c r="R32" s="297">
        <v>2</v>
      </c>
      <c r="S32" s="297">
        <v>0</v>
      </c>
      <c r="T32" s="293"/>
    </row>
    <row r="33" spans="2:20" ht="15" customHeight="1" x14ac:dyDescent="0.25">
      <c r="B33" s="26" t="s">
        <v>431</v>
      </c>
      <c r="C33" s="293"/>
      <c r="D33" s="453" t="s">
        <v>467</v>
      </c>
      <c r="E33" s="453"/>
      <c r="F33" s="334" t="s">
        <v>89</v>
      </c>
      <c r="G33" s="293"/>
      <c r="H33" s="293" t="s">
        <v>252</v>
      </c>
      <c r="I33" s="293"/>
      <c r="J33" s="297">
        <v>3</v>
      </c>
      <c r="K33" s="297">
        <v>3</v>
      </c>
      <c r="L33" s="297">
        <v>3</v>
      </c>
      <c r="M33" s="297">
        <v>3</v>
      </c>
      <c r="N33" s="297">
        <v>3</v>
      </c>
      <c r="O33" s="297">
        <v>3</v>
      </c>
      <c r="P33" s="297">
        <v>0</v>
      </c>
      <c r="Q33" s="297">
        <v>0</v>
      </c>
      <c r="R33" s="297">
        <v>0</v>
      </c>
      <c r="S33" s="297">
        <v>0</v>
      </c>
      <c r="T33" s="293"/>
    </row>
    <row r="34" spans="2:20" ht="15" customHeight="1" x14ac:dyDescent="0.25">
      <c r="B34" s="26"/>
      <c r="C34" s="293"/>
      <c r="D34" s="453"/>
      <c r="E34" s="453"/>
      <c r="F34" s="293"/>
      <c r="G34" s="293"/>
      <c r="H34" s="293"/>
      <c r="I34" s="293"/>
      <c r="J34" s="297"/>
      <c r="K34" s="293"/>
      <c r="L34" s="293"/>
      <c r="M34" s="293"/>
      <c r="N34" s="293"/>
      <c r="O34" s="297"/>
      <c r="P34" s="293"/>
      <c r="Q34" s="293"/>
      <c r="R34" s="293"/>
      <c r="S34" s="293"/>
      <c r="T34" s="293"/>
    </row>
    <row r="35" spans="2:20" ht="15" customHeight="1" x14ac:dyDescent="0.25">
      <c r="B35" s="26"/>
      <c r="C35" s="293"/>
      <c r="D35" s="453"/>
      <c r="E35" s="453"/>
      <c r="F35" s="293"/>
      <c r="G35" s="293"/>
      <c r="H35" s="293"/>
      <c r="I35" s="293"/>
      <c r="J35" s="297"/>
      <c r="K35" s="293"/>
      <c r="L35" s="293"/>
      <c r="M35" s="293"/>
      <c r="N35" s="293"/>
      <c r="O35" s="297"/>
      <c r="P35" s="293"/>
      <c r="Q35" s="293"/>
      <c r="R35" s="293"/>
      <c r="S35" s="293"/>
      <c r="T35" s="293"/>
    </row>
    <row r="36" spans="2:20" ht="15" customHeight="1" x14ac:dyDescent="0.25">
      <c r="B36" s="26"/>
      <c r="C36" s="293"/>
      <c r="D36" s="453"/>
      <c r="E36" s="453"/>
      <c r="F36" s="293"/>
      <c r="G36" s="293"/>
      <c r="H36" s="293"/>
      <c r="I36" s="293"/>
      <c r="J36" s="297"/>
      <c r="K36" s="293"/>
      <c r="L36" s="293"/>
      <c r="M36" s="293"/>
      <c r="N36" s="293"/>
      <c r="O36" s="297"/>
      <c r="P36" s="293"/>
      <c r="Q36" s="293"/>
      <c r="R36" s="293"/>
      <c r="S36" s="293"/>
      <c r="T36" s="293"/>
    </row>
    <row r="37" spans="2:20" ht="15" customHeight="1" x14ac:dyDescent="0.25">
      <c r="B37" s="26"/>
      <c r="C37" s="293"/>
      <c r="D37" s="453"/>
      <c r="E37" s="453"/>
      <c r="F37" s="293"/>
      <c r="G37" s="293"/>
      <c r="H37" s="293"/>
      <c r="I37" s="293"/>
      <c r="J37" s="297"/>
      <c r="K37" s="293"/>
      <c r="L37" s="293"/>
      <c r="M37" s="293"/>
      <c r="N37" s="293"/>
      <c r="O37" s="297"/>
      <c r="P37" s="293"/>
      <c r="Q37" s="293"/>
      <c r="R37" s="293"/>
      <c r="S37" s="293"/>
      <c r="T37" s="293"/>
    </row>
    <row r="38" spans="2:20" ht="15" customHeight="1" x14ac:dyDescent="0.25">
      <c r="B38" s="26"/>
      <c r="C38" s="293"/>
      <c r="D38" s="453"/>
      <c r="E38" s="453"/>
      <c r="F38" s="293"/>
      <c r="G38" s="293"/>
      <c r="H38" s="293"/>
      <c r="I38" s="293"/>
      <c r="J38" s="297"/>
      <c r="K38" s="293"/>
      <c r="L38" s="293"/>
      <c r="M38" s="293"/>
      <c r="N38" s="293"/>
      <c r="O38" s="297"/>
      <c r="P38" s="293"/>
      <c r="Q38" s="293"/>
      <c r="R38" s="293"/>
      <c r="S38" s="293"/>
      <c r="T38" s="293"/>
    </row>
    <row r="39" spans="2:20" ht="15" customHeight="1" x14ac:dyDescent="0.25">
      <c r="B39" s="26"/>
      <c r="C39" s="293"/>
      <c r="D39" s="453"/>
      <c r="E39" s="453"/>
      <c r="F39" s="293"/>
      <c r="G39" s="293"/>
      <c r="H39" s="293"/>
      <c r="I39" s="293"/>
      <c r="J39" s="297"/>
      <c r="K39" s="293"/>
      <c r="L39" s="293"/>
      <c r="M39" s="293"/>
      <c r="N39" s="293"/>
      <c r="O39" s="297"/>
      <c r="P39" s="293"/>
      <c r="Q39" s="293"/>
      <c r="R39" s="293"/>
      <c r="S39" s="293"/>
      <c r="T39" s="293"/>
    </row>
    <row r="40" spans="2:20" ht="15.75" x14ac:dyDescent="0.25">
      <c r="B40" s="26"/>
      <c r="C40" s="293"/>
      <c r="D40" s="453"/>
      <c r="E40" s="453"/>
      <c r="F40" s="293"/>
      <c r="G40" s="293"/>
      <c r="H40" s="293"/>
      <c r="I40" s="293"/>
      <c r="J40" s="297"/>
      <c r="K40" s="293"/>
      <c r="L40" s="293"/>
      <c r="M40" s="293"/>
      <c r="N40" s="293"/>
      <c r="O40" s="297"/>
      <c r="P40" s="293"/>
      <c r="Q40" s="293"/>
      <c r="R40" s="293"/>
      <c r="S40" s="293"/>
      <c r="T40" s="293"/>
    </row>
    <row r="41" spans="2:20" ht="15" customHeight="1" x14ac:dyDescent="0.25">
      <c r="B41" s="26"/>
      <c r="C41" s="293"/>
      <c r="D41" s="453"/>
      <c r="E41" s="453"/>
      <c r="F41" s="293"/>
      <c r="G41" s="293"/>
      <c r="H41" s="293"/>
      <c r="I41" s="293"/>
      <c r="J41" s="297"/>
      <c r="K41" s="293"/>
      <c r="L41" s="293"/>
      <c r="M41" s="293"/>
      <c r="N41" s="293"/>
      <c r="O41" s="297"/>
      <c r="P41" s="293"/>
      <c r="Q41" s="293"/>
      <c r="R41" s="293"/>
      <c r="S41" s="293"/>
      <c r="T41" s="293"/>
    </row>
    <row r="42" spans="2:20" ht="15" customHeight="1" x14ac:dyDescent="0.25">
      <c r="B42" s="26"/>
      <c r="C42" s="293"/>
      <c r="D42" s="453"/>
      <c r="E42" s="453"/>
      <c r="F42" s="293"/>
      <c r="G42" s="293"/>
      <c r="H42" s="293"/>
      <c r="I42" s="293"/>
      <c r="J42" s="293"/>
      <c r="K42" s="293"/>
      <c r="L42" s="293"/>
      <c r="M42" s="293"/>
      <c r="N42" s="293"/>
      <c r="O42" s="297"/>
      <c r="P42" s="293"/>
      <c r="Q42" s="293"/>
      <c r="R42" s="293"/>
      <c r="S42" s="293"/>
      <c r="T42" s="293"/>
    </row>
    <row r="43" spans="2:20" ht="15" customHeight="1" x14ac:dyDescent="0.25">
      <c r="B43" s="27"/>
      <c r="C43" s="293"/>
      <c r="D43" s="453"/>
      <c r="E43" s="453"/>
      <c r="F43" s="293"/>
      <c r="G43" s="293"/>
      <c r="H43" s="293"/>
      <c r="I43" s="293"/>
      <c r="J43" s="293"/>
      <c r="K43" s="293"/>
      <c r="L43" s="293"/>
      <c r="M43" s="293"/>
      <c r="N43" s="293"/>
      <c r="O43" s="297"/>
      <c r="P43" s="293"/>
      <c r="Q43" s="293"/>
      <c r="R43" s="293"/>
      <c r="S43" s="293"/>
      <c r="T43" s="293"/>
    </row>
    <row r="44" spans="2:20" ht="15.75" customHeight="1" x14ac:dyDescent="0.25">
      <c r="B44" s="27"/>
      <c r="C44" s="293"/>
      <c r="D44" s="457"/>
      <c r="E44" s="457"/>
      <c r="F44" s="293"/>
      <c r="G44" s="293"/>
      <c r="H44" s="293"/>
      <c r="I44" s="293"/>
      <c r="J44" s="293"/>
      <c r="K44" s="293"/>
      <c r="L44" s="293"/>
      <c r="M44" s="293"/>
      <c r="N44" s="293"/>
      <c r="O44" s="297"/>
      <c r="P44" s="293"/>
      <c r="Q44" s="293"/>
      <c r="R44" s="293"/>
      <c r="S44" s="293"/>
      <c r="T44" s="293"/>
    </row>
    <row r="45" spans="2:20" ht="15.75" customHeight="1" x14ac:dyDescent="0.25">
      <c r="B45" s="27"/>
      <c r="C45" s="293"/>
      <c r="D45" s="457"/>
      <c r="E45" s="457"/>
      <c r="F45" s="293"/>
      <c r="G45" s="293"/>
      <c r="H45" s="293"/>
      <c r="I45" s="293"/>
      <c r="J45" s="293"/>
      <c r="K45" s="293"/>
      <c r="L45" s="293"/>
      <c r="M45" s="293"/>
      <c r="N45" s="293"/>
      <c r="O45" s="297"/>
      <c r="P45" s="293"/>
      <c r="Q45" s="293"/>
      <c r="R45" s="293"/>
      <c r="S45" s="293"/>
      <c r="T45" s="293"/>
    </row>
    <row r="46" spans="2:20" ht="15.75" customHeight="1" x14ac:dyDescent="0.25">
      <c r="B46" s="27"/>
      <c r="C46" s="293"/>
      <c r="D46" s="457"/>
      <c r="E46" s="457"/>
      <c r="F46" s="293"/>
      <c r="G46" s="293"/>
      <c r="H46" s="293"/>
      <c r="I46" s="293"/>
      <c r="J46" s="293"/>
      <c r="K46" s="293"/>
      <c r="L46" s="293"/>
      <c r="M46" s="293"/>
      <c r="N46" s="293"/>
      <c r="O46" s="297"/>
      <c r="P46" s="293"/>
      <c r="Q46" s="293"/>
      <c r="R46" s="293"/>
      <c r="S46" s="293"/>
      <c r="T46" s="293"/>
    </row>
    <row r="47" spans="2:20" ht="15.75" customHeight="1" x14ac:dyDescent="0.25">
      <c r="B47" s="27"/>
      <c r="C47" s="293"/>
      <c r="D47" s="457"/>
      <c r="E47" s="457"/>
      <c r="F47" s="293"/>
      <c r="G47" s="293"/>
      <c r="H47" s="293"/>
      <c r="I47" s="293"/>
      <c r="J47" s="293"/>
      <c r="K47" s="293"/>
      <c r="L47" s="293"/>
      <c r="M47" s="293"/>
      <c r="N47" s="293"/>
      <c r="O47" s="297"/>
      <c r="P47" s="293"/>
      <c r="Q47" s="293"/>
      <c r="R47" s="293"/>
      <c r="S47" s="293"/>
      <c r="T47" s="293"/>
    </row>
    <row r="48" spans="2:20" ht="15" customHeight="1" x14ac:dyDescent="0.25">
      <c r="B48" s="27"/>
      <c r="C48" s="293"/>
      <c r="D48" s="457"/>
      <c r="E48" s="457"/>
      <c r="F48" s="293"/>
      <c r="G48" s="293"/>
      <c r="H48" s="293"/>
      <c r="I48" s="293"/>
      <c r="J48" s="293"/>
      <c r="K48" s="293"/>
      <c r="L48" s="293"/>
      <c r="M48" s="293"/>
      <c r="N48" s="293"/>
      <c r="O48" s="297"/>
      <c r="P48" s="293"/>
      <c r="Q48" s="293"/>
      <c r="R48" s="293"/>
      <c r="S48" s="293"/>
      <c r="T48" s="293"/>
    </row>
    <row r="49" spans="2:20" ht="15" customHeight="1" x14ac:dyDescent="0.25">
      <c r="B49" s="27"/>
      <c r="C49" s="293"/>
      <c r="D49" s="457"/>
      <c r="E49" s="457"/>
      <c r="F49" s="293"/>
      <c r="G49" s="293"/>
      <c r="H49" s="293"/>
      <c r="I49" s="293"/>
      <c r="J49" s="293"/>
      <c r="K49" s="293"/>
      <c r="L49" s="293"/>
      <c r="M49" s="293"/>
      <c r="N49" s="293"/>
      <c r="O49" s="297"/>
      <c r="P49" s="293"/>
      <c r="Q49" s="293"/>
      <c r="R49" s="293"/>
      <c r="S49" s="293"/>
      <c r="T49" s="293"/>
    </row>
    <row r="50" spans="2:20" ht="15" customHeight="1" x14ac:dyDescent="0.25">
      <c r="B50" s="27"/>
      <c r="C50" s="293"/>
      <c r="D50" s="457"/>
      <c r="E50" s="457"/>
      <c r="F50" s="293"/>
      <c r="G50" s="293"/>
      <c r="H50" s="293"/>
      <c r="I50" s="293"/>
      <c r="J50" s="293"/>
      <c r="K50" s="293"/>
      <c r="L50" s="293"/>
      <c r="M50" s="293"/>
      <c r="N50" s="293"/>
      <c r="O50" s="297"/>
      <c r="P50" s="293"/>
      <c r="Q50" s="293"/>
      <c r="R50" s="293"/>
      <c r="S50" s="293"/>
      <c r="T50" s="293"/>
    </row>
    <row r="51" spans="2:20" ht="15" customHeight="1" x14ac:dyDescent="0.25">
      <c r="B51" s="293"/>
      <c r="C51" s="293"/>
      <c r="D51" s="457"/>
      <c r="E51" s="457"/>
      <c r="F51" s="293"/>
      <c r="G51" s="293"/>
      <c r="H51" s="293"/>
      <c r="I51" s="293"/>
      <c r="J51" s="293"/>
      <c r="K51" s="293"/>
      <c r="L51" s="293"/>
      <c r="M51" s="293"/>
      <c r="N51" s="293"/>
      <c r="O51" s="297"/>
      <c r="P51" s="293"/>
      <c r="Q51" s="293"/>
      <c r="R51" s="293"/>
      <c r="S51" s="293"/>
      <c r="T51" s="293"/>
    </row>
    <row r="52" spans="2:20" ht="15" customHeight="1" x14ac:dyDescent="0.25">
      <c r="B52" s="293"/>
      <c r="C52" s="293"/>
      <c r="D52" s="457"/>
      <c r="E52" s="457"/>
      <c r="F52" s="293"/>
      <c r="G52" s="293"/>
      <c r="H52" s="293"/>
      <c r="I52" s="293"/>
      <c r="J52" s="293"/>
      <c r="K52" s="293"/>
      <c r="L52" s="293"/>
      <c r="M52" s="293"/>
      <c r="N52" s="293"/>
      <c r="O52" s="297"/>
      <c r="P52" s="293"/>
      <c r="Q52" s="293"/>
      <c r="R52" s="293"/>
      <c r="S52" s="293"/>
      <c r="T52" s="293"/>
    </row>
    <row r="53" spans="2:20" ht="15" customHeight="1" x14ac:dyDescent="0.25">
      <c r="B53" s="293"/>
      <c r="C53" s="293"/>
      <c r="D53" s="457"/>
      <c r="E53" s="457"/>
      <c r="F53" s="293"/>
      <c r="G53" s="293"/>
      <c r="H53" s="293"/>
      <c r="I53" s="293"/>
      <c r="J53" s="293"/>
      <c r="K53" s="293"/>
      <c r="L53" s="293"/>
      <c r="M53" s="293"/>
      <c r="N53" s="293"/>
      <c r="O53" s="297"/>
      <c r="P53" s="293"/>
      <c r="Q53" s="293"/>
      <c r="R53" s="293"/>
      <c r="S53" s="293"/>
      <c r="T53" s="293"/>
    </row>
    <row r="54" spans="2:20" ht="15.75" customHeight="1" x14ac:dyDescent="0.25">
      <c r="B54" s="293"/>
      <c r="C54" s="293"/>
      <c r="D54" s="457"/>
      <c r="E54" s="457"/>
      <c r="F54" s="293"/>
      <c r="G54" s="293"/>
      <c r="H54" s="293"/>
      <c r="I54" s="293"/>
      <c r="J54" s="293"/>
      <c r="K54" s="293"/>
      <c r="L54" s="293"/>
      <c r="M54" s="293"/>
      <c r="N54" s="293"/>
      <c r="O54" s="297"/>
      <c r="P54" s="293"/>
      <c r="Q54" s="293"/>
      <c r="R54" s="293"/>
      <c r="S54" s="293"/>
      <c r="T54" s="293"/>
    </row>
    <row r="55" spans="2:20" ht="15" customHeight="1" x14ac:dyDescent="0.25">
      <c r="B55" s="293"/>
      <c r="C55" s="293"/>
      <c r="D55" s="293"/>
      <c r="E55" s="259" t="s">
        <v>75</v>
      </c>
      <c r="F55" s="293"/>
      <c r="G55" s="293"/>
      <c r="H55" s="293"/>
      <c r="I55" s="293" t="s">
        <v>18</v>
      </c>
      <c r="J55" s="297">
        <f t="shared" ref="J55:S55" si="0">SUM(J18:J54)</f>
        <v>52</v>
      </c>
      <c r="K55" s="297">
        <f t="shared" si="0"/>
        <v>52</v>
      </c>
      <c r="L55" s="297">
        <f t="shared" si="0"/>
        <v>48</v>
      </c>
      <c r="M55" s="297">
        <f t="shared" si="0"/>
        <v>38</v>
      </c>
      <c r="N55" s="297">
        <f t="shared" si="0"/>
        <v>38</v>
      </c>
      <c r="O55" s="297">
        <f t="shared" si="0"/>
        <v>38</v>
      </c>
      <c r="P55" s="297">
        <f t="shared" si="0"/>
        <v>32</v>
      </c>
      <c r="Q55" s="297">
        <f t="shared" si="0"/>
        <v>30</v>
      </c>
      <c r="R55" s="297">
        <f t="shared" si="0"/>
        <v>26</v>
      </c>
      <c r="S55" s="297">
        <f t="shared" si="0"/>
        <v>24</v>
      </c>
      <c r="T55" s="297"/>
    </row>
    <row r="56" spans="2:20" ht="15" customHeight="1" x14ac:dyDescent="0.25">
      <c r="B56" s="293"/>
      <c r="C56" s="293"/>
      <c r="D56" s="293"/>
      <c r="E56" s="293"/>
      <c r="F56" s="293"/>
      <c r="G56" s="293"/>
      <c r="H56" s="293"/>
      <c r="I56" s="293" t="s">
        <v>76</v>
      </c>
      <c r="J56" s="297">
        <f>+J55</f>
        <v>52</v>
      </c>
      <c r="K56" s="261">
        <f>+J56-($J$56/9)</f>
        <v>46.222222222222221</v>
      </c>
      <c r="L56" s="261">
        <f t="shared" ref="L56:S56" si="1">+K56-($J$56/9)</f>
        <v>40.444444444444443</v>
      </c>
      <c r="M56" s="261">
        <f t="shared" si="1"/>
        <v>34.666666666666664</v>
      </c>
      <c r="N56" s="261">
        <f t="shared" si="1"/>
        <v>28.888888888888886</v>
      </c>
      <c r="O56" s="261">
        <f t="shared" si="1"/>
        <v>23.111111111111107</v>
      </c>
      <c r="P56" s="261">
        <f t="shared" si="1"/>
        <v>17.333333333333329</v>
      </c>
      <c r="Q56" s="261">
        <f t="shared" si="1"/>
        <v>11.55555555555555</v>
      </c>
      <c r="R56" s="261">
        <f t="shared" si="1"/>
        <v>5.7777777777777724</v>
      </c>
      <c r="S56" s="261">
        <f t="shared" si="1"/>
        <v>0</v>
      </c>
      <c r="T56" s="270"/>
    </row>
    <row r="57" spans="2:20" ht="15.75" x14ac:dyDescent="0.25">
      <c r="B57" s="293"/>
      <c r="C57" s="293"/>
      <c r="D57" s="293"/>
      <c r="E57" s="293"/>
      <c r="F57" s="293"/>
      <c r="G57" s="293"/>
      <c r="H57" s="293"/>
      <c r="I57" s="293"/>
      <c r="J57" s="293"/>
      <c r="K57" s="293"/>
      <c r="L57" s="293"/>
      <c r="M57" s="293"/>
      <c r="N57" s="293"/>
      <c r="O57" s="19"/>
    </row>
    <row r="58" spans="2:20" ht="15.75" x14ac:dyDescent="0.25">
      <c r="B58" s="293"/>
      <c r="C58" s="293"/>
      <c r="D58" s="293"/>
      <c r="E58" s="293"/>
      <c r="F58" s="293"/>
      <c r="G58" s="293"/>
      <c r="H58" s="293"/>
      <c r="I58" s="293"/>
      <c r="J58" s="293"/>
      <c r="K58" s="293"/>
      <c r="L58" s="293"/>
      <c r="M58" s="293"/>
      <c r="N58" s="293"/>
      <c r="O58" s="19"/>
    </row>
    <row r="59" spans="2:20" ht="12.75" customHeight="1" x14ac:dyDescent="0.25">
      <c r="B59" s="293"/>
      <c r="C59" s="293"/>
      <c r="D59" s="293"/>
      <c r="E59" s="293"/>
      <c r="F59" s="293"/>
      <c r="G59" s="293"/>
      <c r="H59" s="293"/>
      <c r="I59" s="293"/>
      <c r="J59" s="293"/>
      <c r="K59" s="293"/>
      <c r="L59" s="293"/>
      <c r="M59" s="293"/>
      <c r="N59" s="293"/>
      <c r="O59" s="294"/>
    </row>
    <row r="60" spans="2:20" ht="12.75" customHeight="1" x14ac:dyDescent="0.25">
      <c r="B60" s="293"/>
      <c r="C60" s="293"/>
      <c r="D60" s="293"/>
      <c r="E60" s="293"/>
      <c r="F60" s="293"/>
      <c r="G60" s="293"/>
      <c r="H60" s="293"/>
      <c r="I60" s="293"/>
      <c r="J60" s="293"/>
      <c r="K60" s="293"/>
      <c r="L60" s="293"/>
      <c r="M60" s="293"/>
      <c r="N60" s="293"/>
    </row>
    <row r="61" spans="2:20" ht="12.75" customHeight="1" x14ac:dyDescent="0.25">
      <c r="B61" s="293"/>
      <c r="C61" s="293"/>
      <c r="D61" s="293"/>
      <c r="E61" s="293"/>
      <c r="F61" s="293"/>
      <c r="G61" s="293"/>
      <c r="H61" s="293"/>
      <c r="I61" s="293"/>
      <c r="J61" s="293"/>
      <c r="K61" s="293"/>
      <c r="L61" s="293"/>
      <c r="M61" s="293"/>
      <c r="N61" s="293"/>
    </row>
    <row r="62" spans="2:20" ht="12.75" customHeight="1" x14ac:dyDescent="0.25">
      <c r="B62" s="293"/>
      <c r="C62" s="293"/>
      <c r="D62" s="293"/>
      <c r="E62" s="293"/>
      <c r="F62" s="293"/>
      <c r="G62" s="293"/>
      <c r="H62" s="293"/>
      <c r="I62" s="293"/>
      <c r="J62" s="293"/>
      <c r="K62" s="293"/>
      <c r="L62" s="293"/>
      <c r="M62" s="293"/>
      <c r="N62" s="293"/>
    </row>
    <row r="63" spans="2:20" ht="12.75" customHeight="1" x14ac:dyDescent="0.25">
      <c r="B63" s="293"/>
      <c r="C63" s="293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</row>
  </sheetData>
  <mergeCells count="49">
    <mergeCell ref="D21:E21"/>
    <mergeCell ref="D22:E22"/>
    <mergeCell ref="D23:E23"/>
    <mergeCell ref="D24:E24"/>
    <mergeCell ref="D25:E25"/>
    <mergeCell ref="D26:E26"/>
    <mergeCell ref="B2:C2"/>
    <mergeCell ref="D2:F6"/>
    <mergeCell ref="E9:F9"/>
    <mergeCell ref="G9:H9"/>
    <mergeCell ref="E10:F10"/>
    <mergeCell ref="G10:H10"/>
    <mergeCell ref="E11:F11"/>
    <mergeCell ref="G11:H11"/>
    <mergeCell ref="E12:F12"/>
    <mergeCell ref="G12:H12"/>
    <mergeCell ref="D20:E20"/>
    <mergeCell ref="C15:E15"/>
    <mergeCell ref="D17:E17"/>
    <mergeCell ref="D18:E18"/>
    <mergeCell ref="D19:E19"/>
    <mergeCell ref="D27:E27"/>
    <mergeCell ref="D28:E28"/>
    <mergeCell ref="D29:E29"/>
    <mergeCell ref="D30:E30"/>
    <mergeCell ref="D31:E31"/>
    <mergeCell ref="D32:E32"/>
    <mergeCell ref="D33:E33"/>
    <mergeCell ref="D45:E45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52:E52"/>
    <mergeCell ref="D53:E53"/>
    <mergeCell ref="D54:E54"/>
    <mergeCell ref="D46:E46"/>
    <mergeCell ref="D47:E47"/>
    <mergeCell ref="D48:E48"/>
    <mergeCell ref="D49:E49"/>
    <mergeCell ref="D50:E50"/>
    <mergeCell ref="D51:E51"/>
  </mergeCells>
  <conditionalFormatting sqref="F21:F23 F29:F31 F34:F54">
    <cfRule type="containsText" dxfId="61" priority="51" operator="containsText" text="Ei tehdä">
      <formula>NOT(ISERROR(SEARCH("Ei tehdä",F21)))</formula>
    </cfRule>
    <cfRule type="containsText" dxfId="60" priority="52" operator="containsText" text="Valmis">
      <formula>NOT(ISERROR(SEARCH("Valmis",F21)))</formula>
    </cfRule>
    <cfRule type="containsText" dxfId="59" priority="53" operator="containsText" text="Kesken">
      <formula>NOT(ISERROR(SEARCH("Kesken",F21)))</formula>
    </cfRule>
    <cfRule type="containsBlanks" dxfId="58" priority="55">
      <formula>LEN(TRIM(F21))=0</formula>
    </cfRule>
  </conditionalFormatting>
  <conditionalFormatting sqref="F18">
    <cfRule type="containsText" dxfId="49" priority="47" operator="containsText" text="Ei tehdä">
      <formula>NOT(ISERROR(SEARCH("Ei tehdä",F18)))</formula>
    </cfRule>
    <cfRule type="containsText" dxfId="48" priority="48" operator="containsText" text="Valmis">
      <formula>NOT(ISERROR(SEARCH("Valmis",F18)))</formula>
    </cfRule>
    <cfRule type="containsText" dxfId="47" priority="49" operator="containsText" text="Kesken">
      <formula>NOT(ISERROR(SEARCH("Kesken",F18)))</formula>
    </cfRule>
    <cfRule type="containsBlanks" dxfId="46" priority="50">
      <formula>LEN(TRIM(F18))=0</formula>
    </cfRule>
  </conditionalFormatting>
  <conditionalFormatting sqref="F19">
    <cfRule type="containsText" dxfId="45" priority="42" operator="containsText" text="Ei tehdä">
      <formula>NOT(ISERROR(SEARCH("Ei tehdä",F19)))</formula>
    </cfRule>
    <cfRule type="containsText" dxfId="44" priority="43" operator="containsText" text="Valmis">
      <formula>NOT(ISERROR(SEARCH("Valmis",F19)))</formula>
    </cfRule>
    <cfRule type="containsText" dxfId="43" priority="44" operator="containsText" text="Kesken">
      <formula>NOT(ISERROR(SEARCH("Kesken",F19)))</formula>
    </cfRule>
    <cfRule type="containsBlanks" dxfId="42" priority="45">
      <formula>LEN(TRIM(F19))=0</formula>
    </cfRule>
  </conditionalFormatting>
  <conditionalFormatting sqref="F20">
    <cfRule type="containsText" dxfId="41" priority="37" operator="containsText" text="Ei tehdä">
      <formula>NOT(ISERROR(SEARCH("Ei tehdä",F20)))</formula>
    </cfRule>
    <cfRule type="containsText" dxfId="40" priority="38" operator="containsText" text="Valmis">
      <formula>NOT(ISERROR(SEARCH("Valmis",F20)))</formula>
    </cfRule>
    <cfRule type="containsText" dxfId="39" priority="39" operator="containsText" text="Kesken">
      <formula>NOT(ISERROR(SEARCH("Kesken",F20)))</formula>
    </cfRule>
    <cfRule type="containsBlanks" dxfId="38" priority="40">
      <formula>LEN(TRIM(F20))=0</formula>
    </cfRule>
  </conditionalFormatting>
  <conditionalFormatting sqref="F24">
    <cfRule type="containsText" dxfId="34" priority="32" operator="containsText" text="Ei tehdä">
      <formula>NOT(ISERROR(SEARCH("Ei tehdä",F24)))</formula>
    </cfRule>
    <cfRule type="containsText" dxfId="33" priority="33" operator="containsText" text="Valmis">
      <formula>NOT(ISERROR(SEARCH("Valmis",F24)))</formula>
    </cfRule>
    <cfRule type="containsText" dxfId="32" priority="34" operator="containsText" text="Kesken">
      <formula>NOT(ISERROR(SEARCH("Kesken",F24)))</formula>
    </cfRule>
    <cfRule type="containsBlanks" dxfId="31" priority="35">
      <formula>LEN(TRIM(F24))=0</formula>
    </cfRule>
  </conditionalFormatting>
  <conditionalFormatting sqref="F25">
    <cfRule type="containsText" dxfId="30" priority="27" operator="containsText" text="Ei tehdä">
      <formula>NOT(ISERROR(SEARCH("Ei tehdä",F25)))</formula>
    </cfRule>
    <cfRule type="containsText" dxfId="29" priority="28" operator="containsText" text="Valmis">
      <formula>NOT(ISERROR(SEARCH("Valmis",F25)))</formula>
    </cfRule>
    <cfRule type="containsText" dxfId="28" priority="29" operator="containsText" text="Kesken">
      <formula>NOT(ISERROR(SEARCH("Kesken",F25)))</formula>
    </cfRule>
    <cfRule type="containsBlanks" dxfId="27" priority="30">
      <formula>LEN(TRIM(F25))=0</formula>
    </cfRule>
  </conditionalFormatting>
  <conditionalFormatting sqref="F26">
    <cfRule type="containsText" dxfId="26" priority="22" operator="containsText" text="Ei tehdä">
      <formula>NOT(ISERROR(SEARCH("Ei tehdä",F26)))</formula>
    </cfRule>
    <cfRule type="containsText" dxfId="25" priority="23" operator="containsText" text="Valmis">
      <formula>NOT(ISERROR(SEARCH("Valmis",F26)))</formula>
    </cfRule>
    <cfRule type="containsText" dxfId="24" priority="24" operator="containsText" text="Kesken">
      <formula>NOT(ISERROR(SEARCH("Kesken",F26)))</formula>
    </cfRule>
    <cfRule type="containsBlanks" dxfId="23" priority="25">
      <formula>LEN(TRIM(F26))=0</formula>
    </cfRule>
  </conditionalFormatting>
  <conditionalFormatting sqref="F27">
    <cfRule type="containsText" dxfId="22" priority="17" operator="containsText" text="Ei tehdä">
      <formula>NOT(ISERROR(SEARCH("Ei tehdä",F27)))</formula>
    </cfRule>
    <cfRule type="containsText" dxfId="21" priority="18" operator="containsText" text="Valmis">
      <formula>NOT(ISERROR(SEARCH("Valmis",F27)))</formula>
    </cfRule>
    <cfRule type="containsText" dxfId="20" priority="19" operator="containsText" text="Kesken">
      <formula>NOT(ISERROR(SEARCH("Kesken",F27)))</formula>
    </cfRule>
    <cfRule type="containsBlanks" dxfId="19" priority="20">
      <formula>LEN(TRIM(F27))=0</formula>
    </cfRule>
  </conditionalFormatting>
  <conditionalFormatting sqref="F28">
    <cfRule type="containsText" dxfId="18" priority="12" operator="containsText" text="Ei tehdä">
      <formula>NOT(ISERROR(SEARCH("Ei tehdä",F28)))</formula>
    </cfRule>
    <cfRule type="containsText" dxfId="17" priority="13" operator="containsText" text="Valmis">
      <formula>NOT(ISERROR(SEARCH("Valmis",F28)))</formula>
    </cfRule>
    <cfRule type="containsText" dxfId="16" priority="14" operator="containsText" text="Kesken">
      <formula>NOT(ISERROR(SEARCH("Kesken",F28)))</formula>
    </cfRule>
    <cfRule type="containsBlanks" dxfId="15" priority="15">
      <formula>LEN(TRIM(F28))=0</formula>
    </cfRule>
  </conditionalFormatting>
  <conditionalFormatting sqref="F32">
    <cfRule type="containsText" dxfId="9" priority="7" operator="containsText" text="Ei tehdä">
      <formula>NOT(ISERROR(SEARCH("Ei tehdä",F32)))</formula>
    </cfRule>
    <cfRule type="containsText" dxfId="8" priority="8" operator="containsText" text="Valmis">
      <formula>NOT(ISERROR(SEARCH("Valmis",F32)))</formula>
    </cfRule>
    <cfRule type="containsText" dxfId="7" priority="9" operator="containsText" text="Kesken">
      <formula>NOT(ISERROR(SEARCH("Kesken",F32)))</formula>
    </cfRule>
    <cfRule type="containsBlanks" dxfId="6" priority="10">
      <formula>LEN(TRIM(F32))=0</formula>
    </cfRule>
  </conditionalFormatting>
  <conditionalFormatting sqref="F33">
    <cfRule type="containsText" dxfId="5" priority="2" operator="containsText" text="Ei tehdä">
      <formula>NOT(ISERROR(SEARCH("Ei tehdä",F33)))</formula>
    </cfRule>
    <cfRule type="containsText" dxfId="4" priority="3" operator="containsText" text="Valmis">
      <formula>NOT(ISERROR(SEARCH("Valmis",F33)))</formula>
    </cfRule>
    <cfRule type="containsText" dxfId="3" priority="4" operator="containsText" text="Kesken">
      <formula>NOT(ISERROR(SEARCH("Kesken",F33)))</formula>
    </cfRule>
    <cfRule type="containsBlanks" dxfId="2" priority="5">
      <formula>LEN(TRIM(F33))=0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6" operator="containsText" id="{F37CFFA0-0215-4C71-8119-A2FF064DCB39}">
            <xm:f>NOT(ISERROR(SEARCH("""",F18)))</xm:f>
            <xm:f>""""</xm:f>
            <x14:dxf>
              <fill>
                <patternFill>
                  <bgColor rgb="FFFFC7CE"/>
                </patternFill>
              </fill>
            </x14:dxf>
          </x14:cfRule>
          <xm:sqref>F18</xm:sqref>
        </x14:conditionalFormatting>
        <x14:conditionalFormatting xmlns:xm="http://schemas.microsoft.com/office/excel/2006/main">
          <x14:cfRule type="containsText" priority="41" operator="containsText" id="{F66523E1-A9A3-4375-AABC-C9BDEB87AD39}">
            <xm:f>NOT(ISERROR(SEARCH("""",F19)))</xm:f>
            <xm:f>""""</xm:f>
            <x14:dxf>
              <fill>
                <patternFill>
                  <bgColor rgb="FFFFC7CE"/>
                </patternFill>
              </fill>
            </x14:dxf>
          </x14:cfRule>
          <xm:sqref>F19</xm:sqref>
        </x14:conditionalFormatting>
        <x14:conditionalFormatting xmlns:xm="http://schemas.microsoft.com/office/excel/2006/main">
          <x14:cfRule type="containsText" priority="36" operator="containsText" id="{0DD1E1F0-BB05-4F4D-B717-630FD5106F99}">
            <xm:f>NOT(ISERROR(SEARCH("""",F20)))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F20</xm:sqref>
        </x14:conditionalFormatting>
        <x14:conditionalFormatting xmlns:xm="http://schemas.microsoft.com/office/excel/2006/main">
          <x14:cfRule type="containsText" priority="31" operator="containsText" id="{DC6909B5-4456-4292-80E7-C870D79FE52E}">
            <xm:f>NOT(ISERROR(SEARCH("""",F24)))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F24</xm:sqref>
        </x14:conditionalFormatting>
        <x14:conditionalFormatting xmlns:xm="http://schemas.microsoft.com/office/excel/2006/main">
          <x14:cfRule type="containsText" priority="26" operator="containsText" id="{D3805E88-039D-4CA9-9604-D1CA36A143C4}">
            <xm:f>NOT(ISERROR(SEARCH("""",F25)))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21" operator="containsText" id="{C6690F4F-1025-4BF5-BA96-A08004EC665F}">
            <xm:f>NOT(ISERROR(SEARCH("""",F26)))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F26</xm:sqref>
        </x14:conditionalFormatting>
        <x14:conditionalFormatting xmlns:xm="http://schemas.microsoft.com/office/excel/2006/main">
          <x14:cfRule type="containsText" priority="16" operator="containsText" id="{9DE4ABA6-F9BA-4949-8227-95AC1416AF3B}">
            <xm:f>NOT(ISERROR(SEARCH("""",F27)))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F27</xm:sqref>
        </x14:conditionalFormatting>
        <x14:conditionalFormatting xmlns:xm="http://schemas.microsoft.com/office/excel/2006/main">
          <x14:cfRule type="containsText" priority="11" operator="containsText" id="{014DC3D5-4F65-4E60-A4D6-FFEA647BC2E3}">
            <xm:f>NOT(ISERROR(SEARCH("""",F28)))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ontainsText" priority="6" operator="containsText" id="{2F9EBBB1-27E7-404B-9B1F-2AE0A8E45430}">
            <xm:f>NOT(ISERROR(SEARCH("""",F32)))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1" operator="containsText" id="{D98F3611-9169-405E-BF77-C32913B888BB}">
            <xm:f>NOT(ISERROR(SEARCH("""",F33)))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6D5F6-BB7B-44B2-B46D-B745C885F79C}">
  <dimension ref="A1:H1048521"/>
  <sheetViews>
    <sheetView zoomScale="80" zoomScaleNormal="80" workbookViewId="0">
      <selection activeCell="E9" sqref="E9:E10"/>
    </sheetView>
  </sheetViews>
  <sheetFormatPr defaultColWidth="11.28515625" defaultRowHeight="15" x14ac:dyDescent="0.25"/>
  <cols>
    <col min="1" max="1" width="14.42578125" style="278" customWidth="1"/>
    <col min="2" max="2" width="12.42578125" style="14" customWidth="1"/>
    <col min="3" max="3" width="12.7109375" style="14" customWidth="1"/>
    <col min="4" max="4" width="89.710937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495" t="s">
        <v>92</v>
      </c>
      <c r="B1" s="496"/>
      <c r="C1" s="496"/>
      <c r="D1" s="496"/>
      <c r="E1" s="496"/>
      <c r="F1" s="497"/>
      <c r="G1" s="55"/>
      <c r="H1" s="28"/>
    </row>
    <row r="2" spans="1:8" ht="18" customHeight="1" x14ac:dyDescent="0.25">
      <c r="A2" s="272" t="s">
        <v>21</v>
      </c>
      <c r="B2" s="290" t="s">
        <v>26</v>
      </c>
      <c r="C2" s="290" t="s">
        <v>30</v>
      </c>
      <c r="D2" s="498" t="s">
        <v>31</v>
      </c>
      <c r="E2" s="498"/>
      <c r="F2" s="499"/>
      <c r="G2" s="61"/>
      <c r="H2" s="28"/>
    </row>
    <row r="3" spans="1:8" ht="18" customHeight="1" x14ac:dyDescent="0.25">
      <c r="A3" s="273" t="s">
        <v>251</v>
      </c>
      <c r="B3" s="86">
        <f>SUMIF($B$14:$B$41,"Toni",$E$14:$E$46)</f>
        <v>28</v>
      </c>
      <c r="C3" s="176"/>
      <c r="D3" s="500"/>
      <c r="E3" s="501"/>
      <c r="F3" s="502"/>
      <c r="G3" s="55"/>
      <c r="H3" s="28"/>
    </row>
    <row r="4" spans="1:8" ht="18" customHeight="1" x14ac:dyDescent="0.25">
      <c r="A4" s="273" t="s">
        <v>252</v>
      </c>
      <c r="B4" s="86">
        <f>SUMIF($B$14:$B$41,"Ronja",$E$14:$E$46)</f>
        <v>27</v>
      </c>
      <c r="C4" s="176"/>
      <c r="D4" s="503"/>
      <c r="E4" s="504"/>
      <c r="F4" s="505"/>
      <c r="G4" s="55"/>
      <c r="H4" s="28"/>
    </row>
    <row r="5" spans="1:8" ht="18" customHeight="1" x14ac:dyDescent="0.25">
      <c r="A5" s="273"/>
      <c r="B5" s="86"/>
      <c r="C5" s="176"/>
      <c r="D5" s="503"/>
      <c r="E5" s="504"/>
      <c r="F5" s="505"/>
      <c r="G5" s="55"/>
      <c r="H5" s="28"/>
    </row>
    <row r="6" spans="1:8" ht="18" customHeight="1" x14ac:dyDescent="0.25">
      <c r="A6" s="273"/>
      <c r="B6" s="86"/>
      <c r="C6" s="176"/>
      <c r="D6" s="503"/>
      <c r="E6" s="504"/>
      <c r="F6" s="505"/>
      <c r="G6" s="55"/>
      <c r="H6" s="28"/>
    </row>
    <row r="7" spans="1:8" ht="18" customHeight="1" x14ac:dyDescent="0.25">
      <c r="A7" s="274"/>
      <c r="B7" s="86"/>
      <c r="C7" s="176"/>
      <c r="D7" s="504"/>
      <c r="E7" s="504"/>
      <c r="F7" s="504"/>
      <c r="G7" s="50"/>
      <c r="H7" s="28"/>
    </row>
    <row r="8" spans="1:8" ht="18" customHeight="1" x14ac:dyDescent="0.25">
      <c r="A8" s="273"/>
      <c r="B8" s="184"/>
      <c r="C8" s="181"/>
      <c r="D8" s="287"/>
      <c r="E8" s="288"/>
      <c r="F8" s="289"/>
      <c r="G8" s="55"/>
      <c r="H8" s="28"/>
    </row>
    <row r="9" spans="1:8" ht="18" customHeight="1" x14ac:dyDescent="0.25">
      <c r="A9" s="537" t="s">
        <v>32</v>
      </c>
      <c r="B9" s="508">
        <f>SUM(B3:B8)</f>
        <v>55</v>
      </c>
      <c r="C9" s="510" t="str">
        <f>IF((SUM(C3:C7)=0),"",SUM(C3:C7))</f>
        <v/>
      </c>
      <c r="D9" s="512" t="s">
        <v>33</v>
      </c>
      <c r="E9" s="539">
        <v>4</v>
      </c>
      <c r="F9" s="516"/>
      <c r="G9" s="55"/>
      <c r="H9" s="28"/>
    </row>
    <row r="10" spans="1:8" s="10" customFormat="1" ht="18" customHeight="1" x14ac:dyDescent="0.25">
      <c r="A10" s="538"/>
      <c r="B10" s="509"/>
      <c r="C10" s="511"/>
      <c r="D10" s="513"/>
      <c r="E10" s="540"/>
      <c r="F10" s="517"/>
      <c r="G10" s="55"/>
      <c r="H10" s="28"/>
    </row>
    <row r="11" spans="1:8" s="10" customFormat="1" ht="18" customHeight="1" x14ac:dyDescent="0.25">
      <c r="A11" s="518" t="s">
        <v>34</v>
      </c>
      <c r="B11" s="519"/>
      <c r="C11" s="520"/>
      <c r="D11" s="519"/>
      <c r="E11" s="521"/>
      <c r="F11" s="522"/>
      <c r="G11" s="61"/>
      <c r="H11" s="28"/>
    </row>
    <row r="12" spans="1:8" ht="18" customHeight="1" x14ac:dyDescent="0.25">
      <c r="A12" s="535" t="s">
        <v>35</v>
      </c>
      <c r="B12" s="524" t="s">
        <v>21</v>
      </c>
      <c r="C12" s="525" t="s">
        <v>36</v>
      </c>
      <c r="D12" s="526"/>
      <c r="E12" s="536" t="s">
        <v>37</v>
      </c>
      <c r="F12" s="528" t="s">
        <v>38</v>
      </c>
      <c r="G12" s="61"/>
      <c r="H12" s="28"/>
    </row>
    <row r="13" spans="1:8" ht="18" customHeight="1" x14ac:dyDescent="0.25">
      <c r="A13" s="535"/>
      <c r="B13" s="524"/>
      <c r="C13" s="182" t="s">
        <v>39</v>
      </c>
      <c r="D13" s="78" t="s">
        <v>40</v>
      </c>
      <c r="E13" s="536"/>
      <c r="F13" s="528"/>
      <c r="G13" s="61"/>
      <c r="H13" s="28"/>
    </row>
    <row r="14" spans="1:8" ht="18" customHeight="1" x14ac:dyDescent="0.2">
      <c r="A14" s="275">
        <v>43943</v>
      </c>
      <c r="B14" s="190" t="s">
        <v>251</v>
      </c>
      <c r="C14" s="205"/>
      <c r="D14" s="192" t="s">
        <v>457</v>
      </c>
      <c r="E14" s="206">
        <v>0.25</v>
      </c>
      <c r="F14" s="207"/>
      <c r="G14" s="208"/>
      <c r="H14" s="209"/>
    </row>
    <row r="15" spans="1:8" ht="18" customHeight="1" x14ac:dyDescent="0.2">
      <c r="A15" s="275">
        <v>43943</v>
      </c>
      <c r="B15" s="190" t="s">
        <v>252</v>
      </c>
      <c r="C15" s="205"/>
      <c r="D15" s="192" t="s">
        <v>457</v>
      </c>
      <c r="E15" s="206">
        <v>0.25</v>
      </c>
      <c r="F15" s="207"/>
      <c r="G15" s="208"/>
      <c r="H15" s="209"/>
    </row>
    <row r="16" spans="1:8" ht="18" customHeight="1" x14ac:dyDescent="0.25">
      <c r="A16" s="275">
        <v>43947</v>
      </c>
      <c r="B16" s="190" t="s">
        <v>251</v>
      </c>
      <c r="C16" s="191"/>
      <c r="D16" s="192" t="s">
        <v>457</v>
      </c>
      <c r="E16" s="206">
        <v>0.25</v>
      </c>
      <c r="F16" s="194"/>
      <c r="G16" s="55"/>
      <c r="H16" s="28"/>
    </row>
    <row r="17" spans="1:8" ht="18" customHeight="1" x14ac:dyDescent="0.25">
      <c r="A17" s="275">
        <v>43947</v>
      </c>
      <c r="B17" s="190" t="s">
        <v>252</v>
      </c>
      <c r="C17" s="191"/>
      <c r="D17" s="192" t="s">
        <v>457</v>
      </c>
      <c r="E17" s="206">
        <v>0.25</v>
      </c>
      <c r="F17" s="194"/>
      <c r="G17" s="55"/>
      <c r="H17" s="28"/>
    </row>
    <row r="18" spans="1:8" ht="18" customHeight="1" x14ac:dyDescent="0.25">
      <c r="A18" s="275">
        <v>43950</v>
      </c>
      <c r="B18" s="190" t="s">
        <v>251</v>
      </c>
      <c r="C18" s="191"/>
      <c r="D18" s="192" t="s">
        <v>457</v>
      </c>
      <c r="E18" s="206">
        <v>0.25</v>
      </c>
      <c r="F18" s="194"/>
      <c r="G18" s="55"/>
      <c r="H18" s="28"/>
    </row>
    <row r="19" spans="1:8" ht="18" customHeight="1" x14ac:dyDescent="0.25">
      <c r="A19" s="268">
        <v>43950</v>
      </c>
      <c r="B19" s="190" t="s">
        <v>252</v>
      </c>
      <c r="C19" s="196"/>
      <c r="D19" s="192" t="s">
        <v>457</v>
      </c>
      <c r="E19" s="206">
        <v>0.25</v>
      </c>
      <c r="F19" s="195"/>
      <c r="G19" s="61"/>
      <c r="H19" s="28"/>
    </row>
    <row r="20" spans="1:8" ht="18" customHeight="1" x14ac:dyDescent="0.25">
      <c r="A20" s="268">
        <v>43954</v>
      </c>
      <c r="B20" s="190" t="s">
        <v>251</v>
      </c>
      <c r="C20" s="196"/>
      <c r="D20" s="192" t="s">
        <v>457</v>
      </c>
      <c r="E20" s="206">
        <v>0.25</v>
      </c>
      <c r="F20" s="195"/>
      <c r="G20" s="61"/>
      <c r="H20" s="28"/>
    </row>
    <row r="21" spans="1:8" ht="18" customHeight="1" x14ac:dyDescent="0.25">
      <c r="A21" s="268">
        <v>43954</v>
      </c>
      <c r="B21" s="190" t="s">
        <v>252</v>
      </c>
      <c r="C21" s="191"/>
      <c r="D21" s="192" t="s">
        <v>457</v>
      </c>
      <c r="E21" s="206">
        <v>0.25</v>
      </c>
      <c r="F21" s="195"/>
      <c r="G21" s="61"/>
      <c r="H21" s="28"/>
    </row>
    <row r="22" spans="1:8" ht="18" customHeight="1" x14ac:dyDescent="0.25">
      <c r="A22" s="268">
        <v>43957</v>
      </c>
      <c r="B22" s="190" t="s">
        <v>251</v>
      </c>
      <c r="C22" s="191"/>
      <c r="D22" s="192" t="s">
        <v>457</v>
      </c>
      <c r="E22" s="206">
        <v>0.25</v>
      </c>
      <c r="F22" s="195"/>
      <c r="G22" s="61"/>
      <c r="H22" s="28"/>
    </row>
    <row r="23" spans="1:8" ht="18" customHeight="1" x14ac:dyDescent="0.25">
      <c r="A23" s="268">
        <v>43957</v>
      </c>
      <c r="B23" s="190" t="s">
        <v>252</v>
      </c>
      <c r="C23" s="191"/>
      <c r="D23" s="192" t="s">
        <v>457</v>
      </c>
      <c r="E23" s="206">
        <v>0.25</v>
      </c>
      <c r="F23" s="195"/>
      <c r="G23" s="81"/>
      <c r="H23" s="28"/>
    </row>
    <row r="24" spans="1:8" ht="18" customHeight="1" x14ac:dyDescent="0.25">
      <c r="A24" s="268">
        <v>43961</v>
      </c>
      <c r="B24" s="190" t="s">
        <v>251</v>
      </c>
      <c r="C24" s="191"/>
      <c r="D24" s="192" t="s">
        <v>457</v>
      </c>
      <c r="E24" s="206">
        <v>0.25</v>
      </c>
      <c r="F24" s="195"/>
      <c r="G24" s="203"/>
      <c r="H24" s="28"/>
    </row>
    <row r="25" spans="1:8" ht="18" customHeight="1" x14ac:dyDescent="0.25">
      <c r="A25" s="268">
        <v>43961</v>
      </c>
      <c r="B25" s="190" t="s">
        <v>252</v>
      </c>
      <c r="C25" s="191"/>
      <c r="D25" s="192" t="s">
        <v>457</v>
      </c>
      <c r="E25" s="206">
        <v>0.25</v>
      </c>
      <c r="F25" s="195"/>
      <c r="G25" s="82"/>
      <c r="H25" s="28"/>
    </row>
    <row r="26" spans="1:8" ht="18" customHeight="1" x14ac:dyDescent="0.25">
      <c r="A26" s="268">
        <v>43964</v>
      </c>
      <c r="B26" s="190" t="s">
        <v>251</v>
      </c>
      <c r="C26" s="191"/>
      <c r="D26" s="192" t="s">
        <v>457</v>
      </c>
      <c r="E26" s="206">
        <v>0.25</v>
      </c>
      <c r="F26" s="195"/>
      <c r="G26" s="82"/>
      <c r="H26" s="28"/>
    </row>
    <row r="27" spans="1:8" ht="18" customHeight="1" x14ac:dyDescent="0.25">
      <c r="A27" s="268">
        <v>43964</v>
      </c>
      <c r="B27" s="190" t="s">
        <v>252</v>
      </c>
      <c r="C27" s="191"/>
      <c r="D27" s="192" t="s">
        <v>457</v>
      </c>
      <c r="E27" s="206">
        <v>0.25</v>
      </c>
      <c r="F27" s="195"/>
      <c r="G27" s="82"/>
      <c r="H27" s="28"/>
    </row>
    <row r="28" spans="1:8" ht="18" customHeight="1" x14ac:dyDescent="0.25">
      <c r="A28" s="268">
        <v>43968</v>
      </c>
      <c r="B28" s="190" t="s">
        <v>251</v>
      </c>
      <c r="C28" s="191"/>
      <c r="D28" s="192" t="s">
        <v>457</v>
      </c>
      <c r="E28" s="206">
        <v>0.25</v>
      </c>
      <c r="F28" s="195"/>
      <c r="G28" s="83"/>
      <c r="H28" s="28"/>
    </row>
    <row r="29" spans="1:8" ht="18" customHeight="1" x14ac:dyDescent="0.25">
      <c r="A29" s="268">
        <v>43968</v>
      </c>
      <c r="B29" s="190" t="s">
        <v>252</v>
      </c>
      <c r="C29" s="191"/>
      <c r="D29" s="192" t="s">
        <v>457</v>
      </c>
      <c r="E29" s="206">
        <v>0.25</v>
      </c>
      <c r="F29" s="195"/>
      <c r="G29" s="83"/>
      <c r="H29" s="28"/>
    </row>
    <row r="30" spans="1:8" ht="18" customHeight="1" x14ac:dyDescent="0.25">
      <c r="A30" s="268"/>
      <c r="B30" s="190"/>
      <c r="C30" s="197"/>
      <c r="D30" s="192"/>
      <c r="E30" s="193"/>
      <c r="F30" s="194"/>
      <c r="G30" s="55"/>
      <c r="H30" s="84"/>
    </row>
    <row r="31" spans="1:8" ht="18" customHeight="1" x14ac:dyDescent="0.25">
      <c r="A31" s="268">
        <v>43942</v>
      </c>
      <c r="B31" s="190" t="s">
        <v>251</v>
      </c>
      <c r="C31" s="197"/>
      <c r="D31" s="356" t="s">
        <v>444</v>
      </c>
      <c r="E31" s="85">
        <v>2</v>
      </c>
      <c r="F31" s="194"/>
      <c r="G31" s="55"/>
      <c r="H31" s="84"/>
    </row>
    <row r="32" spans="1:8" ht="18" customHeight="1" x14ac:dyDescent="0.25">
      <c r="A32" s="268">
        <v>43942</v>
      </c>
      <c r="B32" s="197" t="s">
        <v>252</v>
      </c>
      <c r="C32" s="197"/>
      <c r="D32" s="356" t="s">
        <v>444</v>
      </c>
      <c r="E32" s="85">
        <v>2</v>
      </c>
      <c r="F32" s="194"/>
      <c r="G32" s="55"/>
      <c r="H32" s="84"/>
    </row>
    <row r="33" spans="1:8" ht="18" customHeight="1" x14ac:dyDescent="0.25">
      <c r="A33" s="268">
        <v>43946</v>
      </c>
      <c r="B33" s="190" t="s">
        <v>251</v>
      </c>
      <c r="C33" s="197"/>
      <c r="D33" s="356" t="s">
        <v>453</v>
      </c>
      <c r="E33" s="85">
        <v>3</v>
      </c>
      <c r="F33" s="194"/>
      <c r="G33" s="55"/>
      <c r="H33" s="28"/>
    </row>
    <row r="34" spans="1:8" ht="18" customHeight="1" x14ac:dyDescent="0.25">
      <c r="A34" s="268">
        <v>43946</v>
      </c>
      <c r="B34" s="197" t="s">
        <v>252</v>
      </c>
      <c r="C34" s="197"/>
      <c r="D34" s="356" t="s">
        <v>455</v>
      </c>
      <c r="E34" s="85">
        <v>4</v>
      </c>
      <c r="F34" s="194"/>
      <c r="G34" s="55"/>
      <c r="H34" s="28"/>
    </row>
    <row r="35" spans="1:8" ht="18" customHeight="1" x14ac:dyDescent="0.25">
      <c r="A35" s="268">
        <v>43949</v>
      </c>
      <c r="B35" s="190" t="s">
        <v>251</v>
      </c>
      <c r="C35" s="197"/>
      <c r="D35" s="356" t="s">
        <v>454</v>
      </c>
      <c r="E35" s="85">
        <v>5</v>
      </c>
      <c r="F35" s="194"/>
      <c r="G35" s="55"/>
      <c r="H35" s="28"/>
    </row>
    <row r="36" spans="1:8" ht="18" customHeight="1" x14ac:dyDescent="0.25">
      <c r="A36" s="268">
        <v>43949</v>
      </c>
      <c r="B36" s="197" t="s">
        <v>252</v>
      </c>
      <c r="C36" s="197"/>
      <c r="D36" s="356" t="s">
        <v>456</v>
      </c>
      <c r="E36" s="85">
        <v>8</v>
      </c>
      <c r="F36" s="194"/>
      <c r="G36" s="55"/>
      <c r="H36" s="28"/>
    </row>
    <row r="37" spans="1:8" ht="18" customHeight="1" x14ac:dyDescent="0.25">
      <c r="A37" s="268">
        <v>43953</v>
      </c>
      <c r="B37" s="190" t="s">
        <v>251</v>
      </c>
      <c r="C37" s="197"/>
      <c r="D37" s="356" t="s">
        <v>454</v>
      </c>
      <c r="E37" s="198">
        <v>7</v>
      </c>
      <c r="F37" s="194"/>
      <c r="G37" s="55"/>
      <c r="H37" s="84"/>
    </row>
    <row r="38" spans="1:8" ht="18" customHeight="1" x14ac:dyDescent="0.25">
      <c r="A38" s="268">
        <v>43953</v>
      </c>
      <c r="B38" s="197" t="s">
        <v>252</v>
      </c>
      <c r="C38" s="190"/>
      <c r="D38" s="356" t="s">
        <v>456</v>
      </c>
      <c r="E38" s="193">
        <v>5</v>
      </c>
      <c r="F38" s="194"/>
      <c r="G38" s="55"/>
      <c r="H38" s="28"/>
    </row>
    <row r="39" spans="1:8" ht="18" customHeight="1" x14ac:dyDescent="0.2">
      <c r="A39" s="276">
        <v>43956</v>
      </c>
      <c r="B39" s="190" t="s">
        <v>251</v>
      </c>
      <c r="C39" s="200"/>
      <c r="D39" s="356" t="s">
        <v>454</v>
      </c>
      <c r="E39" s="193">
        <v>6</v>
      </c>
      <c r="F39" s="202"/>
      <c r="G39" s="28"/>
      <c r="H39" s="28"/>
    </row>
    <row r="40" spans="1:8" ht="15" customHeight="1" x14ac:dyDescent="0.25">
      <c r="A40" s="276">
        <v>43956</v>
      </c>
      <c r="B40" s="197" t="s">
        <v>252</v>
      </c>
      <c r="C40" s="200"/>
      <c r="D40" s="356" t="s">
        <v>456</v>
      </c>
      <c r="E40" s="193">
        <v>6</v>
      </c>
      <c r="F40" s="211"/>
      <c r="G40" s="212"/>
      <c r="H40" s="28"/>
    </row>
    <row r="41" spans="1:8" ht="15" customHeight="1" x14ac:dyDescent="0.25">
      <c r="A41" s="593">
        <v>43960</v>
      </c>
      <c r="B41" s="190" t="s">
        <v>251</v>
      </c>
      <c r="C41" s="594"/>
      <c r="D41" s="363" t="s">
        <v>454</v>
      </c>
      <c r="E41" s="595">
        <v>3</v>
      </c>
      <c r="F41" s="596"/>
      <c r="G41" s="212"/>
      <c r="H41" s="28"/>
    </row>
    <row r="42" spans="1:8" ht="15" customHeight="1" x14ac:dyDescent="0.25">
      <c r="A42" s="593">
        <v>43960</v>
      </c>
      <c r="B42" s="197" t="s">
        <v>252</v>
      </c>
      <c r="C42" s="200"/>
      <c r="D42" s="363" t="s">
        <v>480</v>
      </c>
      <c r="E42" s="193">
        <v>2</v>
      </c>
      <c r="F42" s="211"/>
      <c r="G42" s="212"/>
      <c r="H42" s="28"/>
    </row>
    <row r="43" spans="1:8" ht="15" customHeight="1" x14ac:dyDescent="0.25">
      <c r="A43" s="276">
        <v>43963</v>
      </c>
      <c r="B43" s="190" t="s">
        <v>251</v>
      </c>
      <c r="C43" s="200"/>
      <c r="D43" s="380" t="s">
        <v>483</v>
      </c>
      <c r="E43" s="193">
        <v>6</v>
      </c>
      <c r="F43" s="211"/>
      <c r="G43" s="212"/>
      <c r="H43" s="28"/>
    </row>
    <row r="44" spans="1:8" ht="15" customHeight="1" x14ac:dyDescent="0.25">
      <c r="A44" s="276">
        <v>43963</v>
      </c>
      <c r="B44" s="197" t="s">
        <v>252</v>
      </c>
      <c r="C44" s="200"/>
      <c r="D44" s="380" t="s">
        <v>479</v>
      </c>
      <c r="E44" s="193">
        <v>5</v>
      </c>
      <c r="F44" s="211"/>
      <c r="G44" s="212"/>
      <c r="H44" s="28"/>
    </row>
    <row r="45" spans="1:8" ht="15" customHeight="1" x14ac:dyDescent="0.25">
      <c r="A45" s="276">
        <v>43967</v>
      </c>
      <c r="B45" s="190" t="s">
        <v>251</v>
      </c>
      <c r="C45" s="200"/>
      <c r="D45" s="380" t="s">
        <v>481</v>
      </c>
      <c r="E45" s="193">
        <v>8</v>
      </c>
      <c r="F45" s="211"/>
      <c r="G45" s="212"/>
      <c r="H45" s="28"/>
    </row>
    <row r="46" spans="1:8" ht="15" customHeight="1" x14ac:dyDescent="0.25">
      <c r="A46" s="276">
        <v>43967</v>
      </c>
      <c r="B46" s="197" t="s">
        <v>252</v>
      </c>
      <c r="C46" s="200"/>
      <c r="D46" s="380" t="s">
        <v>482</v>
      </c>
      <c r="E46" s="193">
        <v>6</v>
      </c>
      <c r="F46" s="211"/>
      <c r="G46" s="212"/>
      <c r="H46" s="28"/>
    </row>
    <row r="47" spans="1:8" ht="15" customHeight="1" x14ac:dyDescent="0.25">
      <c r="A47" s="276"/>
      <c r="B47" s="200"/>
      <c r="C47" s="200"/>
      <c r="D47" s="201"/>
      <c r="E47" s="193"/>
      <c r="F47" s="211"/>
      <c r="G47" s="212"/>
      <c r="H47" s="28"/>
    </row>
    <row r="48" spans="1:8" ht="15" customHeight="1" x14ac:dyDescent="0.25">
      <c r="A48" s="276"/>
      <c r="B48" s="200"/>
      <c r="C48" s="200"/>
      <c r="D48" s="201"/>
      <c r="E48" s="193"/>
      <c r="F48" s="211"/>
      <c r="G48" s="212"/>
      <c r="H48" s="28"/>
    </row>
    <row r="49" spans="1:8" ht="15" customHeight="1" x14ac:dyDescent="0.25">
      <c r="A49" s="276"/>
      <c r="B49" s="200"/>
      <c r="C49" s="200"/>
      <c r="D49" s="201"/>
      <c r="E49" s="193"/>
      <c r="F49" s="211"/>
      <c r="G49" s="212"/>
      <c r="H49" s="28"/>
    </row>
    <row r="50" spans="1:8" ht="15" customHeight="1" x14ac:dyDescent="0.25">
      <c r="A50" s="276"/>
      <c r="B50" s="200"/>
      <c r="C50" s="200"/>
      <c r="D50" s="201"/>
      <c r="E50" s="193"/>
      <c r="F50" s="211"/>
      <c r="G50" s="212"/>
      <c r="H50" s="28"/>
    </row>
    <row r="51" spans="1:8" ht="15" customHeight="1" x14ac:dyDescent="0.25">
      <c r="A51" s="276"/>
      <c r="B51" s="200"/>
      <c r="C51" s="200"/>
      <c r="D51" s="201"/>
      <c r="E51" s="193"/>
      <c r="F51" s="211"/>
      <c r="G51" s="212"/>
      <c r="H51" s="28"/>
    </row>
    <row r="52" spans="1:8" ht="15" customHeight="1" x14ac:dyDescent="0.25">
      <c r="A52" s="276"/>
      <c r="B52" s="200"/>
      <c r="C52" s="200"/>
      <c r="D52" s="201"/>
      <c r="E52" s="193"/>
      <c r="F52" s="211"/>
      <c r="G52" s="212"/>
      <c r="H52" s="28"/>
    </row>
    <row r="53" spans="1:8" x14ac:dyDescent="0.25">
      <c r="A53" s="277"/>
      <c r="B53" s="285"/>
      <c r="C53" s="285"/>
      <c r="D53" s="62"/>
      <c r="E53" s="80"/>
      <c r="F53" s="213"/>
      <c r="G53" s="212"/>
      <c r="H53" s="28"/>
    </row>
    <row r="54" spans="1:8" x14ac:dyDescent="0.25">
      <c r="A54" s="277"/>
      <c r="B54" s="285"/>
      <c r="C54" s="285"/>
      <c r="D54" s="62"/>
      <c r="E54" s="80"/>
      <c r="F54" s="213"/>
      <c r="G54" s="212"/>
      <c r="H54" s="28"/>
    </row>
    <row r="55" spans="1:8" x14ac:dyDescent="0.25">
      <c r="A55" s="277"/>
      <c r="B55" s="285"/>
      <c r="C55" s="285"/>
      <c r="D55" s="62"/>
      <c r="E55" s="80"/>
      <c r="F55" s="213"/>
      <c r="G55" s="212"/>
      <c r="H55" s="28"/>
    </row>
    <row r="56" spans="1:8" x14ac:dyDescent="0.25">
      <c r="A56" s="277"/>
      <c r="B56" s="285"/>
      <c r="C56" s="285"/>
      <c r="D56" s="62"/>
      <c r="E56" s="80"/>
      <c r="F56" s="213"/>
      <c r="G56" s="212"/>
      <c r="H56" s="28"/>
    </row>
    <row r="57" spans="1:8" x14ac:dyDescent="0.25">
      <c r="A57" s="277"/>
      <c r="B57" s="285"/>
      <c r="C57" s="285"/>
      <c r="D57" s="62"/>
      <c r="E57" s="80"/>
      <c r="F57" s="213"/>
      <c r="G57" s="212"/>
      <c r="H57" s="28"/>
    </row>
    <row r="1048521" spans="1:1" x14ac:dyDescent="0.25">
      <c r="A1048521" s="268">
        <v>43573</v>
      </c>
    </row>
  </sheetData>
  <mergeCells count="19">
    <mergeCell ref="D6:F6"/>
    <mergeCell ref="A1:F1"/>
    <mergeCell ref="D2:F2"/>
    <mergeCell ref="D3:F3"/>
    <mergeCell ref="D4:F4"/>
    <mergeCell ref="D5:F5"/>
    <mergeCell ref="D7:F7"/>
    <mergeCell ref="A9:A10"/>
    <mergeCell ref="B9:B10"/>
    <mergeCell ref="C9:C10"/>
    <mergeCell ref="D9:D10"/>
    <mergeCell ref="E9:E10"/>
    <mergeCell ref="F9:F10"/>
    <mergeCell ref="A11:F11"/>
    <mergeCell ref="A12:A13"/>
    <mergeCell ref="B12:B13"/>
    <mergeCell ref="C12:D12"/>
    <mergeCell ref="E12:E13"/>
    <mergeCell ref="F12:F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54FA-3D7F-4951-A18B-4B0A69E0A056}">
  <dimension ref="A2:T66"/>
  <sheetViews>
    <sheetView topLeftCell="A29" workbookViewId="0">
      <selection activeCell="H37" sqref="H37:H38"/>
    </sheetView>
  </sheetViews>
  <sheetFormatPr defaultColWidth="17.140625" defaultRowHeight="12.75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78.28515625" style="19" customWidth="1"/>
    <col min="6" max="6" width="13.42578125" style="19" customWidth="1"/>
    <col min="7" max="7" width="14.42578125" style="19" customWidth="1"/>
    <col min="8" max="8" width="17.140625" style="19"/>
    <col min="9" max="9" width="20.140625" style="19" customWidth="1"/>
    <col min="10" max="10" width="21.28515625" style="19" customWidth="1"/>
    <col min="11" max="15" width="17.140625" style="23"/>
    <col min="16" max="16384" width="17.140625" style="19"/>
  </cols>
  <sheetData>
    <row r="2" spans="1:20" ht="14.25" customHeight="1" x14ac:dyDescent="0.25">
      <c r="B2" s="470" t="s">
        <v>49</v>
      </c>
      <c r="C2" s="471"/>
      <c r="D2" s="472" t="s">
        <v>475</v>
      </c>
      <c r="E2" s="473"/>
      <c r="F2" s="474"/>
      <c r="K2" s="294"/>
      <c r="L2" s="294"/>
      <c r="M2" s="294"/>
      <c r="N2" s="294"/>
      <c r="O2" s="294"/>
    </row>
    <row r="3" spans="1:20" ht="14.25" customHeight="1" x14ac:dyDescent="0.2">
      <c r="B3" s="262"/>
      <c r="C3" s="264"/>
      <c r="D3" s="475"/>
      <c r="E3" s="476"/>
      <c r="F3" s="477"/>
      <c r="K3" s="294"/>
      <c r="L3" s="294"/>
      <c r="M3" s="294"/>
      <c r="N3" s="294"/>
      <c r="O3" s="294"/>
    </row>
    <row r="4" spans="1:20" ht="14.25" customHeight="1" x14ac:dyDescent="0.2">
      <c r="B4" s="262"/>
      <c r="C4" s="264"/>
      <c r="D4" s="475"/>
      <c r="E4" s="476"/>
      <c r="F4" s="477"/>
      <c r="K4" s="294"/>
      <c r="L4" s="294"/>
      <c r="M4" s="294"/>
      <c r="N4" s="294"/>
      <c r="O4" s="294"/>
    </row>
    <row r="5" spans="1:20" ht="14.25" customHeight="1" x14ac:dyDescent="0.2">
      <c r="B5" s="262"/>
      <c r="C5" s="264"/>
      <c r="D5" s="475"/>
      <c r="E5" s="476"/>
      <c r="F5" s="477"/>
      <c r="K5" s="294"/>
      <c r="L5" s="294"/>
      <c r="M5" s="294"/>
      <c r="N5" s="294"/>
      <c r="O5" s="294"/>
    </row>
    <row r="6" spans="1:20" ht="14.25" customHeight="1" x14ac:dyDescent="0.2">
      <c r="B6" s="263"/>
      <c r="C6" s="265"/>
      <c r="D6" s="478"/>
      <c r="E6" s="479"/>
      <c r="F6" s="480"/>
      <c r="K6" s="294"/>
      <c r="L6" s="294"/>
      <c r="M6" s="294"/>
      <c r="N6" s="294"/>
      <c r="O6" s="294"/>
    </row>
    <row r="7" spans="1:20" ht="14.25" customHeight="1" x14ac:dyDescent="0.2">
      <c r="K7" s="294"/>
      <c r="L7" s="294"/>
      <c r="M7" s="294"/>
      <c r="N7" s="294"/>
      <c r="O7" s="294"/>
    </row>
    <row r="8" spans="1:20" ht="9" customHeight="1" x14ac:dyDescent="0.25">
      <c r="B8" s="63"/>
      <c r="C8" s="63"/>
      <c r="D8" s="63"/>
      <c r="E8" s="63"/>
      <c r="F8" s="64"/>
      <c r="G8" s="65"/>
      <c r="H8" s="66"/>
      <c r="I8" s="67"/>
      <c r="J8" s="68"/>
      <c r="K8" s="297"/>
      <c r="L8" s="297"/>
      <c r="M8" s="297"/>
      <c r="N8" s="297"/>
      <c r="O8" s="297"/>
      <c r="P8" s="293"/>
      <c r="Q8" s="293"/>
      <c r="R8" s="293"/>
      <c r="S8" s="293"/>
      <c r="T8" s="293"/>
    </row>
    <row r="9" spans="1:20" ht="31.5" customHeight="1" x14ac:dyDescent="0.25">
      <c r="A9" s="69"/>
      <c r="B9" s="295" t="s">
        <v>50</v>
      </c>
      <c r="C9" s="295"/>
      <c r="D9" s="295" t="s">
        <v>51</v>
      </c>
      <c r="E9" s="461" t="s">
        <v>52</v>
      </c>
      <c r="F9" s="462"/>
      <c r="G9" s="466" t="s">
        <v>53</v>
      </c>
      <c r="H9" s="467"/>
      <c r="I9" s="295" t="s">
        <v>54</v>
      </c>
      <c r="J9" s="295" t="s">
        <v>18</v>
      </c>
      <c r="K9" s="297"/>
      <c r="L9" s="297"/>
      <c r="M9" s="20"/>
      <c r="N9" s="21"/>
      <c r="O9" s="21"/>
      <c r="P9" s="21"/>
      <c r="Q9" s="21"/>
      <c r="R9" s="21"/>
      <c r="S9" s="21"/>
      <c r="T9" s="21"/>
    </row>
    <row r="10" spans="1:20" s="372" customFormat="1" ht="15.75" customHeight="1" x14ac:dyDescent="0.25">
      <c r="A10" s="368"/>
      <c r="B10" s="373">
        <v>3</v>
      </c>
      <c r="C10" s="367"/>
      <c r="D10" s="374" t="s">
        <v>256</v>
      </c>
      <c r="E10" s="542" t="s">
        <v>257</v>
      </c>
      <c r="F10" s="542"/>
      <c r="G10" s="369"/>
      <c r="H10" s="367"/>
      <c r="I10" s="367"/>
      <c r="J10" s="367"/>
      <c r="K10" s="333"/>
      <c r="L10" s="333"/>
      <c r="M10" s="370"/>
      <c r="N10" s="371"/>
      <c r="O10" s="371"/>
      <c r="P10" s="371"/>
      <c r="Q10" s="371"/>
      <c r="R10" s="371"/>
      <c r="S10" s="371"/>
      <c r="T10" s="371"/>
    </row>
    <row r="11" spans="1:20" ht="15.75" customHeight="1" x14ac:dyDescent="0.25">
      <c r="B11" s="25">
        <v>4</v>
      </c>
      <c r="C11" s="25"/>
      <c r="D11" s="25" t="s">
        <v>294</v>
      </c>
      <c r="E11" s="541" t="s">
        <v>287</v>
      </c>
      <c r="F11" s="541"/>
      <c r="G11" s="488"/>
      <c r="H11" s="488"/>
      <c r="I11" s="172">
        <v>3</v>
      </c>
      <c r="J11" s="214">
        <v>0</v>
      </c>
      <c r="K11" s="297"/>
      <c r="L11" s="297"/>
      <c r="M11" s="21"/>
      <c r="N11" s="21"/>
      <c r="O11" s="21"/>
      <c r="P11" s="21"/>
      <c r="Q11" s="21"/>
      <c r="R11" s="21"/>
      <c r="S11" s="21"/>
      <c r="T11" s="21"/>
    </row>
    <row r="12" spans="1:20" ht="15" customHeight="1" x14ac:dyDescent="0.25">
      <c r="B12" s="19">
        <v>5</v>
      </c>
      <c r="D12" s="25" t="s">
        <v>294</v>
      </c>
      <c r="E12" s="489" t="s">
        <v>383</v>
      </c>
      <c r="F12" s="489"/>
      <c r="G12" s="488"/>
      <c r="H12" s="488"/>
      <c r="I12" s="297">
        <v>3</v>
      </c>
      <c r="J12" s="179">
        <v>0</v>
      </c>
      <c r="K12" s="297"/>
      <c r="L12" s="297"/>
      <c r="M12" s="297"/>
      <c r="N12" s="297"/>
      <c r="O12" s="297"/>
      <c r="P12" s="293"/>
      <c r="Q12" s="293"/>
      <c r="R12" s="293"/>
      <c r="S12" s="293"/>
      <c r="T12" s="293"/>
    </row>
    <row r="13" spans="1:20" ht="15" customHeight="1" x14ac:dyDescent="0.25">
      <c r="B13" s="19">
        <v>6</v>
      </c>
      <c r="D13" s="25" t="s">
        <v>294</v>
      </c>
      <c r="E13" s="489" t="s">
        <v>288</v>
      </c>
      <c r="F13" s="489"/>
      <c r="G13" s="488"/>
      <c r="H13" s="488"/>
      <c r="I13" s="297">
        <v>40</v>
      </c>
      <c r="J13" s="179">
        <v>0</v>
      </c>
      <c r="K13" s="297"/>
      <c r="L13" s="297"/>
      <c r="M13" s="297"/>
      <c r="N13" s="297"/>
      <c r="O13" s="297"/>
      <c r="P13" s="293"/>
      <c r="Q13" s="293"/>
      <c r="R13" s="293"/>
      <c r="S13" s="293"/>
      <c r="T13" s="293"/>
    </row>
    <row r="14" spans="1:20" ht="15" customHeight="1" x14ac:dyDescent="0.25">
      <c r="B14" s="19">
        <v>7</v>
      </c>
      <c r="D14" s="25" t="s">
        <v>294</v>
      </c>
      <c r="E14" s="489" t="s">
        <v>291</v>
      </c>
      <c r="F14" s="489"/>
      <c r="G14" s="488"/>
      <c r="H14" s="488"/>
      <c r="I14" s="297">
        <v>3</v>
      </c>
      <c r="J14" s="179">
        <v>0</v>
      </c>
      <c r="K14" s="297"/>
      <c r="L14" s="297"/>
      <c r="M14" s="297"/>
      <c r="N14" s="297"/>
      <c r="O14" s="297"/>
      <c r="P14" s="293"/>
      <c r="Q14" s="293"/>
      <c r="R14" s="293"/>
      <c r="S14" s="293"/>
      <c r="T14" s="293"/>
    </row>
    <row r="15" spans="1:20" ht="15" customHeight="1" x14ac:dyDescent="0.25">
      <c r="B15" s="19">
        <v>8</v>
      </c>
      <c r="D15" s="25" t="s">
        <v>294</v>
      </c>
      <c r="E15" s="489" t="s">
        <v>292</v>
      </c>
      <c r="F15" s="489"/>
      <c r="G15" s="488"/>
      <c r="H15" s="488"/>
      <c r="I15" s="297">
        <v>27</v>
      </c>
      <c r="J15" s="179">
        <v>0</v>
      </c>
      <c r="K15" s="297"/>
      <c r="L15" s="297"/>
      <c r="M15" s="297"/>
      <c r="N15" s="297"/>
      <c r="O15" s="297"/>
      <c r="P15" s="293"/>
      <c r="Q15" s="293"/>
      <c r="R15" s="293"/>
      <c r="S15" s="293"/>
      <c r="T15" s="293"/>
    </row>
    <row r="16" spans="1:20" ht="15" customHeight="1" x14ac:dyDescent="0.25">
      <c r="B16" s="19">
        <v>9</v>
      </c>
      <c r="D16" s="25" t="s">
        <v>289</v>
      </c>
      <c r="E16" s="489" t="s">
        <v>290</v>
      </c>
      <c r="F16" s="489"/>
      <c r="G16" s="488"/>
      <c r="H16" s="488"/>
      <c r="I16" s="297">
        <v>7</v>
      </c>
      <c r="J16" s="179">
        <v>0</v>
      </c>
      <c r="K16" s="297"/>
      <c r="L16" s="297"/>
      <c r="M16" s="297"/>
      <c r="N16" s="297"/>
      <c r="O16" s="297"/>
      <c r="P16" s="293"/>
      <c r="Q16" s="293"/>
      <c r="R16" s="293"/>
      <c r="S16" s="293"/>
      <c r="T16" s="293"/>
    </row>
    <row r="17" spans="1:20" s="25" customFormat="1" ht="15" customHeight="1" x14ac:dyDescent="0.25">
      <c r="B17" s="25">
        <v>11</v>
      </c>
      <c r="D17" s="25" t="s">
        <v>256</v>
      </c>
      <c r="E17" s="489" t="s">
        <v>372</v>
      </c>
      <c r="F17" s="489"/>
      <c r="G17" s="488"/>
      <c r="H17" s="488"/>
      <c r="I17" s="375"/>
      <c r="J17" s="214"/>
      <c r="K17" s="172"/>
      <c r="L17" s="172"/>
      <c r="M17" s="172"/>
      <c r="N17" s="172"/>
      <c r="O17" s="172"/>
    </row>
    <row r="18" spans="1:20" ht="15" customHeight="1" x14ac:dyDescent="0.25">
      <c r="C18" s="70"/>
      <c r="D18" s="70"/>
      <c r="E18" s="493"/>
      <c r="F18" s="493"/>
      <c r="G18" s="22"/>
      <c r="H18" s="22"/>
      <c r="I18" s="294"/>
      <c r="J18" s="24"/>
      <c r="K18" s="297"/>
      <c r="L18" s="297"/>
      <c r="M18" s="297"/>
      <c r="N18" s="297"/>
      <c r="O18" s="297"/>
      <c r="P18" s="293"/>
      <c r="Q18" s="293"/>
      <c r="R18" s="293"/>
      <c r="S18" s="293"/>
      <c r="T18" s="293"/>
    </row>
    <row r="19" spans="1:20" ht="30.75" customHeight="1" x14ac:dyDescent="0.25">
      <c r="B19" s="71"/>
      <c r="C19" s="481" t="s">
        <v>56</v>
      </c>
      <c r="D19" s="482"/>
      <c r="E19" s="483"/>
      <c r="F19" s="22"/>
      <c r="G19" s="22"/>
      <c r="H19" s="177" t="s">
        <v>57</v>
      </c>
      <c r="I19" s="178">
        <f>SUM(I11:I18)</f>
        <v>83</v>
      </c>
      <c r="J19" s="180">
        <f>SUM(J11:J18)</f>
        <v>0</v>
      </c>
      <c r="K19" s="293"/>
      <c r="L19" s="293"/>
      <c r="M19" s="293"/>
      <c r="N19" s="293"/>
      <c r="O19" s="293"/>
      <c r="P19" s="293"/>
      <c r="Q19" s="293"/>
      <c r="R19" s="293"/>
      <c r="S19" s="293"/>
      <c r="T19" s="293"/>
    </row>
    <row r="20" spans="1:20" ht="15" customHeight="1" x14ac:dyDescent="0.25">
      <c r="B20" s="72"/>
      <c r="C20" s="70"/>
      <c r="D20" s="70"/>
      <c r="E20" s="70"/>
      <c r="F20" s="73"/>
      <c r="G20" s="74"/>
      <c r="H20" s="75"/>
      <c r="I20" s="73"/>
      <c r="J20" s="76"/>
      <c r="K20" s="293"/>
      <c r="L20" s="293"/>
      <c r="M20" s="293"/>
      <c r="N20" s="293"/>
      <c r="O20" s="293"/>
      <c r="P20" s="293"/>
      <c r="Q20" s="293"/>
      <c r="R20" s="293"/>
      <c r="S20" s="293"/>
      <c r="T20" s="293"/>
    </row>
    <row r="21" spans="1:20" ht="45" customHeight="1" x14ac:dyDescent="0.25">
      <c r="A21" s="69"/>
      <c r="B21" s="296" t="s">
        <v>58</v>
      </c>
      <c r="C21" s="296" t="s">
        <v>59</v>
      </c>
      <c r="D21" s="484" t="s">
        <v>60</v>
      </c>
      <c r="E21" s="485"/>
      <c r="F21" s="171" t="s">
        <v>61</v>
      </c>
      <c r="G21" s="296" t="s">
        <v>62</v>
      </c>
      <c r="H21" s="296" t="s">
        <v>63</v>
      </c>
      <c r="I21" s="296" t="s">
        <v>64</v>
      </c>
      <c r="J21" s="296" t="s">
        <v>65</v>
      </c>
      <c r="K21" s="27" t="s">
        <v>93</v>
      </c>
      <c r="L21" s="27" t="s">
        <v>94</v>
      </c>
      <c r="M21" s="27" t="s">
        <v>95</v>
      </c>
      <c r="N21" s="27" t="s">
        <v>96</v>
      </c>
      <c r="O21" s="27" t="s">
        <v>97</v>
      </c>
      <c r="P21" s="27" t="s">
        <v>98</v>
      </c>
      <c r="Q21" s="27" t="s">
        <v>99</v>
      </c>
      <c r="R21" s="27" t="s">
        <v>100</v>
      </c>
      <c r="S21" s="27" t="s">
        <v>101</v>
      </c>
      <c r="T21" s="27" t="s">
        <v>102</v>
      </c>
    </row>
    <row r="22" spans="1:20" s="372" customFormat="1" ht="18" customHeight="1" x14ac:dyDescent="0.25">
      <c r="A22" s="368"/>
      <c r="B22" s="377">
        <v>0.13402777777777777</v>
      </c>
      <c r="C22" s="378"/>
      <c r="D22" s="542" t="s">
        <v>477</v>
      </c>
      <c r="E22" s="542"/>
      <c r="F22" s="359" t="s">
        <v>74</v>
      </c>
      <c r="G22" s="378"/>
      <c r="H22" s="374" t="s">
        <v>252</v>
      </c>
      <c r="I22" s="378"/>
      <c r="J22" s="378"/>
      <c r="K22" s="376"/>
      <c r="L22" s="376"/>
      <c r="M22" s="376"/>
      <c r="N22" s="376"/>
      <c r="O22" s="376"/>
      <c r="P22" s="376"/>
      <c r="Q22" s="376"/>
      <c r="R22" s="376"/>
      <c r="S22" s="376"/>
      <c r="T22" s="376"/>
    </row>
    <row r="23" spans="1:20" ht="15.95" customHeight="1" x14ac:dyDescent="0.25">
      <c r="B23" s="26" t="s">
        <v>304</v>
      </c>
      <c r="C23" s="293"/>
      <c r="D23" s="453" t="s">
        <v>336</v>
      </c>
      <c r="E23" s="453"/>
      <c r="F23" s="359" t="s">
        <v>74</v>
      </c>
      <c r="G23" s="293"/>
      <c r="H23" s="293" t="s">
        <v>251</v>
      </c>
      <c r="I23" s="293"/>
      <c r="J23" s="297">
        <v>3</v>
      </c>
      <c r="K23" s="293">
        <v>3</v>
      </c>
      <c r="L23" s="293">
        <v>2</v>
      </c>
      <c r="M23" s="293">
        <v>0</v>
      </c>
      <c r="N23" s="293">
        <v>1</v>
      </c>
      <c r="O23" s="293">
        <v>0</v>
      </c>
      <c r="P23" s="293">
        <v>0</v>
      </c>
      <c r="Q23" s="293">
        <v>0</v>
      </c>
      <c r="R23" s="293">
        <v>0</v>
      </c>
      <c r="S23" s="293">
        <v>0</v>
      </c>
      <c r="T23" s="293">
        <v>0</v>
      </c>
    </row>
    <row r="24" spans="1:20" ht="15.75" customHeight="1" x14ac:dyDescent="0.25">
      <c r="B24" s="26" t="s">
        <v>327</v>
      </c>
      <c r="C24" s="293"/>
      <c r="D24" s="453" t="s">
        <v>329</v>
      </c>
      <c r="E24" s="453"/>
      <c r="F24" s="359" t="s">
        <v>74</v>
      </c>
      <c r="G24" s="293"/>
      <c r="H24" s="293" t="s">
        <v>251</v>
      </c>
      <c r="I24" s="293"/>
      <c r="J24" s="297">
        <v>3</v>
      </c>
      <c r="K24" s="293">
        <v>3</v>
      </c>
      <c r="L24" s="293">
        <v>1</v>
      </c>
      <c r="M24" s="293">
        <v>0</v>
      </c>
      <c r="N24" s="293">
        <v>1</v>
      </c>
      <c r="O24" s="293">
        <v>1</v>
      </c>
      <c r="P24" s="293">
        <v>0</v>
      </c>
      <c r="Q24" s="293">
        <v>0</v>
      </c>
      <c r="R24" s="293">
        <v>0</v>
      </c>
      <c r="S24" s="293">
        <v>0</v>
      </c>
      <c r="T24" s="293">
        <v>0</v>
      </c>
    </row>
    <row r="25" spans="1:20" ht="15.75" x14ac:dyDescent="0.25">
      <c r="B25" s="26" t="s">
        <v>305</v>
      </c>
      <c r="C25" s="293"/>
      <c r="D25" s="453" t="s">
        <v>328</v>
      </c>
      <c r="E25" s="453"/>
      <c r="F25" s="359" t="s">
        <v>74</v>
      </c>
      <c r="G25" s="293"/>
      <c r="H25" s="293" t="s">
        <v>251</v>
      </c>
      <c r="I25" s="293"/>
      <c r="J25" s="297">
        <v>2</v>
      </c>
      <c r="K25" s="293">
        <v>2</v>
      </c>
      <c r="L25" s="293">
        <v>0</v>
      </c>
      <c r="M25" s="293">
        <v>2</v>
      </c>
      <c r="N25" s="293">
        <v>10</v>
      </c>
      <c r="O25" s="293">
        <v>1</v>
      </c>
      <c r="P25" s="293">
        <v>0</v>
      </c>
      <c r="Q25" s="293">
        <v>0</v>
      </c>
      <c r="R25" s="293">
        <v>0</v>
      </c>
      <c r="S25" s="293">
        <v>0</v>
      </c>
      <c r="T25" s="293">
        <v>0</v>
      </c>
    </row>
    <row r="26" spans="1:20" ht="15.75" customHeight="1" x14ac:dyDescent="0.25">
      <c r="B26" s="26" t="s">
        <v>330</v>
      </c>
      <c r="C26" s="293"/>
      <c r="D26" s="453" t="s">
        <v>337</v>
      </c>
      <c r="E26" s="453"/>
      <c r="F26" s="359" t="s">
        <v>74</v>
      </c>
      <c r="G26" s="293"/>
      <c r="H26" s="293" t="s">
        <v>251</v>
      </c>
      <c r="I26" s="293"/>
      <c r="J26" s="297">
        <v>2</v>
      </c>
      <c r="K26" s="293">
        <v>5</v>
      </c>
      <c r="L26" s="293">
        <v>0</v>
      </c>
      <c r="M26" s="293">
        <v>1</v>
      </c>
      <c r="N26" s="293">
        <v>1</v>
      </c>
      <c r="O26" s="19">
        <v>1</v>
      </c>
      <c r="P26" s="19">
        <v>1</v>
      </c>
      <c r="Q26" s="19">
        <v>1</v>
      </c>
      <c r="R26" s="293">
        <v>0</v>
      </c>
      <c r="S26" s="293">
        <v>0</v>
      </c>
      <c r="T26" s="293">
        <v>0</v>
      </c>
    </row>
    <row r="27" spans="1:20" ht="15" customHeight="1" x14ac:dyDescent="0.25">
      <c r="B27" s="26" t="s">
        <v>331</v>
      </c>
      <c r="C27" s="293"/>
      <c r="D27" s="453" t="s">
        <v>332</v>
      </c>
      <c r="E27" s="453"/>
      <c r="F27" s="359" t="s">
        <v>74</v>
      </c>
      <c r="G27" s="293"/>
      <c r="H27" s="293" t="s">
        <v>252</v>
      </c>
      <c r="I27" s="293"/>
      <c r="J27" s="297">
        <v>5</v>
      </c>
      <c r="K27" s="293">
        <v>2</v>
      </c>
      <c r="L27" s="293">
        <v>2</v>
      </c>
      <c r="M27" s="293">
        <v>2</v>
      </c>
      <c r="N27" s="293">
        <v>2</v>
      </c>
      <c r="O27" s="19">
        <v>2</v>
      </c>
      <c r="P27" s="19">
        <v>1</v>
      </c>
      <c r="Q27" s="19">
        <v>1</v>
      </c>
      <c r="R27" s="293">
        <v>0</v>
      </c>
      <c r="S27" s="293">
        <v>0</v>
      </c>
      <c r="T27" s="293">
        <v>0</v>
      </c>
    </row>
    <row r="28" spans="1:20" ht="15" customHeight="1" x14ac:dyDescent="0.25">
      <c r="B28" s="26" t="s">
        <v>335</v>
      </c>
      <c r="C28" s="293"/>
      <c r="D28" s="453" t="s">
        <v>345</v>
      </c>
      <c r="E28" s="453"/>
      <c r="F28" s="359" t="s">
        <v>74</v>
      </c>
      <c r="G28" s="293"/>
      <c r="H28" s="293" t="s">
        <v>251</v>
      </c>
      <c r="I28" s="293"/>
      <c r="J28" s="297">
        <v>5</v>
      </c>
      <c r="K28" s="293">
        <v>5</v>
      </c>
      <c r="L28" s="293">
        <v>5</v>
      </c>
      <c r="M28" s="293">
        <v>5</v>
      </c>
      <c r="N28" s="293">
        <v>4</v>
      </c>
      <c r="O28" s="19">
        <v>4</v>
      </c>
      <c r="P28" s="19">
        <v>3</v>
      </c>
      <c r="Q28" s="19">
        <v>3</v>
      </c>
      <c r="R28" s="293">
        <v>2</v>
      </c>
      <c r="S28" s="293">
        <v>0</v>
      </c>
      <c r="T28" s="293">
        <v>0</v>
      </c>
    </row>
    <row r="29" spans="1:20" ht="15" customHeight="1" x14ac:dyDescent="0.25">
      <c r="B29" s="26" t="s">
        <v>340</v>
      </c>
      <c r="C29" s="293"/>
      <c r="D29" s="453" t="s">
        <v>346</v>
      </c>
      <c r="E29" s="453"/>
      <c r="F29" s="359" t="s">
        <v>74</v>
      </c>
      <c r="G29" s="293"/>
      <c r="H29" s="293" t="s">
        <v>251</v>
      </c>
      <c r="I29" s="293"/>
      <c r="J29" s="297">
        <v>20</v>
      </c>
      <c r="K29" s="293">
        <v>20</v>
      </c>
      <c r="L29" s="293">
        <v>20</v>
      </c>
      <c r="M29" s="293">
        <v>20</v>
      </c>
      <c r="N29" s="293">
        <v>20</v>
      </c>
      <c r="O29" s="19">
        <v>20</v>
      </c>
      <c r="P29" s="19">
        <v>20</v>
      </c>
      <c r="Q29" s="19">
        <v>15</v>
      </c>
      <c r="R29" s="293">
        <v>10</v>
      </c>
      <c r="S29" s="293">
        <v>5</v>
      </c>
      <c r="T29" s="293">
        <v>0</v>
      </c>
    </row>
    <row r="30" spans="1:20" ht="15.75" x14ac:dyDescent="0.25">
      <c r="B30" s="26" t="s">
        <v>343</v>
      </c>
      <c r="C30" s="293"/>
      <c r="D30" s="453" t="s">
        <v>338</v>
      </c>
      <c r="E30" s="453"/>
      <c r="F30" s="359" t="s">
        <v>74</v>
      </c>
      <c r="G30" s="293"/>
      <c r="H30" s="293" t="s">
        <v>252</v>
      </c>
      <c r="I30" s="293"/>
      <c r="J30" s="297">
        <v>40</v>
      </c>
      <c r="K30" s="293">
        <v>40</v>
      </c>
      <c r="L30" s="293">
        <v>40</v>
      </c>
      <c r="M30" s="293">
        <v>35</v>
      </c>
      <c r="N30" s="293">
        <v>25</v>
      </c>
      <c r="O30" s="19">
        <v>20</v>
      </c>
      <c r="P30" s="19">
        <v>10</v>
      </c>
      <c r="Q30" s="19">
        <v>5</v>
      </c>
      <c r="R30" s="19">
        <v>3</v>
      </c>
      <c r="S30" s="19">
        <v>0</v>
      </c>
      <c r="T30" s="293">
        <v>0</v>
      </c>
    </row>
    <row r="31" spans="1:20" ht="15.75" x14ac:dyDescent="0.25">
      <c r="B31" s="364">
        <v>0.20902777777777778</v>
      </c>
      <c r="C31" s="293"/>
      <c r="D31" s="457" t="s">
        <v>384</v>
      </c>
      <c r="E31" s="457"/>
      <c r="F31" s="359" t="s">
        <v>74</v>
      </c>
      <c r="G31" s="293"/>
      <c r="H31" s="293" t="s">
        <v>251</v>
      </c>
      <c r="I31" s="293"/>
      <c r="J31" s="293">
        <v>3</v>
      </c>
      <c r="K31" s="293">
        <v>3</v>
      </c>
      <c r="L31" s="293">
        <v>3</v>
      </c>
      <c r="M31" s="293">
        <v>3</v>
      </c>
      <c r="N31" s="293">
        <v>3</v>
      </c>
      <c r="O31" s="297">
        <v>3</v>
      </c>
      <c r="P31" s="293">
        <v>3</v>
      </c>
      <c r="Q31" s="293">
        <v>0</v>
      </c>
      <c r="R31" s="293">
        <v>0</v>
      </c>
      <c r="S31" s="293">
        <v>0</v>
      </c>
      <c r="T31" s="293">
        <v>0</v>
      </c>
    </row>
    <row r="32" spans="1:20" ht="15" customHeight="1" x14ac:dyDescent="0.25">
      <c r="B32" s="365">
        <v>0.21249999999999999</v>
      </c>
      <c r="C32" s="293"/>
      <c r="D32" s="457" t="s">
        <v>470</v>
      </c>
      <c r="E32" s="457"/>
      <c r="F32" s="359" t="s">
        <v>74</v>
      </c>
      <c r="G32" s="293"/>
      <c r="H32" s="293" t="s">
        <v>251</v>
      </c>
      <c r="I32" s="293"/>
      <c r="J32" s="293"/>
      <c r="K32" s="293"/>
      <c r="L32" s="293"/>
      <c r="M32" s="293"/>
      <c r="N32" s="293"/>
      <c r="O32" s="297"/>
      <c r="P32" s="293"/>
      <c r="Q32" s="293"/>
      <c r="R32" s="293"/>
      <c r="S32" s="293"/>
      <c r="T32" s="293"/>
    </row>
    <row r="33" spans="2:20" ht="15" customHeight="1" x14ac:dyDescent="0.25">
      <c r="B33" s="365">
        <v>0.25069444444444444</v>
      </c>
      <c r="C33" s="293"/>
      <c r="D33" s="457" t="s">
        <v>388</v>
      </c>
      <c r="E33" s="457"/>
      <c r="F33" s="359" t="s">
        <v>74</v>
      </c>
      <c r="G33" s="293"/>
      <c r="H33" s="293" t="s">
        <v>251</v>
      </c>
      <c r="I33" s="293"/>
      <c r="J33" s="293"/>
      <c r="K33" s="293"/>
      <c r="L33" s="293"/>
      <c r="M33" s="293"/>
      <c r="N33" s="293"/>
      <c r="O33" s="297"/>
      <c r="P33" s="293"/>
      <c r="Q33" s="293"/>
      <c r="R33" s="293"/>
      <c r="S33" s="293"/>
      <c r="T33" s="293"/>
    </row>
    <row r="34" spans="2:20" ht="15" customHeight="1" x14ac:dyDescent="0.25">
      <c r="B34" s="365">
        <v>0.25138888888888888</v>
      </c>
      <c r="C34" s="359"/>
      <c r="D34" s="456" t="s">
        <v>389</v>
      </c>
      <c r="E34" s="456"/>
      <c r="F34" s="359" t="s">
        <v>74</v>
      </c>
      <c r="G34" s="359"/>
      <c r="H34" s="359" t="s">
        <v>251</v>
      </c>
      <c r="I34" s="359"/>
      <c r="J34" s="359"/>
      <c r="K34" s="359"/>
      <c r="L34" s="359"/>
      <c r="M34" s="359"/>
      <c r="N34" s="359"/>
      <c r="O34" s="297"/>
      <c r="P34" s="359"/>
      <c r="Q34" s="359"/>
      <c r="R34" s="359"/>
      <c r="S34" s="359"/>
      <c r="T34" s="359"/>
    </row>
    <row r="35" spans="2:20" ht="15" customHeight="1" x14ac:dyDescent="0.25">
      <c r="B35" s="366">
        <v>0.25208333333333333</v>
      </c>
      <c r="C35" s="293"/>
      <c r="D35" s="457" t="s">
        <v>393</v>
      </c>
      <c r="E35" s="457"/>
      <c r="F35" s="359" t="s">
        <v>74</v>
      </c>
      <c r="G35" s="293"/>
      <c r="H35" s="293" t="s">
        <v>252</v>
      </c>
      <c r="I35" s="293"/>
      <c r="J35" s="293"/>
      <c r="K35" s="293"/>
      <c r="L35" s="293"/>
      <c r="M35" s="293"/>
      <c r="N35" s="293"/>
      <c r="O35" s="297"/>
      <c r="P35" s="293"/>
      <c r="Q35" s="293"/>
      <c r="R35" s="293"/>
      <c r="S35" s="293"/>
      <c r="T35" s="293"/>
    </row>
    <row r="36" spans="2:20" ht="15" customHeight="1" x14ac:dyDescent="0.25">
      <c r="B36" s="366">
        <v>0.25277777777777777</v>
      </c>
      <c r="C36" s="359"/>
      <c r="D36" s="456" t="s">
        <v>394</v>
      </c>
      <c r="E36" s="456"/>
      <c r="F36" s="359" t="s">
        <v>74</v>
      </c>
      <c r="G36" s="359"/>
      <c r="H36" s="359" t="s">
        <v>252</v>
      </c>
      <c r="I36" s="359"/>
      <c r="J36" s="359"/>
      <c r="K36" s="359"/>
      <c r="L36" s="359"/>
      <c r="M36" s="359"/>
      <c r="N36" s="359"/>
      <c r="O36" s="297"/>
      <c r="P36" s="359"/>
      <c r="Q36" s="359"/>
      <c r="R36" s="359"/>
      <c r="S36" s="359"/>
      <c r="T36" s="359"/>
    </row>
    <row r="37" spans="2:20" ht="15" customHeight="1" x14ac:dyDescent="0.25">
      <c r="B37" s="366">
        <v>0.25347222222222221</v>
      </c>
      <c r="C37" s="359"/>
      <c r="D37" s="456" t="s">
        <v>395</v>
      </c>
      <c r="E37" s="456"/>
      <c r="F37" s="359" t="s">
        <v>74</v>
      </c>
      <c r="G37" s="359"/>
      <c r="H37" s="381" t="s">
        <v>252</v>
      </c>
      <c r="I37" s="359"/>
      <c r="J37" s="359"/>
      <c r="K37" s="359"/>
      <c r="L37" s="359"/>
      <c r="M37" s="359"/>
      <c r="N37" s="359"/>
      <c r="O37" s="297"/>
      <c r="P37" s="359"/>
      <c r="Q37" s="359"/>
      <c r="R37" s="359"/>
      <c r="S37" s="359"/>
      <c r="T37" s="359"/>
    </row>
    <row r="38" spans="2:20" ht="15" customHeight="1" x14ac:dyDescent="0.25">
      <c r="B38" s="366">
        <v>0.29375000000000001</v>
      </c>
      <c r="C38" s="293"/>
      <c r="D38" s="457" t="s">
        <v>418</v>
      </c>
      <c r="E38" s="457"/>
      <c r="F38" s="359" t="s">
        <v>74</v>
      </c>
      <c r="G38" s="293"/>
      <c r="H38" s="381" t="s">
        <v>251</v>
      </c>
      <c r="I38" s="293"/>
      <c r="J38" s="293"/>
      <c r="K38" s="293"/>
      <c r="L38" s="293"/>
      <c r="M38" s="293"/>
      <c r="N38" s="293"/>
      <c r="O38" s="297"/>
      <c r="P38" s="293"/>
      <c r="Q38" s="293"/>
      <c r="R38" s="293"/>
      <c r="S38" s="293"/>
      <c r="T38" s="293"/>
    </row>
    <row r="39" spans="2:20" ht="15" customHeight="1" x14ac:dyDescent="0.25">
      <c r="B39" s="366">
        <v>0.37777777777777777</v>
      </c>
      <c r="C39" s="359"/>
      <c r="D39" s="456" t="s">
        <v>400</v>
      </c>
      <c r="E39" s="456"/>
      <c r="F39" s="359" t="s">
        <v>74</v>
      </c>
      <c r="G39" s="359"/>
      <c r="H39" s="359" t="s">
        <v>251</v>
      </c>
      <c r="I39" s="359"/>
      <c r="J39" s="359"/>
      <c r="K39" s="359"/>
      <c r="L39" s="359"/>
      <c r="M39" s="359"/>
      <c r="N39" s="359"/>
      <c r="O39" s="297"/>
      <c r="P39" s="359"/>
      <c r="Q39" s="359"/>
      <c r="R39" s="359"/>
      <c r="S39" s="359"/>
      <c r="T39" s="359"/>
    </row>
    <row r="40" spans="2:20" ht="15" customHeight="1" x14ac:dyDescent="0.25">
      <c r="B40" s="366">
        <v>0.38055555555555554</v>
      </c>
      <c r="C40" s="359"/>
      <c r="D40" s="456" t="s">
        <v>405</v>
      </c>
      <c r="E40" s="456"/>
      <c r="F40" s="359" t="s">
        <v>74</v>
      </c>
      <c r="G40" s="359"/>
      <c r="H40" s="359" t="s">
        <v>251</v>
      </c>
      <c r="I40" s="359"/>
      <c r="J40" s="359"/>
      <c r="K40" s="359"/>
      <c r="L40" s="359"/>
      <c r="M40" s="359"/>
      <c r="N40" s="359"/>
      <c r="O40" s="297"/>
      <c r="P40" s="359"/>
      <c r="Q40" s="359"/>
      <c r="R40" s="359"/>
      <c r="S40" s="359"/>
      <c r="T40" s="359"/>
    </row>
    <row r="41" spans="2:20" ht="15" customHeight="1" x14ac:dyDescent="0.25">
      <c r="B41" s="366">
        <v>0.45902777777777781</v>
      </c>
      <c r="C41" s="359"/>
      <c r="D41" s="456" t="s">
        <v>435</v>
      </c>
      <c r="E41" s="456"/>
      <c r="F41" s="359" t="s">
        <v>74</v>
      </c>
      <c r="G41" s="359"/>
      <c r="H41" s="359" t="s">
        <v>252</v>
      </c>
      <c r="I41" s="359"/>
      <c r="J41" s="359"/>
      <c r="K41" s="359"/>
      <c r="L41" s="359"/>
      <c r="M41" s="359"/>
      <c r="N41" s="359"/>
      <c r="O41" s="297"/>
      <c r="P41" s="359"/>
      <c r="Q41" s="359"/>
      <c r="R41" s="359"/>
      <c r="S41" s="359"/>
      <c r="T41" s="359"/>
    </row>
    <row r="42" spans="2:20" ht="15" customHeight="1" x14ac:dyDescent="0.25">
      <c r="B42" s="366">
        <v>0.4597222222222222</v>
      </c>
      <c r="C42" s="359"/>
      <c r="D42" s="456" t="s">
        <v>436</v>
      </c>
      <c r="E42" s="456"/>
      <c r="F42" s="359" t="s">
        <v>74</v>
      </c>
      <c r="G42" s="359"/>
      <c r="H42" s="359" t="s">
        <v>252</v>
      </c>
      <c r="I42" s="359"/>
      <c r="J42" s="359"/>
      <c r="K42" s="359"/>
      <c r="L42" s="359"/>
      <c r="M42" s="359"/>
      <c r="N42" s="359"/>
      <c r="O42" s="297"/>
      <c r="P42" s="359"/>
      <c r="Q42" s="359"/>
      <c r="R42" s="359"/>
      <c r="S42" s="359"/>
      <c r="T42" s="359"/>
    </row>
    <row r="43" spans="2:20" ht="15" customHeight="1" x14ac:dyDescent="0.25">
      <c r="B43" s="366">
        <v>0.4604166666666667</v>
      </c>
      <c r="C43" s="293"/>
      <c r="D43" s="457" t="s">
        <v>437</v>
      </c>
      <c r="E43" s="457"/>
      <c r="F43" s="359" t="s">
        <v>74</v>
      </c>
      <c r="G43" s="293"/>
      <c r="H43" s="293" t="s">
        <v>252</v>
      </c>
      <c r="I43" s="293"/>
      <c r="J43" s="293"/>
      <c r="K43" s="293"/>
      <c r="L43" s="293"/>
      <c r="M43" s="293"/>
      <c r="N43" s="293"/>
      <c r="O43" s="297"/>
      <c r="P43" s="293"/>
      <c r="Q43" s="293"/>
      <c r="R43" s="293"/>
      <c r="S43" s="293"/>
      <c r="T43" s="293"/>
    </row>
    <row r="44" spans="2:20" ht="15" customHeight="1" x14ac:dyDescent="0.25">
      <c r="B44" s="366">
        <v>0.46111111111111108</v>
      </c>
      <c r="C44" s="359"/>
      <c r="D44" s="456" t="s">
        <v>438</v>
      </c>
      <c r="E44" s="456"/>
      <c r="F44" s="359" t="s">
        <v>74</v>
      </c>
      <c r="G44" s="359"/>
      <c r="H44" s="359" t="s">
        <v>252</v>
      </c>
      <c r="I44" s="359"/>
      <c r="J44" s="359"/>
      <c r="K44" s="359"/>
      <c r="L44" s="359"/>
      <c r="M44" s="359"/>
      <c r="N44" s="359"/>
      <c r="O44" s="297"/>
      <c r="P44" s="359"/>
      <c r="Q44" s="359"/>
      <c r="R44" s="359"/>
      <c r="S44" s="359"/>
      <c r="T44" s="359"/>
    </row>
    <row r="45" spans="2:20" ht="15" customHeight="1" x14ac:dyDescent="0.25">
      <c r="B45" s="366">
        <v>0.46180555555555558</v>
      </c>
      <c r="C45" s="359"/>
      <c r="D45" s="456" t="s">
        <v>439</v>
      </c>
      <c r="E45" s="456"/>
      <c r="F45" s="359" t="s">
        <v>74</v>
      </c>
      <c r="G45" s="359"/>
      <c r="H45" s="359" t="s">
        <v>252</v>
      </c>
      <c r="I45" s="359"/>
      <c r="J45" s="359"/>
      <c r="K45" s="359"/>
      <c r="L45" s="359"/>
      <c r="M45" s="359"/>
      <c r="N45" s="359"/>
      <c r="O45" s="297"/>
      <c r="P45" s="359"/>
      <c r="Q45" s="359"/>
      <c r="R45" s="359"/>
      <c r="S45" s="359"/>
      <c r="T45" s="359"/>
    </row>
    <row r="46" spans="2:20" ht="15" customHeight="1" x14ac:dyDescent="0.25">
      <c r="B46" s="366">
        <v>0.46249999999999997</v>
      </c>
      <c r="C46" s="359"/>
      <c r="D46" s="456" t="s">
        <v>440</v>
      </c>
      <c r="E46" s="456"/>
      <c r="F46" s="359" t="s">
        <v>74</v>
      </c>
      <c r="G46" s="359"/>
      <c r="H46" s="359" t="s">
        <v>252</v>
      </c>
      <c r="I46" s="359"/>
      <c r="J46" s="359"/>
      <c r="K46" s="359"/>
      <c r="L46" s="359"/>
      <c r="M46" s="359"/>
      <c r="N46" s="359"/>
      <c r="O46" s="297"/>
      <c r="P46" s="359"/>
      <c r="Q46" s="359"/>
      <c r="R46" s="359"/>
      <c r="S46" s="359"/>
      <c r="T46" s="359"/>
    </row>
    <row r="47" spans="2:20" ht="15" customHeight="1" x14ac:dyDescent="0.25">
      <c r="B47" s="366">
        <v>0.46319444444444446</v>
      </c>
      <c r="C47" s="359"/>
      <c r="D47" s="456" t="s">
        <v>441</v>
      </c>
      <c r="E47" s="456"/>
      <c r="F47" s="359" t="s">
        <v>74</v>
      </c>
      <c r="G47" s="359"/>
      <c r="H47" s="359" t="s">
        <v>252</v>
      </c>
      <c r="I47" s="359"/>
      <c r="J47" s="359"/>
      <c r="K47" s="359"/>
      <c r="L47" s="359"/>
      <c r="M47" s="359"/>
      <c r="N47" s="359"/>
      <c r="O47" s="297"/>
      <c r="P47" s="359"/>
      <c r="Q47" s="359"/>
      <c r="R47" s="359"/>
      <c r="S47" s="359"/>
      <c r="T47" s="359"/>
    </row>
    <row r="48" spans="2:20" ht="15" customHeight="1" x14ac:dyDescent="0.25">
      <c r="B48" s="359"/>
      <c r="C48" s="359"/>
      <c r="D48" s="456"/>
      <c r="E48" s="456"/>
      <c r="F48" s="359"/>
      <c r="G48" s="359"/>
      <c r="H48" s="359"/>
      <c r="I48" s="359"/>
      <c r="J48" s="359"/>
      <c r="K48" s="359"/>
      <c r="L48" s="359"/>
      <c r="M48" s="359"/>
      <c r="N48" s="359"/>
      <c r="O48" s="297"/>
      <c r="P48" s="359"/>
      <c r="Q48" s="359"/>
      <c r="R48" s="359"/>
      <c r="S48" s="359"/>
      <c r="T48" s="359"/>
    </row>
    <row r="49" spans="2:20" ht="15.75" customHeight="1" x14ac:dyDescent="0.25">
      <c r="B49" s="293"/>
      <c r="C49" s="293"/>
      <c r="D49" s="457"/>
      <c r="E49" s="457"/>
      <c r="F49" s="293"/>
      <c r="G49" s="293"/>
      <c r="H49" s="293"/>
      <c r="I49" s="293"/>
      <c r="J49" s="293"/>
      <c r="K49" s="293"/>
      <c r="L49" s="293"/>
      <c r="M49" s="293"/>
      <c r="N49" s="293"/>
      <c r="O49" s="297"/>
      <c r="P49" s="293"/>
      <c r="Q49" s="293"/>
      <c r="R49" s="293"/>
      <c r="S49" s="293"/>
      <c r="T49" s="293"/>
    </row>
    <row r="50" spans="2:20" ht="15" customHeight="1" x14ac:dyDescent="0.25">
      <c r="B50" s="293"/>
      <c r="C50" s="293"/>
      <c r="D50" s="293"/>
      <c r="E50" s="259" t="s">
        <v>75</v>
      </c>
      <c r="F50" s="293"/>
      <c r="G50" s="293"/>
      <c r="H50" s="293"/>
      <c r="I50" s="293" t="s">
        <v>18</v>
      </c>
      <c r="J50" s="297">
        <f t="shared" ref="J50:T50" si="0">SUM(J23:J49)</f>
        <v>83</v>
      </c>
      <c r="K50" s="297">
        <f t="shared" si="0"/>
        <v>83</v>
      </c>
      <c r="L50" s="297">
        <f t="shared" si="0"/>
        <v>73</v>
      </c>
      <c r="M50" s="297">
        <f t="shared" si="0"/>
        <v>68</v>
      </c>
      <c r="N50" s="297">
        <f t="shared" si="0"/>
        <v>67</v>
      </c>
      <c r="O50" s="297">
        <f t="shared" si="0"/>
        <v>52</v>
      </c>
      <c r="P50" s="297">
        <f t="shared" si="0"/>
        <v>38</v>
      </c>
      <c r="Q50" s="297">
        <f t="shared" si="0"/>
        <v>25</v>
      </c>
      <c r="R50" s="297">
        <f t="shared" si="0"/>
        <v>15</v>
      </c>
      <c r="S50" s="297">
        <f t="shared" si="0"/>
        <v>5</v>
      </c>
      <c r="T50" s="297">
        <f t="shared" si="0"/>
        <v>0</v>
      </c>
    </row>
    <row r="51" spans="2:20" ht="15" customHeight="1" x14ac:dyDescent="0.25">
      <c r="B51" s="293"/>
      <c r="C51" s="293"/>
      <c r="D51" s="293"/>
      <c r="E51" s="293"/>
      <c r="F51" s="293"/>
      <c r="G51" s="293"/>
      <c r="H51" s="293"/>
      <c r="I51" s="293" t="s">
        <v>76</v>
      </c>
      <c r="J51" s="297">
        <f>+J50</f>
        <v>83</v>
      </c>
      <c r="K51" s="260">
        <f t="shared" ref="K51:T51" si="1">+J51-($J$51/10)</f>
        <v>74.7</v>
      </c>
      <c r="L51" s="260">
        <f t="shared" si="1"/>
        <v>66.400000000000006</v>
      </c>
      <c r="M51" s="260">
        <f t="shared" si="1"/>
        <v>58.100000000000009</v>
      </c>
      <c r="N51" s="260">
        <f t="shared" si="1"/>
        <v>49.800000000000011</v>
      </c>
      <c r="O51" s="260">
        <f t="shared" si="1"/>
        <v>41.500000000000014</v>
      </c>
      <c r="P51" s="260">
        <f t="shared" si="1"/>
        <v>33.200000000000017</v>
      </c>
      <c r="Q51" s="260">
        <f t="shared" si="1"/>
        <v>24.900000000000016</v>
      </c>
      <c r="R51" s="260">
        <f t="shared" si="1"/>
        <v>16.600000000000016</v>
      </c>
      <c r="S51" s="260">
        <f t="shared" si="1"/>
        <v>8.3000000000000149</v>
      </c>
      <c r="T51" s="260">
        <f t="shared" si="1"/>
        <v>1.4210854715202004E-14</v>
      </c>
    </row>
    <row r="52" spans="2:20" ht="15.75" x14ac:dyDescent="0.25">
      <c r="B52" s="293"/>
      <c r="C52" s="293"/>
      <c r="D52" s="293"/>
      <c r="E52" s="293"/>
      <c r="F52" s="293"/>
      <c r="G52" s="293"/>
      <c r="H52" s="293"/>
      <c r="I52" s="293"/>
      <c r="J52" s="293"/>
      <c r="K52" s="293"/>
      <c r="L52" s="293"/>
      <c r="M52" s="293"/>
      <c r="N52" s="293"/>
      <c r="O52" s="19"/>
    </row>
    <row r="53" spans="2:20" ht="15.75" x14ac:dyDescent="0.25">
      <c r="B53" s="293"/>
      <c r="C53" s="293"/>
      <c r="D53" s="293"/>
      <c r="E53" s="293"/>
      <c r="F53" s="293"/>
      <c r="G53" s="293"/>
      <c r="H53" s="293"/>
      <c r="I53" s="293"/>
      <c r="J53" s="293"/>
      <c r="K53" s="293"/>
      <c r="L53" s="293"/>
      <c r="M53" s="293"/>
      <c r="N53" s="293"/>
      <c r="O53" s="19"/>
    </row>
    <row r="54" spans="2:20" ht="12.75" customHeight="1" x14ac:dyDescent="0.25">
      <c r="B54" s="293"/>
      <c r="C54" s="293"/>
      <c r="D54" s="293"/>
      <c r="E54" s="293"/>
      <c r="F54" s="293"/>
      <c r="G54" s="293"/>
      <c r="H54" s="293"/>
      <c r="I54" s="293"/>
      <c r="J54" s="293"/>
      <c r="K54" s="293"/>
      <c r="L54" s="293"/>
      <c r="M54" s="293"/>
      <c r="N54" s="293"/>
      <c r="O54" s="294"/>
    </row>
    <row r="55" spans="2:20" ht="12.75" customHeight="1" x14ac:dyDescent="0.25">
      <c r="B55" s="293"/>
      <c r="C55" s="293"/>
      <c r="D55" s="293"/>
      <c r="E55" s="293"/>
      <c r="F55" s="293"/>
      <c r="G55" s="293"/>
      <c r="H55" s="293"/>
      <c r="I55" s="293"/>
      <c r="J55" s="293"/>
      <c r="K55" s="293"/>
      <c r="L55" s="293"/>
      <c r="M55" s="293"/>
      <c r="N55" s="293"/>
      <c r="O55" s="294"/>
    </row>
    <row r="56" spans="2:20" ht="12.75" customHeight="1" x14ac:dyDescent="0.25">
      <c r="B56" s="293"/>
      <c r="C56" s="293"/>
      <c r="D56" s="293"/>
      <c r="E56" s="293"/>
      <c r="F56" s="293"/>
      <c r="G56" s="293"/>
      <c r="H56" s="293"/>
      <c r="I56" s="293"/>
      <c r="J56" s="293"/>
      <c r="K56" s="293"/>
      <c r="L56" s="293"/>
      <c r="M56" s="293"/>
      <c r="N56" s="293"/>
      <c r="O56" s="294"/>
    </row>
    <row r="57" spans="2:20" ht="12.75" customHeight="1" x14ac:dyDescent="0.25">
      <c r="B57" s="293"/>
      <c r="C57" s="293"/>
      <c r="D57" s="293"/>
      <c r="E57" s="293"/>
      <c r="F57" s="293"/>
      <c r="G57" s="293"/>
      <c r="H57" s="293"/>
      <c r="I57" s="293"/>
      <c r="J57" s="293"/>
      <c r="K57" s="293"/>
      <c r="L57" s="293"/>
      <c r="M57" s="293"/>
      <c r="N57" s="293"/>
      <c r="O57" s="294"/>
    </row>
    <row r="58" spans="2:20" ht="12.75" customHeight="1" x14ac:dyDescent="0.25">
      <c r="B58" s="293"/>
      <c r="C58" s="293"/>
      <c r="D58" s="293"/>
      <c r="E58" s="293"/>
      <c r="F58" s="293"/>
      <c r="G58" s="293"/>
      <c r="H58" s="293"/>
      <c r="I58" s="293"/>
      <c r="J58" s="293"/>
      <c r="K58" s="293"/>
      <c r="L58" s="293"/>
      <c r="M58" s="293"/>
      <c r="N58" s="293"/>
      <c r="O58" s="294"/>
    </row>
    <row r="59" spans="2:20" ht="12.75" customHeight="1" x14ac:dyDescent="0.2">
      <c r="K59" s="294"/>
      <c r="L59" s="294"/>
      <c r="M59" s="294"/>
      <c r="N59" s="294"/>
      <c r="O59" s="294"/>
    </row>
    <row r="60" spans="2:20" ht="12.75" customHeight="1" x14ac:dyDescent="0.2">
      <c r="K60" s="294"/>
      <c r="L60" s="294"/>
      <c r="M60" s="294"/>
      <c r="N60" s="294"/>
      <c r="O60" s="294"/>
    </row>
    <row r="61" spans="2:20" ht="12.75" customHeight="1" x14ac:dyDescent="0.2">
      <c r="K61" s="294"/>
      <c r="L61" s="294"/>
      <c r="M61" s="294"/>
      <c r="N61" s="294"/>
      <c r="O61" s="294"/>
    </row>
    <row r="62" spans="2:20" ht="12.75" customHeight="1" x14ac:dyDescent="0.2">
      <c r="K62" s="294"/>
      <c r="L62" s="294"/>
      <c r="M62" s="294"/>
      <c r="N62" s="294"/>
      <c r="O62" s="294"/>
    </row>
    <row r="63" spans="2:20" ht="12.75" customHeight="1" x14ac:dyDescent="0.2">
      <c r="K63" s="294"/>
      <c r="L63" s="294"/>
      <c r="M63" s="294"/>
      <c r="N63" s="294"/>
      <c r="O63" s="294"/>
    </row>
    <row r="64" spans="2:20" x14ac:dyDescent="0.2">
      <c r="K64" s="294"/>
      <c r="L64" s="294"/>
      <c r="M64" s="294"/>
      <c r="N64" s="294"/>
      <c r="O64" s="294"/>
    </row>
    <row r="65" spans="11:15" x14ac:dyDescent="0.2">
      <c r="K65" s="294"/>
      <c r="L65" s="294"/>
      <c r="M65" s="294"/>
      <c r="N65" s="294"/>
      <c r="O65" s="294"/>
    </row>
    <row r="66" spans="11:15" x14ac:dyDescent="0.2">
      <c r="K66" s="294"/>
      <c r="L66" s="294"/>
      <c r="M66" s="294"/>
      <c r="N66" s="294"/>
      <c r="O66" s="294"/>
    </row>
  </sheetData>
  <mergeCells count="50">
    <mergeCell ref="D44:E44"/>
    <mergeCell ref="D45:E45"/>
    <mergeCell ref="D46:E46"/>
    <mergeCell ref="D43:E43"/>
    <mergeCell ref="D24:E24"/>
    <mergeCell ref="D38:E38"/>
    <mergeCell ref="D30:E30"/>
    <mergeCell ref="D25:E25"/>
    <mergeCell ref="D26:E26"/>
    <mergeCell ref="D27:E27"/>
    <mergeCell ref="D22:E22"/>
    <mergeCell ref="E18:F18"/>
    <mergeCell ref="C19:E19"/>
    <mergeCell ref="D21:E21"/>
    <mergeCell ref="D23:E23"/>
    <mergeCell ref="B2:C2"/>
    <mergeCell ref="D2:F6"/>
    <mergeCell ref="E9:F9"/>
    <mergeCell ref="G9:H9"/>
    <mergeCell ref="E11:F11"/>
    <mergeCell ref="G11:H11"/>
    <mergeCell ref="E10:F10"/>
    <mergeCell ref="G12:H12"/>
    <mergeCell ref="E13:F13"/>
    <mergeCell ref="G13:H13"/>
    <mergeCell ref="E14:F14"/>
    <mergeCell ref="G14:H14"/>
    <mergeCell ref="E12:F12"/>
    <mergeCell ref="G15:H15"/>
    <mergeCell ref="E16:F16"/>
    <mergeCell ref="G16:H16"/>
    <mergeCell ref="E17:F17"/>
    <mergeCell ref="G17:H17"/>
    <mergeCell ref="E15:F15"/>
    <mergeCell ref="D28:E28"/>
    <mergeCell ref="D29:E29"/>
    <mergeCell ref="D34:E34"/>
    <mergeCell ref="D36:E36"/>
    <mergeCell ref="D49:E49"/>
    <mergeCell ref="D31:E31"/>
    <mergeCell ref="D32:E32"/>
    <mergeCell ref="D33:E33"/>
    <mergeCell ref="D35:E35"/>
    <mergeCell ref="D37:E37"/>
    <mergeCell ref="D39:E39"/>
    <mergeCell ref="D40:E40"/>
    <mergeCell ref="D47:E47"/>
    <mergeCell ref="D48:E48"/>
    <mergeCell ref="D41:E41"/>
    <mergeCell ref="D42:E42"/>
  </mergeCells>
  <conditionalFormatting sqref="F48:F49">
    <cfRule type="containsText" dxfId="57" priority="9" operator="containsText" text="Ei tehdä">
      <formula>NOT(ISERROR(SEARCH("Ei tehdä",F48)))</formula>
    </cfRule>
    <cfRule type="containsText" dxfId="56" priority="10" operator="containsText" text="Valmis">
      <formula>NOT(ISERROR(SEARCH("Valmis",F48)))</formula>
    </cfRule>
    <cfRule type="containsText" dxfId="55" priority="11" operator="containsText" text="Kesken">
      <formula>NOT(ISERROR(SEARCH("Kesken",F48)))</formula>
    </cfRule>
    <cfRule type="containsBlanks" dxfId="54" priority="13">
      <formula>LEN(TRIM(F48))=0</formula>
    </cfRule>
  </conditionalFormatting>
  <conditionalFormatting sqref="F22:F47">
    <cfRule type="containsText" dxfId="53" priority="1" operator="containsText" text="Ei tehdä">
      <formula>NOT(ISERROR(SEARCH("Ei tehdä",F22)))</formula>
    </cfRule>
    <cfRule type="containsText" dxfId="52" priority="2" operator="containsText" text="Valmis">
      <formula>NOT(ISERROR(SEARCH("Valmis",F22)))</formula>
    </cfRule>
    <cfRule type="containsText" dxfId="51" priority="3" operator="containsText" text="Kesken">
      <formula>NOT(ISERROR(SEARCH("Kesken",F22)))</formula>
    </cfRule>
    <cfRule type="containsBlanks" dxfId="50" priority="4">
      <formula>LEN(TRIM(F22))=0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4C817-DC78-44EC-9644-97E861771B84}">
  <dimension ref="A1:H124"/>
  <sheetViews>
    <sheetView topLeftCell="A16" zoomScale="60" zoomScaleNormal="60" workbookViewId="0">
      <selection activeCell="E9" sqref="E9:E10"/>
    </sheetView>
  </sheetViews>
  <sheetFormatPr defaultColWidth="11.28515625" defaultRowHeight="15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495" t="s">
        <v>29</v>
      </c>
      <c r="B1" s="496"/>
      <c r="C1" s="496"/>
      <c r="D1" s="496"/>
      <c r="E1" s="496"/>
      <c r="F1" s="497"/>
      <c r="G1" s="55"/>
      <c r="H1" s="28"/>
    </row>
    <row r="2" spans="1:8" ht="18" customHeight="1" x14ac:dyDescent="0.25">
      <c r="A2" s="77" t="s">
        <v>21</v>
      </c>
      <c r="B2" s="290" t="s">
        <v>26</v>
      </c>
      <c r="C2" s="290" t="s">
        <v>30</v>
      </c>
      <c r="D2" s="498" t="s">
        <v>31</v>
      </c>
      <c r="E2" s="498"/>
      <c r="F2" s="499"/>
      <c r="G2" s="61"/>
      <c r="H2" s="28"/>
    </row>
    <row r="3" spans="1:8" ht="18" customHeight="1" x14ac:dyDescent="0.25">
      <c r="A3" s="57" t="s">
        <v>251</v>
      </c>
      <c r="B3" s="86">
        <f>SUMIF($B$14:$B$59,"Toni",$E$14:$E$59)</f>
        <v>15</v>
      </c>
      <c r="C3" s="176"/>
      <c r="D3" s="500"/>
      <c r="E3" s="501"/>
      <c r="F3" s="502"/>
      <c r="G3" s="55"/>
      <c r="H3" s="28"/>
    </row>
    <row r="4" spans="1:8" ht="18" customHeight="1" x14ac:dyDescent="0.25">
      <c r="A4" s="57" t="s">
        <v>252</v>
      </c>
      <c r="B4" s="86">
        <f>SUMIF($B$14:$B$59,"Ronja",$E$14:$E$59)</f>
        <v>13.5</v>
      </c>
      <c r="C4" s="176"/>
      <c r="D4" s="503"/>
      <c r="E4" s="504"/>
      <c r="F4" s="505"/>
      <c r="G4" s="55"/>
      <c r="H4" s="28"/>
    </row>
    <row r="5" spans="1:8" ht="18" customHeight="1" x14ac:dyDescent="0.25">
      <c r="A5" s="57"/>
      <c r="B5" s="86"/>
      <c r="C5" s="176"/>
      <c r="D5" s="503"/>
      <c r="E5" s="504"/>
      <c r="F5" s="505"/>
      <c r="G5" s="55"/>
      <c r="H5" s="28"/>
    </row>
    <row r="6" spans="1:8" ht="18" customHeight="1" x14ac:dyDescent="0.25">
      <c r="A6" s="57"/>
      <c r="B6" s="86"/>
      <c r="C6" s="176"/>
      <c r="D6" s="503"/>
      <c r="E6" s="504"/>
      <c r="F6" s="505"/>
      <c r="G6" s="55"/>
      <c r="H6" s="28"/>
    </row>
    <row r="7" spans="1:8" ht="18" customHeight="1" x14ac:dyDescent="0.25">
      <c r="A7" s="58"/>
      <c r="B7" s="86"/>
      <c r="C7" s="176"/>
      <c r="D7" s="504"/>
      <c r="E7" s="504"/>
      <c r="F7" s="504"/>
      <c r="G7" s="50"/>
      <c r="H7" s="28"/>
    </row>
    <row r="8" spans="1:8" ht="18" customHeight="1" thickBot="1" x14ac:dyDescent="0.3">
      <c r="A8" s="57"/>
      <c r="B8" s="184"/>
      <c r="C8" s="181"/>
      <c r="D8" s="287"/>
      <c r="E8" s="288"/>
      <c r="F8" s="289"/>
      <c r="G8" s="55"/>
      <c r="H8" s="28"/>
    </row>
    <row r="9" spans="1:8" ht="18" customHeight="1" x14ac:dyDescent="0.25">
      <c r="A9" s="506" t="s">
        <v>32</v>
      </c>
      <c r="B9" s="508">
        <f>SUM(B3:B8)</f>
        <v>28.5</v>
      </c>
      <c r="C9" s="510" t="str">
        <f>IF((SUM(C3:C7)=0),"",SUM(C3:C7))</f>
        <v/>
      </c>
      <c r="D9" s="512" t="s">
        <v>33</v>
      </c>
      <c r="E9" s="539">
        <f>SUMIF($D$14:$D$103,"Daily scrum / Teams",$E$14:$E$103) / 2</f>
        <v>0</v>
      </c>
      <c r="F9" s="516"/>
      <c r="G9" s="55"/>
      <c r="H9" s="28"/>
    </row>
    <row r="10" spans="1:8" s="10" customFormat="1" ht="18" customHeight="1" x14ac:dyDescent="0.25">
      <c r="A10" s="507"/>
      <c r="B10" s="509"/>
      <c r="C10" s="511"/>
      <c r="D10" s="513"/>
      <c r="E10" s="540"/>
      <c r="F10" s="517"/>
      <c r="G10" s="55"/>
      <c r="H10" s="28"/>
    </row>
    <row r="11" spans="1:8" s="10" customFormat="1" ht="18" customHeight="1" x14ac:dyDescent="0.25">
      <c r="A11" s="518" t="s">
        <v>34</v>
      </c>
      <c r="B11" s="519"/>
      <c r="C11" s="520"/>
      <c r="D11" s="519"/>
      <c r="E11" s="521"/>
      <c r="F11" s="522"/>
      <c r="G11" s="61"/>
      <c r="H11" s="28"/>
    </row>
    <row r="12" spans="1:8" ht="18" customHeight="1" x14ac:dyDescent="0.25">
      <c r="A12" s="523" t="s">
        <v>35</v>
      </c>
      <c r="B12" s="524" t="s">
        <v>21</v>
      </c>
      <c r="C12" s="525" t="s">
        <v>36</v>
      </c>
      <c r="D12" s="526"/>
      <c r="E12" s="536" t="s">
        <v>37</v>
      </c>
      <c r="F12" s="528" t="s">
        <v>38</v>
      </c>
      <c r="G12" s="61"/>
      <c r="H12" s="28"/>
    </row>
    <row r="13" spans="1:8" ht="18" customHeight="1" x14ac:dyDescent="0.25">
      <c r="A13" s="523"/>
      <c r="B13" s="524"/>
      <c r="C13" s="182" t="s">
        <v>39</v>
      </c>
      <c r="D13" s="78" t="s">
        <v>40</v>
      </c>
      <c r="E13" s="536"/>
      <c r="F13" s="528"/>
      <c r="G13" s="61"/>
      <c r="H13" s="28"/>
    </row>
    <row r="14" spans="1:8" ht="18" customHeight="1" x14ac:dyDescent="0.25">
      <c r="A14" s="268">
        <v>43970</v>
      </c>
      <c r="B14" s="57" t="s">
        <v>251</v>
      </c>
      <c r="C14" s="197"/>
      <c r="D14" s="192"/>
      <c r="E14" s="193">
        <v>1</v>
      </c>
      <c r="F14" s="207"/>
      <c r="G14" s="208"/>
      <c r="H14" s="209"/>
    </row>
    <row r="15" spans="1:8" ht="18" customHeight="1" x14ac:dyDescent="0.2">
      <c r="A15" s="268">
        <v>43970</v>
      </c>
      <c r="B15" s="190" t="s">
        <v>252</v>
      </c>
      <c r="C15" s="197"/>
      <c r="D15" s="192"/>
      <c r="E15" s="193">
        <v>1</v>
      </c>
      <c r="F15" s="207"/>
      <c r="G15" s="208"/>
      <c r="H15" s="209"/>
    </row>
    <row r="16" spans="1:8" ht="18" customHeight="1" x14ac:dyDescent="0.25">
      <c r="A16" s="268">
        <v>43971</v>
      </c>
      <c r="B16" s="190" t="s">
        <v>251</v>
      </c>
      <c r="C16" s="197"/>
      <c r="D16" s="192" t="s">
        <v>484</v>
      </c>
      <c r="E16" s="193">
        <v>0.25</v>
      </c>
      <c r="F16" s="194"/>
      <c r="G16" s="55"/>
      <c r="H16" s="28"/>
    </row>
    <row r="17" spans="1:8" ht="18" customHeight="1" x14ac:dyDescent="0.25">
      <c r="A17" s="268">
        <v>43971</v>
      </c>
      <c r="B17" s="190" t="s">
        <v>252</v>
      </c>
      <c r="C17" s="197"/>
      <c r="D17" s="192" t="s">
        <v>484</v>
      </c>
      <c r="E17" s="193">
        <v>0.25</v>
      </c>
      <c r="F17" s="194"/>
      <c r="G17" s="55"/>
      <c r="H17" s="28"/>
    </row>
    <row r="18" spans="1:8" ht="18" customHeight="1" x14ac:dyDescent="0.25">
      <c r="A18" s="268">
        <v>43974</v>
      </c>
      <c r="B18" s="190" t="s">
        <v>251</v>
      </c>
      <c r="C18" s="191"/>
      <c r="D18" s="192"/>
      <c r="E18" s="193">
        <v>1</v>
      </c>
      <c r="F18" s="194"/>
      <c r="G18" s="55"/>
      <c r="H18" s="28"/>
    </row>
    <row r="19" spans="1:8" ht="18" customHeight="1" x14ac:dyDescent="0.25">
      <c r="A19" s="268">
        <v>43974</v>
      </c>
      <c r="B19" s="190" t="s">
        <v>252</v>
      </c>
      <c r="C19" s="197"/>
      <c r="D19" s="192"/>
      <c r="E19" s="193">
        <v>2</v>
      </c>
      <c r="F19" s="194"/>
      <c r="G19" s="55"/>
      <c r="H19" s="28"/>
    </row>
    <row r="20" spans="1:8" ht="18" customHeight="1" x14ac:dyDescent="0.25">
      <c r="A20" s="173">
        <v>43975</v>
      </c>
      <c r="B20" s="190" t="s">
        <v>251</v>
      </c>
      <c r="C20" s="191"/>
      <c r="D20" s="192" t="s">
        <v>484</v>
      </c>
      <c r="E20" s="193">
        <v>0.25</v>
      </c>
      <c r="F20" s="194"/>
      <c r="G20" s="55"/>
      <c r="H20" s="28"/>
    </row>
    <row r="21" spans="1:8" ht="18" customHeight="1" x14ac:dyDescent="0.25">
      <c r="A21" s="173">
        <v>43975</v>
      </c>
      <c r="B21" s="190" t="s">
        <v>252</v>
      </c>
      <c r="C21" s="191"/>
      <c r="D21" s="192" t="s">
        <v>484</v>
      </c>
      <c r="E21" s="193">
        <v>0.25</v>
      </c>
      <c r="F21" s="194"/>
      <c r="G21" s="55"/>
      <c r="H21" s="28"/>
    </row>
    <row r="22" spans="1:8" ht="18" customHeight="1" x14ac:dyDescent="0.25">
      <c r="A22" s="268">
        <v>43977</v>
      </c>
      <c r="B22" s="190" t="s">
        <v>251</v>
      </c>
      <c r="C22" s="197"/>
      <c r="D22" s="192"/>
      <c r="E22" s="193">
        <v>1.5</v>
      </c>
      <c r="F22" s="195"/>
      <c r="G22" s="61"/>
      <c r="H22" s="28"/>
    </row>
    <row r="23" spans="1:8" ht="18" customHeight="1" x14ac:dyDescent="0.25">
      <c r="A23" s="268">
        <v>43977</v>
      </c>
      <c r="B23" s="190" t="s">
        <v>252</v>
      </c>
      <c r="C23" s="197"/>
      <c r="D23" s="192"/>
      <c r="E23" s="193">
        <v>1.5</v>
      </c>
      <c r="F23" s="195"/>
      <c r="G23" s="61"/>
      <c r="H23" s="28"/>
    </row>
    <row r="24" spans="1:8" ht="18" customHeight="1" x14ac:dyDescent="0.25">
      <c r="A24" s="268">
        <v>43978</v>
      </c>
      <c r="B24" s="190" t="s">
        <v>251</v>
      </c>
      <c r="C24" s="191"/>
      <c r="D24" s="192" t="s">
        <v>484</v>
      </c>
      <c r="E24" s="193">
        <v>0.25</v>
      </c>
      <c r="F24" s="195"/>
      <c r="G24" s="61"/>
      <c r="H24" s="28"/>
    </row>
    <row r="25" spans="1:8" ht="18" customHeight="1" x14ac:dyDescent="0.25">
      <c r="A25" s="268">
        <v>43978</v>
      </c>
      <c r="B25" s="190" t="s">
        <v>252</v>
      </c>
      <c r="C25" s="197"/>
      <c r="D25" s="192" t="s">
        <v>484</v>
      </c>
      <c r="E25" s="193">
        <v>0.25</v>
      </c>
      <c r="F25" s="195"/>
      <c r="G25" s="61"/>
      <c r="H25" s="28"/>
    </row>
    <row r="26" spans="1:8" x14ac:dyDescent="0.25">
      <c r="A26" s="173">
        <v>43981</v>
      </c>
      <c r="B26" s="190" t="s">
        <v>251</v>
      </c>
      <c r="C26" s="191"/>
      <c r="D26" s="192"/>
      <c r="E26" s="193">
        <v>1.5</v>
      </c>
      <c r="F26" s="195"/>
      <c r="G26" s="61"/>
      <c r="H26" s="28"/>
    </row>
    <row r="27" spans="1:8" x14ac:dyDescent="0.25">
      <c r="A27" s="173">
        <v>43981</v>
      </c>
      <c r="B27" s="190" t="s">
        <v>252</v>
      </c>
      <c r="C27" s="191"/>
      <c r="D27" s="192"/>
      <c r="E27" s="193">
        <v>0.5</v>
      </c>
      <c r="F27" s="195"/>
      <c r="G27" s="81"/>
      <c r="H27" s="28"/>
    </row>
    <row r="28" spans="1:8" ht="18" customHeight="1" x14ac:dyDescent="0.25">
      <c r="A28" s="173">
        <v>43982</v>
      </c>
      <c r="B28" s="190" t="s">
        <v>251</v>
      </c>
      <c r="C28" s="191"/>
      <c r="D28" s="192" t="s">
        <v>484</v>
      </c>
      <c r="E28" s="193">
        <v>0.25</v>
      </c>
      <c r="F28" s="195"/>
      <c r="G28" s="203"/>
      <c r="H28" s="28"/>
    </row>
    <row r="29" spans="1:8" ht="18" customHeight="1" x14ac:dyDescent="0.25">
      <c r="A29" s="268">
        <v>43982</v>
      </c>
      <c r="B29" s="190" t="s">
        <v>252</v>
      </c>
      <c r="C29" s="197"/>
      <c r="D29" s="192" t="s">
        <v>484</v>
      </c>
      <c r="E29" s="193">
        <v>0.25</v>
      </c>
      <c r="F29" s="195"/>
      <c r="G29" s="82"/>
      <c r="H29" s="28"/>
    </row>
    <row r="30" spans="1:8" ht="18" customHeight="1" x14ac:dyDescent="0.25">
      <c r="A30" s="268">
        <v>43984</v>
      </c>
      <c r="B30" s="190" t="s">
        <v>251</v>
      </c>
      <c r="C30" s="197"/>
      <c r="D30" s="192"/>
      <c r="E30" s="193">
        <v>1.5</v>
      </c>
      <c r="F30" s="195"/>
      <c r="G30" s="82"/>
      <c r="H30" s="28"/>
    </row>
    <row r="31" spans="1:8" ht="18" customHeight="1" x14ac:dyDescent="0.25">
      <c r="A31" s="268">
        <v>43984</v>
      </c>
      <c r="B31" s="190" t="s">
        <v>252</v>
      </c>
      <c r="C31" s="191"/>
      <c r="D31" s="192"/>
      <c r="E31" s="193">
        <v>1.5</v>
      </c>
      <c r="F31" s="195"/>
      <c r="G31" s="82"/>
      <c r="H31" s="28"/>
    </row>
    <row r="32" spans="1:8" ht="18" customHeight="1" x14ac:dyDescent="0.25">
      <c r="A32" s="268">
        <v>43985</v>
      </c>
      <c r="B32" s="190" t="s">
        <v>251</v>
      </c>
      <c r="C32" s="191"/>
      <c r="D32" s="192" t="s">
        <v>484</v>
      </c>
      <c r="E32" s="193">
        <v>0.25</v>
      </c>
      <c r="F32" s="195"/>
      <c r="G32" s="83"/>
      <c r="H32" s="28"/>
    </row>
    <row r="33" spans="1:8" ht="18" customHeight="1" x14ac:dyDescent="0.25">
      <c r="A33" s="268">
        <v>43985</v>
      </c>
      <c r="B33" s="190" t="s">
        <v>252</v>
      </c>
      <c r="C33" s="191"/>
      <c r="D33" s="192" t="s">
        <v>484</v>
      </c>
      <c r="E33" s="193">
        <v>0.25</v>
      </c>
      <c r="F33" s="195"/>
      <c r="G33" s="83"/>
      <c r="H33" s="28"/>
    </row>
    <row r="34" spans="1:8" ht="18" customHeight="1" x14ac:dyDescent="0.25">
      <c r="A34" s="268">
        <v>43988</v>
      </c>
      <c r="B34" s="190" t="s">
        <v>251</v>
      </c>
      <c r="C34" s="197"/>
      <c r="D34" s="192"/>
      <c r="E34" s="193">
        <v>2.5</v>
      </c>
      <c r="F34" s="195"/>
      <c r="G34" s="83"/>
      <c r="H34" s="28"/>
    </row>
    <row r="35" spans="1:8" ht="18" customHeight="1" x14ac:dyDescent="0.25">
      <c r="A35" s="268">
        <v>43988</v>
      </c>
      <c r="B35" s="190" t="s">
        <v>252</v>
      </c>
      <c r="C35" s="197"/>
      <c r="D35" s="192"/>
      <c r="E35" s="193">
        <v>2.5</v>
      </c>
      <c r="F35" s="195"/>
      <c r="G35" s="83"/>
      <c r="H35" s="28"/>
    </row>
    <row r="36" spans="1:8" ht="18" customHeight="1" x14ac:dyDescent="0.25">
      <c r="A36" s="268">
        <v>43989</v>
      </c>
      <c r="B36" s="190" t="s">
        <v>251</v>
      </c>
      <c r="C36" s="197"/>
      <c r="D36" s="192" t="s">
        <v>484</v>
      </c>
      <c r="E36" s="193">
        <v>0.25</v>
      </c>
      <c r="F36" s="195"/>
      <c r="G36" s="83"/>
      <c r="H36" s="28"/>
    </row>
    <row r="37" spans="1:8" x14ac:dyDescent="0.25">
      <c r="A37" s="268">
        <v>43989</v>
      </c>
      <c r="B37" s="190" t="s">
        <v>252</v>
      </c>
      <c r="C37" s="197"/>
      <c r="D37" s="192" t="s">
        <v>484</v>
      </c>
      <c r="E37" s="193">
        <v>0.25</v>
      </c>
      <c r="F37" s="195"/>
      <c r="G37" s="83"/>
      <c r="H37" s="28"/>
    </row>
    <row r="38" spans="1:8" ht="18" customHeight="1" x14ac:dyDescent="0.25">
      <c r="A38" s="268">
        <v>43991</v>
      </c>
      <c r="B38" s="190" t="s">
        <v>251</v>
      </c>
      <c r="C38" s="191"/>
      <c r="D38" s="192"/>
      <c r="E38" s="193">
        <v>1.5</v>
      </c>
      <c r="F38" s="195"/>
      <c r="G38" s="83"/>
      <c r="H38" s="28"/>
    </row>
    <row r="39" spans="1:8" ht="18" customHeight="1" x14ac:dyDescent="0.25">
      <c r="A39" s="268">
        <v>43991</v>
      </c>
      <c r="B39" s="190" t="s">
        <v>252</v>
      </c>
      <c r="C39" s="191"/>
      <c r="D39" s="192"/>
      <c r="E39" s="193">
        <v>1.5</v>
      </c>
      <c r="F39" s="195"/>
      <c r="G39" s="61"/>
      <c r="H39" s="28"/>
    </row>
    <row r="40" spans="1:8" ht="18" customHeight="1" x14ac:dyDescent="0.25">
      <c r="A40" s="268">
        <v>43992</v>
      </c>
      <c r="B40" s="190" t="s">
        <v>251</v>
      </c>
      <c r="C40" s="191"/>
      <c r="D40" s="192" t="s">
        <v>484</v>
      </c>
      <c r="E40" s="193">
        <v>0.25</v>
      </c>
      <c r="F40" s="195"/>
      <c r="G40" s="61"/>
      <c r="H40" s="28"/>
    </row>
    <row r="41" spans="1:8" ht="18" customHeight="1" x14ac:dyDescent="0.25">
      <c r="A41" s="268">
        <v>43992</v>
      </c>
      <c r="B41" s="190" t="s">
        <v>252</v>
      </c>
      <c r="C41" s="191"/>
      <c r="D41" s="192" t="s">
        <v>484</v>
      </c>
      <c r="E41" s="193">
        <v>0.25</v>
      </c>
      <c r="F41" s="195"/>
      <c r="G41" s="61"/>
      <c r="H41" s="28"/>
    </row>
    <row r="42" spans="1:8" ht="18" customHeight="1" x14ac:dyDescent="0.25">
      <c r="A42" s="268">
        <v>43995</v>
      </c>
      <c r="B42" s="190" t="s">
        <v>251</v>
      </c>
      <c r="C42" s="197"/>
      <c r="D42" s="192"/>
      <c r="E42" s="193">
        <v>2.5</v>
      </c>
      <c r="F42" s="194"/>
      <c r="G42" s="55"/>
      <c r="H42" s="28"/>
    </row>
    <row r="43" spans="1:8" ht="18" customHeight="1" x14ac:dyDescent="0.25">
      <c r="A43" s="173">
        <v>43995</v>
      </c>
      <c r="B43" s="190" t="s">
        <v>252</v>
      </c>
      <c r="C43" s="191"/>
      <c r="D43" s="192"/>
      <c r="E43" s="193">
        <v>1</v>
      </c>
      <c r="F43" s="194"/>
      <c r="G43" s="55"/>
      <c r="H43" s="28"/>
    </row>
    <row r="44" spans="1:8" ht="18" customHeight="1" x14ac:dyDescent="0.25">
      <c r="A44" s="173">
        <v>43996</v>
      </c>
      <c r="B44" s="190" t="s">
        <v>251</v>
      </c>
      <c r="C44" s="197"/>
      <c r="D44" s="192" t="s">
        <v>484</v>
      </c>
      <c r="E44" s="193">
        <v>0.25</v>
      </c>
      <c r="F44" s="194"/>
      <c r="G44" s="55"/>
      <c r="H44" s="28"/>
    </row>
    <row r="45" spans="1:8" ht="18" customHeight="1" x14ac:dyDescent="0.25">
      <c r="A45" s="173">
        <v>43996</v>
      </c>
      <c r="B45" s="190" t="s">
        <v>252</v>
      </c>
      <c r="C45" s="197"/>
      <c r="D45" s="192" t="s">
        <v>484</v>
      </c>
      <c r="E45" s="193">
        <v>0.25</v>
      </c>
      <c r="F45" s="194"/>
      <c r="G45" s="55"/>
      <c r="H45" s="28"/>
    </row>
    <row r="46" spans="1:8" ht="18" customHeight="1" x14ac:dyDescent="0.25">
      <c r="A46" s="173"/>
      <c r="B46" s="190"/>
      <c r="C46" s="191"/>
      <c r="D46" s="192"/>
      <c r="E46" s="193"/>
      <c r="F46" s="194"/>
      <c r="G46" s="55"/>
      <c r="H46" s="28"/>
    </row>
    <row r="47" spans="1:8" ht="18" customHeight="1" x14ac:dyDescent="0.25">
      <c r="A47" s="173"/>
      <c r="B47" s="190"/>
      <c r="C47" s="191"/>
      <c r="D47" s="192"/>
      <c r="E47" s="193"/>
      <c r="F47" s="194"/>
      <c r="G47" s="55"/>
      <c r="H47" s="28"/>
    </row>
    <row r="48" spans="1:8" ht="18" customHeight="1" x14ac:dyDescent="0.25">
      <c r="A48" s="173"/>
      <c r="B48" s="190"/>
      <c r="C48" s="191"/>
      <c r="D48" s="192"/>
      <c r="E48" s="193"/>
      <c r="F48" s="194"/>
      <c r="G48" s="55"/>
      <c r="H48" s="28"/>
    </row>
    <row r="49" spans="1:8" ht="18" customHeight="1" x14ac:dyDescent="0.25">
      <c r="A49" s="173"/>
      <c r="B49" s="190"/>
      <c r="C49" s="191"/>
      <c r="D49" s="192"/>
      <c r="E49" s="193"/>
      <c r="F49" s="194"/>
      <c r="G49" s="55"/>
      <c r="H49" s="28"/>
    </row>
    <row r="50" spans="1:8" ht="18" customHeight="1" x14ac:dyDescent="0.25">
      <c r="A50" s="173"/>
      <c r="B50" s="190"/>
      <c r="C50" s="191"/>
      <c r="D50" s="192"/>
      <c r="E50" s="193"/>
      <c r="F50" s="194"/>
      <c r="G50" s="55"/>
      <c r="H50" s="28"/>
    </row>
    <row r="51" spans="1:8" ht="18" customHeight="1" x14ac:dyDescent="0.25">
      <c r="A51" s="173"/>
      <c r="B51" s="190"/>
      <c r="C51" s="191"/>
      <c r="D51" s="192"/>
      <c r="E51" s="193"/>
      <c r="F51" s="194"/>
      <c r="G51" s="55"/>
      <c r="H51" s="28"/>
    </row>
    <row r="52" spans="1:8" ht="18" customHeight="1" x14ac:dyDescent="0.25">
      <c r="A52" s="173"/>
      <c r="B52" s="190"/>
      <c r="C52" s="191"/>
      <c r="D52" s="192"/>
      <c r="E52" s="193"/>
      <c r="F52" s="194"/>
      <c r="G52" s="55"/>
      <c r="H52" s="28"/>
    </row>
    <row r="53" spans="1:8" ht="18" customHeight="1" x14ac:dyDescent="0.25">
      <c r="A53" s="173"/>
      <c r="B53" s="190"/>
      <c r="C53" s="191"/>
      <c r="D53" s="192"/>
      <c r="E53" s="193"/>
      <c r="F53" s="194"/>
      <c r="G53" s="55"/>
      <c r="H53" s="28"/>
    </row>
    <row r="54" spans="1:8" ht="18" customHeight="1" x14ac:dyDescent="0.25">
      <c r="A54" s="245"/>
      <c r="B54" s="246"/>
      <c r="C54" s="247"/>
      <c r="D54" s="248"/>
      <c r="E54" s="249"/>
      <c r="F54" s="250"/>
      <c r="G54" s="55"/>
      <c r="H54" s="28"/>
    </row>
    <row r="55" spans="1:8" ht="18" customHeight="1" x14ac:dyDescent="0.25">
      <c r="A55" s="245"/>
      <c r="B55" s="246"/>
      <c r="C55" s="247"/>
      <c r="D55" s="248"/>
      <c r="E55" s="249"/>
      <c r="F55" s="250"/>
      <c r="G55" s="55"/>
      <c r="H55" s="28"/>
    </row>
    <row r="56" spans="1:8" x14ac:dyDescent="0.25">
      <c r="A56" s="173"/>
      <c r="B56" s="190"/>
      <c r="C56" s="191"/>
      <c r="D56" s="192"/>
      <c r="E56" s="193"/>
      <c r="F56" s="194"/>
      <c r="G56" s="55"/>
      <c r="H56" s="28"/>
    </row>
    <row r="57" spans="1:8" ht="18" customHeight="1" x14ac:dyDescent="0.25">
      <c r="A57" s="173"/>
      <c r="B57" s="190"/>
      <c r="C57" s="191"/>
      <c r="D57" s="192"/>
      <c r="E57" s="193"/>
      <c r="F57" s="194"/>
      <c r="G57" s="55"/>
      <c r="H57" s="28"/>
    </row>
    <row r="58" spans="1:8" ht="18" customHeight="1" x14ac:dyDescent="0.25">
      <c r="A58" s="173"/>
      <c r="B58" s="190"/>
      <c r="C58" s="191"/>
      <c r="D58" s="192"/>
      <c r="E58" s="193"/>
      <c r="F58" s="194"/>
      <c r="G58" s="55"/>
      <c r="H58" s="28"/>
    </row>
    <row r="59" spans="1:8" ht="18" customHeight="1" x14ac:dyDescent="0.25">
      <c r="A59" s="173"/>
      <c r="B59" s="190"/>
      <c r="C59" s="191"/>
      <c r="D59" s="192"/>
      <c r="E59" s="193"/>
      <c r="F59" s="194"/>
      <c r="G59" s="55"/>
      <c r="H59" s="28"/>
    </row>
    <row r="60" spans="1:8" ht="18" customHeight="1" x14ac:dyDescent="0.25">
      <c r="A60" s="173"/>
      <c r="B60" s="190"/>
      <c r="C60" s="191"/>
      <c r="D60" s="192"/>
      <c r="E60" s="193"/>
      <c r="F60" s="194"/>
      <c r="G60" s="55"/>
      <c r="H60" s="28"/>
    </row>
    <row r="61" spans="1:8" ht="18" customHeight="1" x14ac:dyDescent="0.25">
      <c r="A61" s="173"/>
      <c r="B61" s="190"/>
      <c r="C61" s="191"/>
      <c r="D61" s="192"/>
      <c r="E61" s="193"/>
      <c r="F61" s="194"/>
      <c r="G61" s="55"/>
      <c r="H61" s="28"/>
    </row>
    <row r="62" spans="1:8" ht="18" customHeight="1" x14ac:dyDescent="0.25">
      <c r="A62" s="173"/>
      <c r="B62" s="246"/>
      <c r="C62" s="247"/>
      <c r="D62" s="248"/>
      <c r="E62" s="249"/>
      <c r="F62" s="194"/>
      <c r="G62" s="55"/>
      <c r="H62" s="28"/>
    </row>
    <row r="63" spans="1:8" ht="18" customHeight="1" x14ac:dyDescent="0.25">
      <c r="A63" s="173"/>
      <c r="B63" s="246"/>
      <c r="C63" s="247"/>
      <c r="D63" s="248"/>
      <c r="E63" s="249"/>
      <c r="F63" s="194"/>
      <c r="G63" s="55"/>
      <c r="H63" s="28"/>
    </row>
    <row r="64" spans="1:8" ht="18" customHeight="1" x14ac:dyDescent="0.25">
      <c r="A64" s="173"/>
      <c r="B64" s="190"/>
      <c r="C64" s="191"/>
      <c r="D64" s="192"/>
      <c r="E64" s="193"/>
      <c r="F64" s="194"/>
      <c r="G64" s="55"/>
      <c r="H64" s="28"/>
    </row>
    <row r="65" spans="1:8" ht="18" customHeight="1" x14ac:dyDescent="0.25">
      <c r="A65" s="173"/>
      <c r="B65" s="190"/>
      <c r="C65" s="191"/>
      <c r="D65" s="192"/>
      <c r="E65" s="193"/>
      <c r="F65" s="194"/>
      <c r="G65" s="55"/>
      <c r="H65" s="28"/>
    </row>
    <row r="66" spans="1:8" ht="18" customHeight="1" x14ac:dyDescent="0.25">
      <c r="A66" s="173"/>
      <c r="B66" s="190"/>
      <c r="C66" s="191"/>
      <c r="D66" s="192"/>
      <c r="E66" s="193"/>
      <c r="F66" s="194"/>
      <c r="G66" s="55"/>
      <c r="H66" s="28"/>
    </row>
    <row r="67" spans="1:8" ht="18" customHeight="1" x14ac:dyDescent="0.25">
      <c r="A67" s="173"/>
      <c r="B67" s="190"/>
      <c r="C67" s="191"/>
      <c r="D67" s="192"/>
      <c r="E67" s="193"/>
      <c r="F67" s="194"/>
      <c r="G67" s="55"/>
      <c r="H67" s="28"/>
    </row>
    <row r="68" spans="1:8" ht="18" customHeight="1" x14ac:dyDescent="0.25">
      <c r="A68" s="173"/>
      <c r="B68" s="190"/>
      <c r="C68" s="191"/>
      <c r="D68" s="192"/>
      <c r="E68" s="193"/>
      <c r="F68" s="194"/>
      <c r="G68" s="55"/>
      <c r="H68" s="28"/>
    </row>
    <row r="69" spans="1:8" ht="18" customHeight="1" x14ac:dyDescent="0.25">
      <c r="A69" s="173"/>
      <c r="B69" s="190"/>
      <c r="C69" s="191"/>
      <c r="D69" s="192"/>
      <c r="E69" s="193"/>
      <c r="F69" s="194"/>
      <c r="G69" s="55"/>
      <c r="H69" s="84"/>
    </row>
    <row r="70" spans="1:8" ht="18" customHeight="1" x14ac:dyDescent="0.25">
      <c r="A70" s="173"/>
      <c r="B70" s="246"/>
      <c r="C70" s="247"/>
      <c r="D70" s="248"/>
      <c r="E70" s="249"/>
      <c r="F70" s="194"/>
      <c r="G70" s="55"/>
      <c r="H70" s="84"/>
    </row>
    <row r="71" spans="1:8" ht="18" customHeight="1" x14ac:dyDescent="0.25">
      <c r="A71" s="173"/>
      <c r="B71" s="246"/>
      <c r="C71" s="247"/>
      <c r="D71" s="248"/>
      <c r="E71" s="249"/>
      <c r="F71" s="194"/>
      <c r="G71" s="55"/>
      <c r="H71" s="84"/>
    </row>
    <row r="72" spans="1:8" ht="18" customHeight="1" x14ac:dyDescent="0.25">
      <c r="A72" s="173"/>
      <c r="B72" s="190"/>
      <c r="C72" s="191"/>
      <c r="D72" s="192"/>
      <c r="E72" s="193"/>
      <c r="F72" s="194"/>
      <c r="G72" s="55"/>
      <c r="H72" s="84"/>
    </row>
    <row r="73" spans="1:8" ht="18" customHeight="1" x14ac:dyDescent="0.25">
      <c r="A73" s="173"/>
      <c r="B73" s="190"/>
      <c r="C73" s="191"/>
      <c r="D73" s="192"/>
      <c r="E73" s="193"/>
      <c r="F73" s="194"/>
      <c r="G73" s="55"/>
      <c r="H73" s="28"/>
    </row>
    <row r="74" spans="1:8" x14ac:dyDescent="0.25">
      <c r="A74" s="173"/>
      <c r="B74" s="190"/>
      <c r="C74" s="196"/>
      <c r="D74" s="192"/>
      <c r="E74" s="193"/>
      <c r="F74" s="194"/>
      <c r="G74" s="55"/>
      <c r="H74" s="28"/>
    </row>
    <row r="75" spans="1:8" ht="18" customHeight="1" x14ac:dyDescent="0.25">
      <c r="A75" s="173"/>
      <c r="B75" s="190"/>
      <c r="C75" s="196"/>
      <c r="D75" s="192"/>
      <c r="E75" s="193"/>
      <c r="F75" s="194"/>
      <c r="G75" s="55"/>
      <c r="H75" s="28"/>
    </row>
    <row r="76" spans="1:8" ht="18" customHeight="1" x14ac:dyDescent="0.25">
      <c r="A76" s="173"/>
      <c r="B76" s="190"/>
      <c r="C76" s="196"/>
      <c r="D76" s="192"/>
      <c r="E76" s="193"/>
      <c r="F76" s="194"/>
      <c r="G76" s="55"/>
      <c r="H76" s="28"/>
    </row>
    <row r="77" spans="1:8" ht="18" customHeight="1" x14ac:dyDescent="0.25">
      <c r="A77" s="173"/>
      <c r="B77" s="190"/>
      <c r="C77" s="191"/>
      <c r="D77" s="192"/>
      <c r="E77" s="193"/>
      <c r="F77" s="194"/>
      <c r="G77" s="55"/>
      <c r="H77" s="28"/>
    </row>
    <row r="78" spans="1:8" ht="26.25" customHeight="1" x14ac:dyDescent="0.25">
      <c r="A78" s="173"/>
      <c r="B78" s="190"/>
      <c r="C78" s="191"/>
      <c r="D78" s="192"/>
      <c r="E78" s="193"/>
      <c r="F78" s="194"/>
      <c r="G78" s="55"/>
      <c r="H78" s="28"/>
    </row>
    <row r="79" spans="1:8" ht="18" customHeight="1" x14ac:dyDescent="0.25">
      <c r="A79" s="268"/>
      <c r="B79" s="190"/>
      <c r="C79" s="191"/>
      <c r="D79" s="192"/>
      <c r="E79" s="193"/>
      <c r="F79" s="194"/>
      <c r="G79" s="55"/>
      <c r="H79" s="28"/>
    </row>
    <row r="80" spans="1:8" ht="18" customHeight="1" x14ac:dyDescent="0.25">
      <c r="A80" s="268"/>
      <c r="B80" s="190"/>
      <c r="C80" s="191"/>
      <c r="D80" s="192"/>
      <c r="E80" s="193"/>
      <c r="F80" s="194"/>
      <c r="G80" s="55"/>
      <c r="H80" s="28"/>
    </row>
    <row r="81" spans="1:8" ht="18" customHeight="1" x14ac:dyDescent="0.25">
      <c r="A81" s="173"/>
      <c r="B81" s="190"/>
      <c r="C81" s="191"/>
      <c r="D81" s="192"/>
      <c r="E81" s="193"/>
      <c r="F81" s="194"/>
      <c r="G81" s="55"/>
      <c r="H81" s="84"/>
    </row>
    <row r="82" spans="1:8" ht="18" customHeight="1" x14ac:dyDescent="0.25">
      <c r="A82" s="173"/>
      <c r="B82" s="190"/>
      <c r="C82" s="191"/>
      <c r="D82" s="192"/>
      <c r="E82" s="193"/>
      <c r="F82" s="194"/>
      <c r="G82" s="55"/>
      <c r="H82" s="28"/>
    </row>
    <row r="83" spans="1:8" ht="18" customHeight="1" x14ac:dyDescent="0.25">
      <c r="A83" s="173"/>
      <c r="B83" s="246"/>
      <c r="C83" s="247"/>
      <c r="D83" s="248"/>
      <c r="E83" s="249"/>
      <c r="F83" s="194"/>
      <c r="G83" s="55"/>
      <c r="H83" s="28"/>
    </row>
    <row r="84" spans="1:8" ht="18" customHeight="1" x14ac:dyDescent="0.25">
      <c r="A84" s="173"/>
      <c r="B84" s="246"/>
      <c r="C84" s="247"/>
      <c r="D84" s="248"/>
      <c r="E84" s="249"/>
      <c r="F84" s="194"/>
      <c r="G84" s="55"/>
      <c r="H84" s="84"/>
    </row>
    <row r="85" spans="1:8" ht="18" customHeight="1" x14ac:dyDescent="0.25">
      <c r="A85" s="173"/>
      <c r="B85" s="190"/>
      <c r="C85" s="191"/>
      <c r="D85" s="192"/>
      <c r="E85" s="193"/>
      <c r="F85" s="194"/>
      <c r="G85" s="55"/>
      <c r="H85" s="84"/>
    </row>
    <row r="86" spans="1:8" ht="18" customHeight="1" x14ac:dyDescent="0.25">
      <c r="A86" s="268"/>
      <c r="B86" s="190"/>
      <c r="C86" s="197"/>
      <c r="D86" s="192"/>
      <c r="E86" s="193"/>
      <c r="F86" s="194"/>
      <c r="G86" s="55"/>
      <c r="H86" s="84"/>
    </row>
    <row r="87" spans="1:8" ht="29.25" customHeight="1" x14ac:dyDescent="0.25">
      <c r="A87" s="268"/>
      <c r="B87" s="190"/>
      <c r="C87" s="197"/>
      <c r="D87" s="192"/>
      <c r="E87" s="193"/>
      <c r="F87" s="194"/>
      <c r="G87" s="55"/>
      <c r="H87" s="84"/>
    </row>
    <row r="88" spans="1:8" ht="18" customHeight="1" x14ac:dyDescent="0.25">
      <c r="A88" s="268"/>
      <c r="B88" s="190"/>
      <c r="C88" s="197"/>
      <c r="D88" s="192"/>
      <c r="E88" s="193"/>
      <c r="F88" s="194"/>
      <c r="G88" s="55"/>
      <c r="H88" s="84"/>
    </row>
    <row r="89" spans="1:8" ht="18" customHeight="1" x14ac:dyDescent="0.25">
      <c r="A89" s="173"/>
      <c r="B89" s="246"/>
      <c r="C89" s="191"/>
      <c r="D89" s="192"/>
      <c r="E89" s="193"/>
      <c r="F89" s="194"/>
      <c r="G89" s="55"/>
      <c r="H89" s="28"/>
    </row>
    <row r="90" spans="1:8" ht="18" customHeight="1" x14ac:dyDescent="0.25">
      <c r="A90" s="173"/>
      <c r="B90" s="246"/>
      <c r="C90" s="197"/>
      <c r="D90" s="279"/>
      <c r="E90" s="193"/>
      <c r="F90" s="194"/>
      <c r="G90" s="55"/>
      <c r="H90" s="84"/>
    </row>
    <row r="91" spans="1:8" ht="18" customHeight="1" x14ac:dyDescent="0.25">
      <c r="A91" s="173"/>
      <c r="B91" s="246"/>
      <c r="C91" s="197"/>
      <c r="D91" s="279"/>
      <c r="E91" s="193"/>
      <c r="F91" s="194"/>
      <c r="G91" s="55"/>
      <c r="H91" s="84"/>
    </row>
    <row r="92" spans="1:8" ht="18" customHeight="1" x14ac:dyDescent="0.25">
      <c r="A92" s="173"/>
      <c r="B92" s="190"/>
      <c r="C92" s="197"/>
      <c r="D92" s="279"/>
      <c r="E92" s="193"/>
      <c r="F92" s="194"/>
      <c r="G92" s="55"/>
      <c r="H92" s="84"/>
    </row>
    <row r="93" spans="1:8" ht="18" customHeight="1" x14ac:dyDescent="0.25">
      <c r="A93" s="173"/>
      <c r="B93" s="190"/>
      <c r="C93" s="191"/>
      <c r="D93" s="192"/>
      <c r="E93" s="193"/>
      <c r="F93" s="194"/>
      <c r="G93" s="55"/>
      <c r="H93" s="84"/>
    </row>
    <row r="94" spans="1:8" ht="18" customHeight="1" x14ac:dyDescent="0.25">
      <c r="A94" s="173"/>
      <c r="B94" s="190"/>
      <c r="C94" s="191"/>
      <c r="D94" s="192"/>
      <c r="E94" s="193"/>
      <c r="F94" s="194"/>
      <c r="G94" s="55"/>
      <c r="H94" s="84"/>
    </row>
    <row r="95" spans="1:8" ht="18" customHeight="1" x14ac:dyDescent="0.25">
      <c r="A95" s="173"/>
      <c r="B95" s="246"/>
      <c r="C95" s="247"/>
      <c r="D95" s="248"/>
      <c r="E95" s="249"/>
      <c r="F95" s="194"/>
      <c r="G95" s="55"/>
      <c r="H95" s="84"/>
    </row>
    <row r="96" spans="1:8" ht="18" customHeight="1" x14ac:dyDescent="0.25">
      <c r="A96" s="173"/>
      <c r="B96" s="246"/>
      <c r="C96" s="247"/>
      <c r="D96" s="248"/>
      <c r="E96" s="249"/>
      <c r="F96" s="194"/>
      <c r="G96" s="55"/>
      <c r="H96" s="84"/>
    </row>
    <row r="97" spans="1:8" ht="18" customHeight="1" x14ac:dyDescent="0.25">
      <c r="A97" s="173"/>
      <c r="B97" s="190"/>
      <c r="C97" s="191"/>
      <c r="D97" s="192"/>
      <c r="E97" s="193"/>
      <c r="F97" s="194"/>
      <c r="G97" s="55"/>
      <c r="H97" s="84"/>
    </row>
    <row r="98" spans="1:8" ht="18" customHeight="1" x14ac:dyDescent="0.25">
      <c r="A98" s="173"/>
      <c r="B98" s="246"/>
      <c r="C98" s="191"/>
      <c r="D98" s="192"/>
      <c r="E98" s="193"/>
      <c r="F98" s="194"/>
      <c r="G98" s="55"/>
      <c r="H98" s="28"/>
    </row>
    <row r="99" spans="1:8" ht="18" customHeight="1" x14ac:dyDescent="0.25">
      <c r="A99" s="173"/>
      <c r="B99" s="197"/>
      <c r="C99" s="197"/>
      <c r="D99" s="192"/>
      <c r="E99" s="85"/>
      <c r="F99" s="194"/>
      <c r="G99" s="55"/>
      <c r="H99" s="28"/>
    </row>
    <row r="100" spans="1:8" ht="18" customHeight="1" x14ac:dyDescent="0.25">
      <c r="A100" s="79"/>
      <c r="B100" s="197"/>
      <c r="C100" s="197"/>
      <c r="D100" s="192"/>
      <c r="E100" s="85"/>
      <c r="F100" s="194"/>
      <c r="G100" s="55"/>
      <c r="H100" s="28"/>
    </row>
    <row r="101" spans="1:8" ht="18" customHeight="1" x14ac:dyDescent="0.25">
      <c r="A101" s="79"/>
      <c r="B101" s="197"/>
      <c r="C101" s="197"/>
      <c r="D101" s="192"/>
      <c r="E101" s="85"/>
      <c r="F101" s="194"/>
      <c r="G101" s="55"/>
      <c r="H101" s="28"/>
    </row>
    <row r="102" spans="1:8" ht="18" customHeight="1" x14ac:dyDescent="0.25">
      <c r="A102" s="79"/>
      <c r="B102" s="197"/>
      <c r="C102" s="197"/>
      <c r="D102" s="192"/>
      <c r="E102" s="85"/>
      <c r="F102" s="194"/>
      <c r="G102" s="55"/>
      <c r="H102" s="28"/>
    </row>
    <row r="103" spans="1:8" ht="18" customHeight="1" x14ac:dyDescent="0.25">
      <c r="A103" s="79"/>
      <c r="B103" s="197"/>
      <c r="C103" s="197"/>
      <c r="D103" s="192"/>
      <c r="E103" s="85"/>
      <c r="F103" s="194"/>
      <c r="G103" s="55"/>
      <c r="H103" s="28"/>
    </row>
    <row r="104" spans="1:8" ht="18" customHeight="1" x14ac:dyDescent="0.25">
      <c r="A104" s="79"/>
      <c r="B104" s="197"/>
      <c r="C104" s="197"/>
      <c r="D104" s="192"/>
      <c r="E104" s="85"/>
      <c r="F104" s="194"/>
      <c r="G104" s="55"/>
      <c r="H104" s="28"/>
    </row>
    <row r="105" spans="1:8" ht="18" customHeight="1" x14ac:dyDescent="0.25">
      <c r="A105" s="79"/>
      <c r="B105" s="197"/>
      <c r="C105" s="197"/>
      <c r="D105" s="192"/>
      <c r="E105" s="85"/>
      <c r="F105" s="194"/>
      <c r="G105" s="55"/>
      <c r="H105" s="28"/>
    </row>
    <row r="106" spans="1:8" ht="18" customHeight="1" x14ac:dyDescent="0.25">
      <c r="A106" s="79"/>
      <c r="B106" s="197"/>
      <c r="C106" s="197"/>
      <c r="D106" s="192"/>
      <c r="E106" s="85"/>
      <c r="F106" s="194"/>
      <c r="G106" s="55"/>
      <c r="H106" s="28"/>
    </row>
    <row r="107" spans="1:8" ht="18" customHeight="1" x14ac:dyDescent="0.25">
      <c r="A107" s="79"/>
      <c r="B107" s="197"/>
      <c r="C107" s="197"/>
      <c r="D107" s="192"/>
      <c r="E107" s="85"/>
      <c r="F107" s="194"/>
      <c r="G107" s="55"/>
      <c r="H107" s="28"/>
    </row>
    <row r="108" spans="1:8" ht="18" customHeight="1" x14ac:dyDescent="0.25">
      <c r="A108" s="79"/>
      <c r="B108" s="197"/>
      <c r="C108" s="197"/>
      <c r="D108" s="192"/>
      <c r="E108" s="85"/>
      <c r="F108" s="194"/>
      <c r="G108" s="55"/>
      <c r="H108" s="28"/>
    </row>
    <row r="109" spans="1:8" ht="18" customHeight="1" x14ac:dyDescent="0.25">
      <c r="A109" s="79"/>
      <c r="B109" s="197"/>
      <c r="C109" s="197"/>
      <c r="D109" s="192"/>
      <c r="E109" s="198"/>
      <c r="F109" s="194"/>
      <c r="G109" s="55"/>
      <c r="H109" s="84"/>
    </row>
    <row r="110" spans="1:8" ht="18" customHeight="1" x14ac:dyDescent="0.25">
      <c r="A110" s="87"/>
      <c r="B110" s="190"/>
      <c r="C110" s="190"/>
      <c r="D110" s="199"/>
      <c r="E110" s="193"/>
      <c r="F110" s="194"/>
      <c r="G110" s="55"/>
      <c r="H110" s="28"/>
    </row>
    <row r="111" spans="1:8" ht="18" customHeight="1" x14ac:dyDescent="0.2">
      <c r="A111" s="88"/>
      <c r="B111" s="200"/>
      <c r="C111" s="200"/>
      <c r="D111" s="201"/>
      <c r="E111" s="193"/>
      <c r="F111" s="202"/>
      <c r="G111" s="28"/>
      <c r="H111" s="28"/>
    </row>
    <row r="112" spans="1:8" ht="15" customHeight="1" x14ac:dyDescent="0.25">
      <c r="A112" s="210"/>
      <c r="B112" s="200"/>
      <c r="C112" s="200"/>
      <c r="D112" s="201"/>
      <c r="E112" s="193"/>
      <c r="F112" s="211"/>
      <c r="G112" s="212"/>
      <c r="H112" s="28"/>
    </row>
    <row r="113" spans="1:8" ht="15" customHeight="1" x14ac:dyDescent="0.25">
      <c r="A113" s="241"/>
      <c r="B113" s="242"/>
      <c r="C113" s="242"/>
      <c r="D113" s="243"/>
      <c r="E113" s="240"/>
      <c r="F113" s="244"/>
      <c r="G113" s="212"/>
      <c r="H113" s="28"/>
    </row>
    <row r="114" spans="1:8" ht="15" customHeight="1" x14ac:dyDescent="0.25">
      <c r="A114" s="210"/>
      <c r="B114" s="200"/>
      <c r="C114" s="200"/>
      <c r="D114" s="201"/>
      <c r="E114" s="193"/>
      <c r="F114" s="211"/>
      <c r="G114" s="212"/>
      <c r="H114" s="28"/>
    </row>
    <row r="115" spans="1:8" ht="15" customHeight="1" x14ac:dyDescent="0.25">
      <c r="A115" s="210"/>
      <c r="B115" s="200"/>
      <c r="C115" s="200"/>
      <c r="D115" s="201"/>
      <c r="E115" s="193"/>
      <c r="F115" s="211"/>
      <c r="G115" s="212"/>
      <c r="H115" s="28"/>
    </row>
    <row r="116" spans="1:8" ht="15" customHeight="1" x14ac:dyDescent="0.25">
      <c r="A116" s="210"/>
      <c r="B116" s="200"/>
      <c r="C116" s="200"/>
      <c r="D116" s="201"/>
      <c r="E116" s="193"/>
      <c r="F116" s="211"/>
      <c r="G116" s="212"/>
      <c r="H116" s="28"/>
    </row>
    <row r="117" spans="1:8" ht="15" customHeight="1" x14ac:dyDescent="0.25">
      <c r="A117" s="210"/>
      <c r="B117" s="200"/>
      <c r="C117" s="200"/>
      <c r="D117" s="201"/>
      <c r="E117" s="193"/>
      <c r="F117" s="211"/>
      <c r="G117" s="212"/>
      <c r="H117" s="28"/>
    </row>
    <row r="118" spans="1:8" ht="15" customHeight="1" x14ac:dyDescent="0.25">
      <c r="A118" s="210"/>
      <c r="B118" s="200"/>
      <c r="C118" s="200"/>
      <c r="D118" s="201"/>
      <c r="E118" s="193"/>
      <c r="F118" s="211"/>
      <c r="G118" s="212"/>
      <c r="H118" s="28"/>
    </row>
    <row r="119" spans="1:8" ht="15" customHeight="1" x14ac:dyDescent="0.25">
      <c r="A119" s="210"/>
      <c r="B119" s="200"/>
      <c r="C119" s="200"/>
      <c r="D119" s="201"/>
      <c r="E119" s="193"/>
      <c r="F119" s="211"/>
      <c r="G119" s="212"/>
      <c r="H119" s="28"/>
    </row>
    <row r="120" spans="1:8" ht="15" customHeight="1" x14ac:dyDescent="0.25">
      <c r="A120" s="210"/>
      <c r="B120" s="200"/>
      <c r="C120" s="200"/>
      <c r="D120" s="201"/>
      <c r="E120" s="193"/>
      <c r="F120" s="211"/>
      <c r="G120" s="212"/>
      <c r="H120" s="28"/>
    </row>
    <row r="121" spans="1:8" ht="15" customHeight="1" x14ac:dyDescent="0.25">
      <c r="A121" s="210"/>
      <c r="B121" s="200"/>
      <c r="C121" s="200"/>
      <c r="D121" s="201"/>
      <c r="E121" s="193"/>
      <c r="F121" s="211"/>
      <c r="G121" s="212"/>
      <c r="H121" s="28"/>
    </row>
    <row r="122" spans="1:8" ht="15" customHeight="1" x14ac:dyDescent="0.25">
      <c r="A122" s="210"/>
      <c r="B122" s="200"/>
      <c r="C122" s="200"/>
      <c r="D122" s="201"/>
      <c r="E122" s="193"/>
      <c r="F122" s="211"/>
      <c r="G122" s="212"/>
      <c r="H122" s="28"/>
    </row>
    <row r="123" spans="1:8" ht="15" customHeight="1" x14ac:dyDescent="0.25">
      <c r="A123" s="210"/>
      <c r="B123" s="200"/>
      <c r="C123" s="200"/>
      <c r="D123" s="201"/>
      <c r="E123" s="193"/>
      <c r="F123" s="211"/>
      <c r="G123" s="212"/>
      <c r="H123" s="28"/>
    </row>
    <row r="124" spans="1:8" ht="15" customHeight="1" x14ac:dyDescent="0.25">
      <c r="A124" s="210"/>
      <c r="B124" s="200"/>
      <c r="C124" s="200"/>
      <c r="D124" s="201"/>
      <c r="E124" s="193"/>
      <c r="F124" s="211"/>
      <c r="G124" s="212"/>
      <c r="H124" s="28"/>
    </row>
  </sheetData>
  <mergeCells count="19">
    <mergeCell ref="D6:F6"/>
    <mergeCell ref="A1:F1"/>
    <mergeCell ref="D2:F2"/>
    <mergeCell ref="D3:F3"/>
    <mergeCell ref="D4:F4"/>
    <mergeCell ref="D5:F5"/>
    <mergeCell ref="D7:F7"/>
    <mergeCell ref="A9:A10"/>
    <mergeCell ref="B9:B10"/>
    <mergeCell ref="C9:C10"/>
    <mergeCell ref="D9:D10"/>
    <mergeCell ref="E9:E10"/>
    <mergeCell ref="F9:F10"/>
    <mergeCell ref="A11:F11"/>
    <mergeCell ref="A12:A13"/>
    <mergeCell ref="B12:B13"/>
    <mergeCell ref="C12:D12"/>
    <mergeCell ref="E12:E13"/>
    <mergeCell ref="F12:F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7224E9EE5B3BF94C806FF09039891060" ma:contentTypeVersion="6" ma:contentTypeDescription="Luo uusi asiakirja." ma:contentTypeScope="" ma:versionID="3e27591f2678635d285da64c2a7aad9e">
  <xsd:schema xmlns:xsd="http://www.w3.org/2001/XMLSchema" xmlns:xs="http://www.w3.org/2001/XMLSchema" xmlns:p="http://schemas.microsoft.com/office/2006/metadata/properties" xmlns:ns2="aec78b04-9439-499f-911c-68c5b1e9ccff" targetNamespace="http://schemas.microsoft.com/office/2006/metadata/properties" ma:root="true" ma:fieldsID="79be787e91dac9966e20cd4a195ad7e2" ns2:_="">
    <xsd:import namespace="aec78b04-9439-499f-911c-68c5b1e9cc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c78b04-9439-499f-911c-68c5b1e9cc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30D149-6442-4525-BFAE-974CCFFB19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c78b04-9439-499f-911c-68c5b1e9cc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4E358B-517D-4392-B403-2ECFF28C0FE6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aec78b04-9439-499f-911c-68c5b1e9ccff"/>
    <ds:schemaRef ds:uri="http://purl.org/dc/terms/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8957FBC-4CB2-4E5D-9BCC-B24CB64EA84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11</vt:i4>
      </vt:variant>
    </vt:vector>
  </HeadingPairs>
  <TitlesOfParts>
    <vt:vector size="11" baseType="lpstr">
      <vt:lpstr>Yhteenveto</vt:lpstr>
      <vt:lpstr>Daily Scrum</vt:lpstr>
      <vt:lpstr>Product Backlog</vt:lpstr>
      <vt:lpstr>S1 - Backlog</vt:lpstr>
      <vt:lpstr>S1 - Tunnit</vt:lpstr>
      <vt:lpstr>S2 - Backlog</vt:lpstr>
      <vt:lpstr>S2 -Tunnit</vt:lpstr>
      <vt:lpstr>S3 - Backlog</vt:lpstr>
      <vt:lpstr>S3 -Tunnit</vt:lpstr>
      <vt:lpstr>VANHA S2 - Backlog</vt:lpstr>
      <vt:lpstr>Sprint 1 - Tunnit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Kymppikerho_SprintBacklog</dc:title>
  <dc:subject/>
  <dc:creator>Sanna Ketomäki</dc:creator>
  <cp:keywords/>
  <dc:description/>
  <cp:lastModifiedBy>xim</cp:lastModifiedBy>
  <cp:revision/>
  <dcterms:created xsi:type="dcterms:W3CDTF">2014-02-12T14:41:45Z</dcterms:created>
  <dcterms:modified xsi:type="dcterms:W3CDTF">2020-05-18T08:26:20Z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0x0101007224E9EE5B3BF94C806FF09039891060</vt:lpwstr>
  </property>
  <property fmtid="{D5CDD505-2E9C-101B-9397-08002B2CF9AE}" pid="3" name="AuthorIds_UIVersion_32768">
    <vt:lpwstr>13</vt:lpwstr>
  </property>
  <property fmtid="{D5CDD505-2E9C-101B-9397-08002B2CF9AE}" pid="4" name="AuthorIds_UIVersion_52736">
    <vt:lpwstr>10</vt:lpwstr>
  </property>
</Properties>
</file>