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oni\Desktop\Scrum projekti\muistutussovellus\"/>
    </mc:Choice>
  </mc:AlternateContent>
  <xr:revisionPtr revIDLastSave="0" documentId="13_ncr:1_{0CF6A3EC-2D01-4828-8652-F98B41F4A780}" xr6:coauthVersionLast="44" xr6:coauthVersionMax="44" xr10:uidLastSave="{00000000-0000-0000-0000-000000000000}"/>
  <bookViews>
    <workbookView xWindow="28680" yWindow="-120" windowWidth="29040" windowHeight="15840" tabRatio="700" activeTab="2" xr2:uid="{00000000-000D-0000-FFFF-FFFF00000000}"/>
  </bookViews>
  <sheets>
    <sheet name="Yhteenveto" sheetId="16" r:id="rId1"/>
    <sheet name="Daily Scrum" sheetId="17" r:id="rId2"/>
    <sheet name="Product Backlog" sheetId="24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B4" i="4" l="1"/>
  <c r="T66" i="3" l="1"/>
  <c r="S66" i="3"/>
  <c r="R66" i="3"/>
  <c r="J19" i="3" l="1"/>
  <c r="E9" i="4"/>
  <c r="B3" i="4"/>
  <c r="S36" i="22" l="1"/>
  <c r="T36" i="22"/>
  <c r="J60" i="21" l="1"/>
  <c r="J61" i="21"/>
  <c r="K61" i="21"/>
  <c r="L61" i="21"/>
  <c r="M61" i="21"/>
  <c r="N61" i="21"/>
  <c r="O61" i="21"/>
  <c r="P61" i="21"/>
  <c r="Q61" i="21"/>
  <c r="R61" i="21"/>
  <c r="S61" i="21"/>
  <c r="B3" i="20"/>
  <c r="B6" i="20"/>
  <c r="I20" i="21"/>
  <c r="L16" i="16"/>
  <c r="J36" i="22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R36" i="22"/>
  <c r="R60" i="21"/>
  <c r="S60" i="21"/>
  <c r="Q36" i="22"/>
  <c r="P36" i="22"/>
  <c r="O36" i="22"/>
  <c r="N36" i="22"/>
  <c r="M36" i="22"/>
  <c r="L36" i="22"/>
  <c r="K36" i="22"/>
  <c r="Q60" i="21"/>
  <c r="P60" i="21"/>
  <c r="O60" i="21"/>
  <c r="N60" i="21"/>
  <c r="M60" i="21"/>
  <c r="L60" i="21"/>
  <c r="K60" i="21"/>
  <c r="K66" i="3"/>
  <c r="L66" i="3"/>
  <c r="M66" i="3"/>
  <c r="N66" i="3"/>
  <c r="O66" i="3"/>
  <c r="P66" i="3"/>
  <c r="Q66" i="3"/>
  <c r="J66" i="3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J18" i="22"/>
  <c r="M18" i="16" s="1"/>
  <c r="I18" i="22"/>
  <c r="L18" i="16" s="1"/>
  <c r="B4" i="23"/>
  <c r="E27" i="16" s="1"/>
  <c r="B5" i="23"/>
  <c r="B6" i="23"/>
  <c r="B7" i="23"/>
  <c r="B3" i="23"/>
  <c r="B4" i="20"/>
  <c r="D27" i="16"/>
  <c r="B5" i="20"/>
  <c r="B7" i="20"/>
  <c r="D26" i="16"/>
  <c r="C9" i="23"/>
  <c r="J20" i="21"/>
  <c r="M16" i="16" s="1"/>
  <c r="C9" i="20"/>
  <c r="C27" i="16"/>
  <c r="C26" i="16"/>
  <c r="I19" i="3"/>
  <c r="L14" i="16" s="1"/>
  <c r="M14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D32" i="16"/>
  <c r="B9" i="20"/>
  <c r="C32" i="16" l="1"/>
  <c r="F27" i="16"/>
  <c r="B9" i="23"/>
  <c r="E26" i="16"/>
  <c r="F26" i="16" l="1"/>
  <c r="F32" i="16" s="1"/>
  <c r="E32" i="16"/>
</calcChain>
</file>

<file path=xl/sharedStrings.xml><?xml version="1.0" encoding="utf-8"?>
<sst xmlns="http://schemas.openxmlformats.org/spreadsheetml/2006/main" count="1456" uniqueCount="512">
  <si>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</si>
  <si>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</si>
  <si>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</si>
  <si>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</si>
  <si>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</si>
  <si>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</si>
  <si>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</si>
  <si>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</si>
  <si>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</si>
  <si>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</si>
  <si>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</si>
  <si>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</si>
  <si>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</si>
  <si>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</si>
  <si>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</si>
  <si>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</si>
  <si>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</si>
  <si>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</si>
  <si>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</si>
  <si>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</si>
  <si>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</si>
  <si>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</si>
  <si>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</si>
  <si>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</si>
  <si>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</si>
  <si>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</si>
  <si>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</si>
  <si>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Mika</t>
  </si>
  <si>
    <t>Sanna</t>
  </si>
  <si>
    <t>Simo</t>
  </si>
  <si>
    <t>Timo</t>
  </si>
  <si>
    <t>Tuula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</si>
  <si>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</si>
  <si>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</si>
  <si>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</si>
  <si>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</si>
  <si>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</si>
  <si>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</si>
  <si>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</si>
  <si>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</si>
  <si>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</si>
  <si>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</si>
  <si>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</si>
  <si>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</si>
  <si>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</si>
  <si>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</si>
  <si>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DailyScrum / Skype</t>
  </si>
  <si>
    <t>Videotallenteen muokkaus ja lataaminen YouTubeen</t>
  </si>
  <si>
    <t>Videotallenteiden katsominen ja tilanteen päivittäminen</t>
  </si>
  <si>
    <t>Sprint Backlog-excelin päivitystä</t>
  </si>
  <si>
    <t>Postitoimipaikkataulun tietojen lisäys Azure-kantaan (kaikki Suomen postitoimipaikat).</t>
  </si>
  <si>
    <t>Tietokannan ER-mallin ja tietohakemiston päivittäminen excelissä ja Suunnittelukuvastossa 13.5. DailyScrumin päätöksen mukaan (Tapahtumat-taulu)</t>
  </si>
  <si>
    <t>DailyScrum videon katselua ja koodimuutos kategorialuokkiin</t>
  </si>
  <si>
    <t>Asikastapahtumalajien ulkoasun korjausta ja sovelluksen layoutin tutkiminen.</t>
  </si>
  <si>
    <t>Dropdown menujen tekeminen lisää asiakas modaaliin</t>
  </si>
  <si>
    <t>Vaihtoehtoinen layout sivustolle</t>
  </si>
  <si>
    <t>DailyScrum videon katselua</t>
  </si>
  <si>
    <t>Dropdown menujen muutos muokkaa asiakas modaaliin</t>
  </si>
  <si>
    <t>Asiakastapahtuma modaalin korjaus</t>
  </si>
  <si>
    <t>Asiakastapahtumat, lisäys + ongelmanselvittelyä + korjaus koodiin Mikan ohjeen mukaan</t>
  </si>
  <si>
    <t>Asiakastapahtumat, muokkaus + ongelman selvitys, poisto</t>
  </si>
  <si>
    <t>Asiakkaiden liittäminen ryhmiin: listaus</t>
  </si>
  <si>
    <t>Asiakasryhmiin lisääminen, muok, poist., ongelman selvit.</t>
  </si>
  <si>
    <t>Testailua</t>
  </si>
  <si>
    <t>Ohje: taulukon lajittelu otsikkoa klikkaamalla</t>
  </si>
  <si>
    <t>Linkitykset: AsiakasId:n sijasta nimi, RyhmäId:n sijasta Asiakasnimi, KategoriaId:n sijasta Kategorianimi</t>
  </si>
  <si>
    <t>Käyttöliittymän rautalankamallin päivittäminen (pptx)</t>
  </si>
  <si>
    <t>Taulukon lajittelutoimintojen lisäystä ryhmiin ja kategorioihin</t>
  </si>
  <si>
    <t>Tulostusnappi kaikkiin näkymiin ja sarakkeiden lajittelu Asiakas ja Asiakastapahtumalajeihin</t>
  </si>
  <si>
    <t>Projektimateriaalin läpikäyntiä</t>
  </si>
  <si>
    <t>Määrittelykuvaston läpikäyntiä ja korjauksia</t>
  </si>
  <si>
    <t>Käyttöliittymän rautalankamallin päivittäminen (pptx) ja tekstiviilauksia napeissa ja modaali-ikkunoissa</t>
  </si>
  <si>
    <t>Määrittelykuvasto: Tietosisällöt luokkakaaviona päivitys</t>
  </si>
  <si>
    <t>Määrittelykuvasto:Käyttötapauksen päivitys kohtaan 4</t>
  </si>
  <si>
    <t>Määrittelykuvaston usecase päivityksiä</t>
  </si>
  <si>
    <t>Koodin siistiminen palautusta varten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</si>
  <si>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</si>
  <si>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</si>
  <si>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</si>
  <si>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</si>
  <si>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</si>
  <si>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</si>
  <si>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</si>
  <si>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</si>
  <si>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</si>
  <si>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</si>
  <si>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</si>
  <si>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</si>
  <si>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</si>
  <si>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</si>
  <si>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</si>
  <si>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Tiimi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</si>
  <si>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</si>
  <si>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</si>
  <si>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</si>
  <si>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</si>
  <si>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</si>
  <si>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</si>
  <si>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</si>
  <si>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</si>
  <si>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</si>
  <si>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</si>
  <si>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</si>
  <si>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</si>
  <si>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</si>
  <si>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valmis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</si>
  <si>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</si>
  <si>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</si>
  <si>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</si>
  <si>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</si>
  <si>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</si>
  <si>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</si>
  <si>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</si>
  <si>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</si>
  <si>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</si>
  <si>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* Kaikille pääsy Azureen tietokantaan
* Tietokannan perustaminen Azureen
* Sovelluksen perusrakenne (index.html, entity framework)
* LogIn-sivu, Etusivu
* Toiminnallisuus nappeihin Etusivulla = ohjelman sisäinen "reititys"
* Lisäys, muokkaus ja poisto-toiminnot (asiakas, asiakaskategorialuokat, asiakasryhmäluokat, tapahtumalajit)
* Listaukset (asiakas, asiakaskategorialuokat, asiakasryhmäluokat, tapahtumalajit)</t>
  </si>
  <si>
    <t>Pääsy Azuren tietokantaan</t>
  </si>
  <si>
    <t>Tietokannan perustaminen Azureen</t>
  </si>
  <si>
    <t>Sovelluksen perusrakenne</t>
  </si>
  <si>
    <t>LogIn-sivun tekeminen</t>
  </si>
  <si>
    <t>Etusivu( buttonit, tyyli, id) (taulukko, jossa kuluvan päivän tapahtumat) (tervetuloteksti)</t>
  </si>
  <si>
    <t>Toiminnallisuus nappeihin Etusivulla = ohjelman sisäinen "reititys"</t>
  </si>
  <si>
    <t>Lisäys, muokkaus, poisto-toiminnot (asiakas, asiakaskategorialuokat, asiakasryhmäluokat, tapahtumalajit)</t>
  </si>
  <si>
    <t>Listaukset (asiakas, asiakaskategorialuokat, asiakasryhmäluokat, tapahtumalajit), simppeli, tuo kaikki tiedot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</si>
  <si>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</si>
  <si>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</si>
  <si>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</si>
  <si>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</si>
  <si>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</si>
  <si>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</si>
  <si>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</si>
  <si>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</si>
  <si>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</si>
  <si>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</si>
  <si>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Pääsy Azuren tietokantaan, tarvitaanko scripti</t>
  </si>
  <si>
    <t>Valmis</t>
  </si>
  <si>
    <t>Mika, Sanna</t>
  </si>
  <si>
    <t>11.1</t>
  </si>
  <si>
    <t>Simo, Timo</t>
  </si>
  <si>
    <t>12.1</t>
  </si>
  <si>
    <t>12.2</t>
  </si>
  <si>
    <t>Bootstrap 4.3.1.</t>
  </si>
  <si>
    <t>13.1</t>
  </si>
  <si>
    <t>Login-sivu</t>
  </si>
  <si>
    <t>14.1</t>
  </si>
  <si>
    <t xml:space="preserve">Etusivu </t>
  </si>
  <si>
    <t>15.1</t>
  </si>
  <si>
    <t>Etusivun nappien ohjelmointi (viittaus metodiin), yksi esimerkiksi</t>
  </si>
  <si>
    <t>15.2</t>
  </si>
  <si>
    <t>Nappien toiminnallisuus, muut napit</t>
  </si>
  <si>
    <t>sovitaan myöh</t>
  </si>
  <si>
    <t>17.1</t>
  </si>
  <si>
    <t>Asiakkaat: listaus</t>
  </si>
  <si>
    <t>16.1</t>
  </si>
  <si>
    <t>Asiakkaat: lisäys, muokkaus, poisto</t>
  </si>
  <si>
    <t>17.2</t>
  </si>
  <si>
    <t>Asiakaskategoriat: listaus</t>
  </si>
  <si>
    <t>16.2</t>
  </si>
  <si>
    <t>Asiakakategoriat: lisäys, muokkaus, poisto</t>
  </si>
  <si>
    <t>17.3</t>
  </si>
  <si>
    <t>Asiakasryhmät: listaus</t>
  </si>
  <si>
    <t>16.3</t>
  </si>
  <si>
    <t>Asiakaryhmät: lisäys, muokkaus, poisto</t>
  </si>
  <si>
    <t>17.4</t>
  </si>
  <si>
    <t>Asiakastapahtumalajit: listaus</t>
  </si>
  <si>
    <t>16.4</t>
  </si>
  <si>
    <t>Asiakatapahtumalajit: lisäys, muokkaus, poisto</t>
  </si>
  <si>
    <t>SPRINT 2 - TYÖTUNTILISTAUS</t>
  </si>
  <si>
    <t>Retrospektiivi ja Sprintin suunnittelu / Skype</t>
  </si>
  <si>
    <t>Tietokannan taulujen luontia Azureen</t>
  </si>
  <si>
    <t>Virtuaalisen Win10 ja SQL Server Management Studion asennus</t>
  </si>
  <si>
    <t>Tietokannan vierasavainten luontia</t>
  </si>
  <si>
    <t>Login toimintoon liittyvien asioiden toteutus</t>
  </si>
  <si>
    <t>Loginin case sensitiivisyyden selvittämistä ja toteuttamista</t>
  </si>
  <si>
    <t>Layoutin selvittelyä, testaamista ja toteuttamista</t>
  </si>
  <si>
    <t>Asiakaskategorialuokkien tekemisen yrittämistä</t>
  </si>
  <si>
    <t>DailyScrum / Skype ja edellisten DailyScrumien tallenteiden katsominen</t>
  </si>
  <si>
    <t>Asiakasryhmäluokkien listaus</t>
  </si>
  <si>
    <t xml:space="preserve">Asiakasryhmäluokat / Asiakasryhmän lisäys </t>
  </si>
  <si>
    <t>Asiakaskategorialuokkien listaaminen</t>
  </si>
  <si>
    <t>ModelView kokeilua Johannan kanssa koululla</t>
  </si>
  <si>
    <t>Asiakasryhmäluokat  / Ryhmän lisäys ja muokkaus</t>
  </si>
  <si>
    <t>Asiakaskategorialuokkien lisäys ja muokkaus yritystä</t>
  </si>
  <si>
    <t>Asiakkaiden lisäys ja muokkaus</t>
  </si>
  <si>
    <t>Asiakaskategorialuokkien lisäys ja muokkaus ongelman selvitystä</t>
  </si>
  <si>
    <t>Asiakkaiden poisto</t>
  </si>
  <si>
    <t>Asiakasryhmien poisto</t>
  </si>
  <si>
    <t>Sprint 2 palautettavan materiaalin valmistelua DailyScrumia varten</t>
  </si>
  <si>
    <t>Asiakastapahtuma - HTML sivun nappien lisäys</t>
  </si>
  <si>
    <t>Asiakastapahtuma - HTML sivun toiminnallisuuksien muokkaus</t>
  </si>
  <si>
    <t>Asiakastapahtuma - toiminallisuuksien muokkausta</t>
  </si>
  <si>
    <t>Asiakastapahtuma - toiminallisuuksien viimeistelyä</t>
  </si>
  <si>
    <t>Kategorialuokkien poiston toteutus</t>
  </si>
  <si>
    <t xml:space="preserve">*Toiminnallisuus, tapahtumien kirjaaminen
*Ulkoasu
*Etusivun nappien koodaus
*SCRUM projektidokumentaation viimeistely
</t>
  </si>
  <si>
    <t>Etusivu( buttonit, tyyli, id) (tervetuloteksti)</t>
  </si>
  <si>
    <t>Kannan viiteavainten(Foreign key) päivitys ja kannan viite-eheyden tarkastus</t>
  </si>
  <si>
    <t>Asiakastapahtumat osion toteutus</t>
  </si>
  <si>
    <t>Listausnäkymien lajittelu taulukon sarakkeen mukaan (alustava raportointi)</t>
  </si>
  <si>
    <t>Dokumentaation päivitys ja tarkastus</t>
  </si>
  <si>
    <t>Testeissä tarvittavan datan päivittäminen, testaus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</si>
  <si>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</si>
  <si>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</si>
  <si>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</si>
  <si>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</si>
  <si>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</si>
  <si>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</si>
  <si>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</si>
  <si>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</si>
  <si>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</si>
  <si>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</si>
  <si>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18.1</t>
  </si>
  <si>
    <t>Foreign-key päivitys kantaan, Modelin päivitys Azureen</t>
  </si>
  <si>
    <t>Sanna,Timo</t>
  </si>
  <si>
    <t>22.1</t>
  </si>
  <si>
    <t>Postinumerotaulun testidatan täyttö kantaan</t>
  </si>
  <si>
    <t>21.1</t>
  </si>
  <si>
    <t>ER-mallin päivittäminen documentaatioon yms.</t>
  </si>
  <si>
    <t>22.2</t>
  </si>
  <si>
    <t>Tapahtumalajit, Asiakasryhmät- ja kategoriat testidatan syöttö</t>
  </si>
  <si>
    <t>21.2</t>
  </si>
  <si>
    <t>21.3</t>
  </si>
  <si>
    <t>Projektidokumentaation lopputarkastus</t>
  </si>
  <si>
    <t>19.1</t>
  </si>
  <si>
    <t>Sanna,Timo,Simo, Mika</t>
  </si>
  <si>
    <t>20.1</t>
  </si>
  <si>
    <t>Taulukoiden lajittelu ominaisuus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</si>
  <si>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</si>
  <si>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</si>
  <si>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</si>
  <si>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</si>
  <si>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</si>
  <si>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</si>
  <si>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</si>
  <si>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</si>
  <si>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</si>
  <si>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</si>
  <si>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</si>
  <si>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</si>
  <si>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</si>
  <si>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</si>
  <si>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</si>
  <si>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</si>
  <si>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</si>
  <si>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</si>
  <si>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</si>
  <si>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</si>
  <si>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</si>
  <si>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</si>
  <si>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</si>
  <si>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</si>
  <si>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</si>
  <si>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</si>
  <si>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</si>
  <si>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</si>
  <si>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</si>
  <si>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</si>
  <si>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</si>
  <si>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</si>
  <si>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</si>
  <si>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</si>
  <si>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</si>
  <si>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</si>
  <si>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</si>
  <si>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</si>
  <si>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</si>
  <si>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</si>
  <si>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</si>
  <si>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</si>
  <si>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</si>
  <si>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</si>
  <si>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</si>
  <si>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</si>
  <si>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</si>
  <si>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</si>
  <si>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</si>
  <si>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</si>
  <si>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</si>
  <si>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</si>
  <si>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</si>
  <si>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</si>
  <si>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</si>
  <si>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</si>
  <si>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</si>
  <si>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</si>
  <si>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</si>
  <si>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</si>
  <si>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</si>
  <si>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</si>
  <si>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</si>
  <si>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</si>
  <si>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</si>
  <si>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</si>
  <si>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</si>
  <si>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</si>
  <si>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</si>
  <si>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</si>
  <si>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</si>
  <si>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</si>
  <si>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</si>
  <si>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</si>
  <si>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</si>
  <si>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</si>
  <si>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</si>
  <si>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</si>
  <si>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</si>
  <si>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</si>
  <si>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</si>
  <si>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</si>
  <si>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</si>
  <si>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</si>
  <si>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</si>
  <si>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</si>
  <si>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</si>
  <si>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</si>
  <si>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</si>
  <si>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</si>
  <si>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</si>
  <si>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</si>
  <si>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</si>
  <si>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</si>
  <si>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</si>
  <si>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</si>
  <si>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</si>
  <si>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</si>
  <si>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</si>
  <si>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</si>
  <si>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</si>
  <si>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</si>
  <si>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</si>
  <si>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</si>
  <si>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</si>
  <si>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</si>
  <si>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</si>
  <si>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</si>
  <si>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</si>
  <si>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</si>
  <si>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</si>
  <si>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</si>
  <si>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</si>
  <si>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</si>
  <si>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</si>
  <si>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</si>
  <si>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</si>
  <si>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</si>
  <si>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</si>
  <si>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</si>
  <si>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</si>
  <si>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</si>
  <si>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</si>
  <si>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</si>
  <si>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</si>
  <si>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</si>
  <si>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</si>
  <si>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</si>
  <si>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</si>
  <si>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</si>
  <si>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</si>
  <si>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</si>
  <si>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</si>
  <si>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</si>
  <si>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</si>
  <si>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</si>
  <si>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</si>
  <si>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</si>
  <si>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</si>
  <si>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</si>
  <si>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</si>
  <si>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</si>
  <si>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</si>
  <si>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</si>
  <si>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</si>
  <si>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</si>
  <si>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</si>
  <si>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</si>
  <si>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</si>
  <si>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</si>
  <si>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</si>
  <si>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</si>
  <si>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</si>
  <si>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</si>
  <si>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</si>
  <si>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</si>
  <si>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</si>
  <si>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</si>
  <si>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</si>
  <si>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</si>
  <si>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</si>
  <si>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</si>
  <si>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</si>
  <si>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</si>
  <si>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</si>
  <si>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</si>
  <si>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</si>
  <si>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</si>
  <si>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</si>
  <si>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</si>
  <si>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</si>
  <si>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</si>
  <si>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</si>
  <si>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</si>
  <si>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</si>
  <si>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</si>
  <si>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</si>
  <si>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</si>
  <si>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</si>
  <si>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</si>
  <si>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</si>
  <si>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</si>
  <si>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</si>
  <si>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</si>
  <si>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Käyttäjänä haluan kirjautua peliin ja valikoida oman pelihahmon</t>
  </si>
  <si>
    <t>Käyttäjänä haluan lisätä omat seurattavat tavoitteet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</si>
  <si>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</si>
  <si>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</si>
  <si>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</si>
  <si>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</si>
  <si>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</si>
  <si>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Käyttäjänä haluan nähdä päivä/viikko/kuukausi tavoitteet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</si>
  <si>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</si>
  <si>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</si>
  <si>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</si>
  <si>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</si>
  <si>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</si>
  <si>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</si>
  <si>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</si>
  <si>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</si>
  <si>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</si>
  <si>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</si>
  <si>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</si>
  <si>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</si>
  <si>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4.5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</si>
  <si>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</si>
  <si>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</si>
  <si>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</si>
  <si>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</si>
  <si>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</si>
  <si>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</si>
  <si>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</si>
  <si>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</si>
  <si>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</si>
  <si>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</si>
  <si>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</si>
  <si>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</si>
  <si>
    <t>29.3.2020
15min</t>
  </si>
  <si>
    <t>Koodauksen jatkaminen(login sivu)</t>
  </si>
  <si>
    <t>Sprintti</t>
  </si>
  <si>
    <t>tietokantahakemiston, aktiviteettikaavioiden tekemistä</t>
  </si>
  <si>
    <t>Login sivun pohjan tekoa ja tyylitiedoston tekemistä</t>
  </si>
  <si>
    <t>Scrum backlogin päivittämistä, sisältösuunnitelma</t>
  </si>
  <si>
    <t>Tietokantamalleja, määrittelykuvaston päivittämistä</t>
  </si>
  <si>
    <t>Tietohakemisto</t>
  </si>
  <si>
    <t>User Story</t>
  </si>
  <si>
    <t>4.4</t>
  </si>
  <si>
    <t>Muokkaa käyttäjän rekisteröintisivun tyylitiedostoa graafisen suunnitelman pohjalta</t>
  </si>
  <si>
    <t>Luo käyttäjän rekisteröintisivun pohja</t>
  </si>
  <si>
    <t>4.6</t>
  </si>
  <si>
    <t>4.7</t>
  </si>
  <si>
    <t>Lisää tietokannan "käyttäjät" taulun luontilauseet suunnittelukuvastoon</t>
  </si>
  <si>
    <t>4.8</t>
  </si>
  <si>
    <t>Luo tietokantaan "käyttäjät" taulu ja lisää testikäyttäjä sinne (testi/testi)</t>
  </si>
  <si>
    <t>4.9</t>
  </si>
  <si>
    <t>Lisää kirjaudu toiminnallisuus</t>
  </si>
  <si>
    <t>Lisää rekisteröidy toiminnallisuus</t>
  </si>
  <si>
    <t>Lisää tietokannan "hahmot" taulun luontilauseet suunnittelukuvastoon</t>
  </si>
  <si>
    <t>Luo tietokantaan "hahmot" taulu</t>
  </si>
  <si>
    <t>4.10</t>
  </si>
  <si>
    <t>Luo animaatio hahmolle 1</t>
  </si>
  <si>
    <t>Luo grafiikat hahmolle 1</t>
  </si>
  <si>
    <t>4.11</t>
  </si>
  <si>
    <t>Lisää hahmo 1 tietokannan tauluun "hahmot"</t>
  </si>
  <si>
    <t>Luo hahmonvalinta tapahtumaikkunan pohja</t>
  </si>
  <si>
    <t>Muokkaa hahmonvalinta tapahtumaikkunan pohja tyylitiedostoa graafisen suunnitelman pohjalta</t>
  </si>
  <si>
    <t>4.12</t>
  </si>
  <si>
    <t>4.13</t>
  </si>
  <si>
    <t>4.14</t>
  </si>
  <si>
    <t>4.15</t>
  </si>
  <si>
    <t>Luo "valitse tehtävät" sivun pohja</t>
  </si>
  <si>
    <t>Muokkaa "valitse tehtävät" sivun tyylitiedostoa graafisen suunnitelman pohjalta</t>
  </si>
  <si>
    <t>Lisää valittujen tehtävien tallennus tietokantaan toiminnallisuus</t>
  </si>
  <si>
    <t>Lisää tietokannan "suoritetut tehtävät" taulun luontilauseet suunnittelukuvastoon</t>
  </si>
  <si>
    <t>Luo tietokantaan "suoritetut tehtävät" taulu</t>
  </si>
  <si>
    <t>5.1</t>
  </si>
  <si>
    <t>5.2</t>
  </si>
  <si>
    <t>5.3</t>
  </si>
  <si>
    <t>5.4</t>
  </si>
  <si>
    <t>5.5</t>
  </si>
  <si>
    <t>2.2</t>
  </si>
  <si>
    <t>SQL palvelimen luonti pilvipalveluun</t>
  </si>
  <si>
    <t>2.3</t>
  </si>
  <si>
    <t>Tarvittavien ohjelmien asennus ja päivitys</t>
  </si>
  <si>
    <t>* Teknisen ympäristön kuntoonlaitto (SQL-server, GitHub sekä muiden tarvittavien ohjelmien asennus ja päivitys)
* Product Backlogin muodostaminen/tarkistaminen
* Tietokannan suunnittelu ja mallintaminen
* Määrittelykuvaston tekeminen
* Koodauksen aloittaminen, hahmon 1 luonti, animaation 1 aloittaminen</t>
  </si>
  <si>
    <t>Toni Rehnman</t>
  </si>
  <si>
    <t>Tämä on Point Fight tiimin Scrum dokumentaatio</t>
  </si>
  <si>
    <t>Product backlog</t>
  </si>
  <si>
    <t>Lista koko scrum projektin taskeista</t>
  </si>
  <si>
    <t>05.04.2020
15min</t>
  </si>
  <si>
    <t>8.4.2020
15min</t>
  </si>
  <si>
    <t>12.4.2020
15min</t>
  </si>
  <si>
    <t>15.4.2020
15min</t>
  </si>
  <si>
    <t>19.4.2020
15min</t>
  </si>
  <si>
    <t>01.04.2020
15min</t>
  </si>
  <si>
    <t>Scrum masterina haluan, että luotte suunnittelukuvaston</t>
  </si>
  <si>
    <t>Suunnittelukuvaston pohjan luonti</t>
  </si>
  <si>
    <t>Point Fight tiimi - SCRUM BACKLOG</t>
  </si>
  <si>
    <t>Luokkakaavioita, käsiteanalyysi</t>
  </si>
  <si>
    <t>graafinen suunnitelma, sisältösuunnitelma</t>
  </si>
  <si>
    <t>Logon teko, hahmon viimeistelyä</t>
  </si>
  <si>
    <t>Määrittelykuvaston tarkastaminen / korjaus</t>
  </si>
  <si>
    <t>3.12</t>
  </si>
  <si>
    <t>Animaatioiden suunnittelua / after effects opettelua</t>
  </si>
  <si>
    <t>2.4</t>
  </si>
  <si>
    <t>After effects opettelua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</si>
</sst>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7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77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0" fontId="48" fillId="0" borderId="0" xfId="0" applyFont="1" applyAlignment="1">
      <alignment vertical="top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8" fillId="0" borderId="0" xfId="0" applyFont="1"/>
    <xf numFmtId="0" fontId="47" fillId="0" borderId="0" xfId="0" applyFont="1" applyAlignment="1">
      <alignment vertical="top" wrapText="1"/>
    </xf>
    <xf numFmtId="1" fontId="48" fillId="0" borderId="0" xfId="0" applyNumberFormat="1" applyFont="1" applyFill="1" applyAlignment="1">
      <alignment horizontal="center" vertical="center" wrapText="1"/>
    </xf>
    <xf numFmtId="0" fontId="48" fillId="0" borderId="0" xfId="0" applyFont="1" applyAlignment="1">
      <alignment horizontal="center" vertical="top" wrapText="1"/>
    </xf>
    <xf numFmtId="166" fontId="48" fillId="0" borderId="0" xfId="0" applyNumberFormat="1" applyFont="1" applyAlignment="1">
      <alignment horizontal="center" vertical="top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0" borderId="58" xfId="0" applyNumberFormat="1" applyFont="1" applyBorder="1" applyAlignment="1">
      <alignment horizontal="center" wrapText="1"/>
    </xf>
    <xf numFmtId="171" fontId="9" fillId="31" borderId="58" xfId="0" applyNumberFormat="1" applyFont="1" applyFill="1" applyBorder="1" applyAlignment="1">
      <alignment horizontal="center" vertical="center"/>
    </xf>
    <xf numFmtId="171" fontId="9" fillId="31" borderId="35" xfId="0" applyNumberFormat="1" applyFont="1" applyFill="1" applyBorder="1" applyAlignment="1">
      <alignment horizontal="center" vertical="center"/>
    </xf>
    <xf numFmtId="171" fontId="9" fillId="34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16" fontId="48" fillId="0" borderId="0" xfId="0" quotePrefix="1" applyNumberFormat="1" applyFont="1" applyAlignment="1">
      <alignment horizontal="right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horizontal="center" wrapText="1"/>
    </xf>
    <xf numFmtId="0" fontId="47" fillId="0" borderId="0" xfId="0" applyFont="1" applyAlignment="1">
      <alignment vertical="top" wrapText="1"/>
    </xf>
    <xf numFmtId="0" fontId="49" fillId="24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49" fontId="49" fillId="24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horizontal="center" wrapText="1"/>
    </xf>
    <xf numFmtId="0" fontId="48" fillId="0" borderId="0" xfId="0" applyFont="1" applyFill="1" applyAlignment="1">
      <alignment horizontal="center" wrapText="1"/>
    </xf>
    <xf numFmtId="0" fontId="48" fillId="36" borderId="0" xfId="0" applyFont="1" applyFill="1" applyAlignment="1">
      <alignment horizontal="center" wrapText="1"/>
    </xf>
    <xf numFmtId="0" fontId="48" fillId="37" borderId="0" xfId="0" applyFont="1" applyFill="1" applyBorder="1" applyAlignment="1">
      <alignment horizontal="center" wrapText="1"/>
    </xf>
    <xf numFmtId="49" fontId="48" fillId="37" borderId="0" xfId="0" applyNumberFormat="1" applyFont="1" applyFill="1" applyAlignment="1">
      <alignment horizontal="center" wrapText="1"/>
    </xf>
    <xf numFmtId="49" fontId="48" fillId="0" borderId="0" xfId="0" applyNumberFormat="1" applyFont="1" applyFill="1" applyAlignment="1">
      <alignment horizontal="center" wrapText="1"/>
    </xf>
    <xf numFmtId="49" fontId="48" fillId="0" borderId="0" xfId="0" applyNumberFormat="1" applyFont="1" applyAlignment="1">
      <alignment horizontal="center" wrapText="1"/>
    </xf>
    <xf numFmtId="0" fontId="50" fillId="37" borderId="0" xfId="0" applyFont="1" applyFill="1" applyAlignment="1">
      <alignment wrapText="1"/>
    </xf>
    <xf numFmtId="0" fontId="50" fillId="37" borderId="0" xfId="0" applyFont="1" applyFill="1" applyAlignment="1">
      <alignment horizontal="center" wrapText="1"/>
    </xf>
    <xf numFmtId="0" fontId="48" fillId="0" borderId="0" xfId="0" applyFont="1" applyAlignment="1">
      <alignment horizontal="left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8" borderId="0" xfId="0" applyNumberFormat="1" applyFont="1" applyFill="1" applyAlignment="1">
      <alignment horizontal="center" wrapText="1"/>
    </xf>
    <xf numFmtId="0" fontId="48" fillId="38" borderId="0" xfId="0" applyFont="1" applyFill="1" applyAlignment="1">
      <alignment wrapText="1"/>
    </xf>
    <xf numFmtId="49" fontId="48" fillId="39" borderId="0" xfId="0" applyNumberFormat="1" applyFont="1" applyFill="1" applyAlignment="1">
      <alignment horizont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8" fillId="38" borderId="0" xfId="0" applyFont="1" applyFill="1" applyAlignment="1"/>
    <xf numFmtId="0" fontId="48" fillId="39" borderId="0" xfId="0" applyFont="1" applyFill="1" applyAlignment="1">
      <alignment wrapText="1"/>
    </xf>
    <xf numFmtId="0" fontId="48" fillId="38" borderId="0" xfId="0" applyFont="1" applyFill="1" applyAlignment="1">
      <alignment horizontal="center" wrapText="1"/>
    </xf>
    <xf numFmtId="0" fontId="48" fillId="39" borderId="0" xfId="0" applyFont="1" applyFill="1" applyAlignment="1">
      <alignment horizontal="center"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7" fillId="31" borderId="58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31" borderId="54" xfId="0" applyFont="1" applyFill="1" applyBorder="1" applyAlignment="1">
      <alignment horizontal="center" vertical="center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14" fontId="5" fillId="31" borderId="27" xfId="0" applyNumberFormat="1" applyFont="1" applyFill="1" applyBorder="1" applyAlignment="1">
      <alignment horizontal="center" vertical="top" wrapText="1"/>
    </xf>
    <xf numFmtId="14" fontId="5" fillId="31" borderId="15" xfId="0" applyNumberFormat="1" applyFont="1" applyFill="1" applyBorder="1" applyAlignment="1">
      <alignment horizontal="center" vertical="top" wrapText="1"/>
    </xf>
    <xf numFmtId="14" fontId="5" fillId="31" borderId="8" xfId="0" applyNumberFormat="1" applyFont="1" applyFill="1" applyBorder="1" applyAlignment="1">
      <alignment horizontal="center" vertical="top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left" wrapText="1"/>
    </xf>
    <xf numFmtId="0" fontId="48" fillId="0" borderId="0" xfId="0" applyFont="1" applyAlignment="1">
      <alignment wrapText="1"/>
    </xf>
    <xf numFmtId="0" fontId="48" fillId="37" borderId="0" xfId="0" applyFont="1" applyFill="1" applyBorder="1" applyAlignment="1">
      <alignment wrapText="1"/>
    </xf>
    <xf numFmtId="0" fontId="48" fillId="0" borderId="0" xfId="0" applyFont="1" applyAlignment="1"/>
    <xf numFmtId="0" fontId="48" fillId="0" borderId="0" xfId="0" applyFont="1" applyAlignment="1">
      <alignment horizontal="center"/>
    </xf>
    <xf numFmtId="0" fontId="48" fillId="37" borderId="0" xfId="0" applyFont="1" applyFill="1" applyAlignment="1">
      <alignment horizontal="center" vertical="center" wrapText="1"/>
    </xf>
    <xf numFmtId="49" fontId="48" fillId="37" borderId="0" xfId="0" applyNumberFormat="1" applyFont="1" applyFill="1" applyAlignment="1">
      <alignment horizontal="center" vertical="center" wrapText="1"/>
    </xf>
    <xf numFmtId="0" fontId="48" fillId="37" borderId="0" xfId="0" applyFont="1" applyFill="1" applyAlignment="1">
      <alignment vertical="center" wrapText="1"/>
    </xf>
    <xf numFmtId="0" fontId="48" fillId="0" borderId="0" xfId="0" applyFont="1" applyAlignment="1">
      <alignment horizontal="left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/>
    </xf>
    <xf numFmtId="0" fontId="48" fillId="37" borderId="0" xfId="0" applyFont="1" applyFill="1" applyBorder="1" applyAlignment="1">
      <alignment horizontal="left" wrapText="1"/>
    </xf>
    <xf numFmtId="0" fontId="48" fillId="37" borderId="0" xfId="0" applyFont="1" applyFill="1" applyAlignment="1">
      <alignment horizontal="left" vertical="center" wrapText="1"/>
    </xf>
    <xf numFmtId="0" fontId="48" fillId="0" borderId="0" xfId="0" applyFont="1" applyAlignment="1">
      <alignment vertical="center" wrapText="1"/>
    </xf>
    <xf numFmtId="0" fontId="48" fillId="0" borderId="0" xfId="0" applyFont="1" applyBorder="1" applyAlignment="1">
      <alignment horizontal="left" wrapText="1"/>
    </xf>
    <xf numFmtId="0" fontId="48" fillId="38" borderId="0" xfId="0" applyFont="1" applyFill="1" applyAlignment="1"/>
    <xf numFmtId="0" fontId="48" fillId="39" borderId="0" xfId="0" applyFont="1" applyFill="1" applyAlignment="1">
      <alignment wrapText="1"/>
    </xf>
    <xf numFmtId="0" fontId="48" fillId="39" borderId="0" xfId="0" applyFont="1" applyFill="1" applyAlignment="1">
      <alignment horizontal="left" wrapText="1"/>
    </xf>
    <xf numFmtId="0" fontId="48" fillId="39" borderId="0" xfId="0" applyFont="1" applyFill="1" applyAlignment="1"/>
    <xf numFmtId="0" fontId="50" fillId="37" borderId="0" xfId="0" applyFont="1" applyFill="1" applyBorder="1" applyAlignment="1">
      <alignment horizontal="left"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8" fillId="38" borderId="0" xfId="0" applyFont="1" applyFill="1" applyAlignment="1">
      <alignment horizontal="left"/>
    </xf>
    <xf numFmtId="0" fontId="48" fillId="39" borderId="0" xfId="0" applyFont="1" applyFill="1" applyAlignment="1">
      <alignment horizontal="left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wrapText="1"/>
    </xf>
    <xf numFmtId="0" fontId="48" fillId="38" borderId="0" xfId="0" applyFont="1" applyFill="1" applyBorder="1" applyAlignment="1">
      <alignment horizontal="left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0" fontId="50" fillId="0" borderId="56" xfId="0" applyFont="1" applyBorder="1" applyAlignment="1">
      <alignment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0" fontId="48" fillId="0" borderId="56" xfId="0" applyFont="1" applyBorder="1" applyAlignment="1">
      <alignment horizontal="left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0" fillId="28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267"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Yhteenveto!$C$24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Yhteenveto!$C$26:$C$30</c:f>
              <c:numCache>
                <c:formatCode>0.0</c:formatCode>
                <c:ptCount val="5"/>
                <c:pt idx="0">
                  <c:v>36.25</c:v>
                </c:pt>
                <c:pt idx="1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Yhteenveto!$D$24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Yhteenveto!$D$26:$D$30</c:f>
              <c:numCache>
                <c:formatCode>0.0</c:formatCode>
                <c:ptCount val="5"/>
                <c:pt idx="0">
                  <c:v>21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Yhteenveto!$E$24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Yhteenveto!$E$26:$E$30</c:f>
              <c:numCache>
                <c:formatCode>0.0</c:formatCode>
                <c:ptCount val="5"/>
                <c:pt idx="0">
                  <c:v>28</c:v>
                </c:pt>
                <c:pt idx="1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Backlog'!$I$61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Backlog'!$J$61:$S$61</c:f>
              <c:numCache>
                <c:formatCode>0</c:formatCode>
                <c:ptCount val="10"/>
                <c:pt idx="0" formatCode="General">
                  <c:v>87</c:v>
                </c:pt>
                <c:pt idx="1">
                  <c:v>77.333333333333329</c:v>
                </c:pt>
                <c:pt idx="2">
                  <c:v>67.666666666666657</c:v>
                </c:pt>
                <c:pt idx="3">
                  <c:v>57.999999999999993</c:v>
                </c:pt>
                <c:pt idx="4">
                  <c:v>48.333333333333329</c:v>
                </c:pt>
                <c:pt idx="5">
                  <c:v>38.666666666666664</c:v>
                </c:pt>
                <c:pt idx="6">
                  <c:v>29</c:v>
                </c:pt>
                <c:pt idx="7">
                  <c:v>19.333333333333336</c:v>
                </c:pt>
                <c:pt idx="8">
                  <c:v>9.6666666666666696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Backlog'!$I$60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Backlog'!$J$60:$S$60</c:f>
              <c:numCache>
                <c:formatCode>General</c:formatCode>
                <c:ptCount val="10"/>
                <c:pt idx="0">
                  <c:v>87</c:v>
                </c:pt>
                <c:pt idx="1">
                  <c:v>87</c:v>
                </c:pt>
                <c:pt idx="2">
                  <c:v>83</c:v>
                </c:pt>
                <c:pt idx="3">
                  <c:v>71</c:v>
                </c:pt>
                <c:pt idx="4">
                  <c:v>65</c:v>
                </c:pt>
                <c:pt idx="5">
                  <c:v>62</c:v>
                </c:pt>
                <c:pt idx="6">
                  <c:v>55</c:v>
                </c:pt>
                <c:pt idx="7">
                  <c:v>49</c:v>
                </c:pt>
                <c:pt idx="8">
                  <c:v>41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Backlog'!$I$36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Backlog'!$J$36:$T$36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Backlog'!$I$37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Backlog'!$J$37:$T$37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Backlog'!$I$67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Backlog'!$J$67:$Q$67</c:f>
              <c:numCache>
                <c:formatCode>0</c:formatCode>
                <c:ptCount val="8"/>
                <c:pt idx="0" formatCode="General">
                  <c:v>67</c:v>
                </c:pt>
                <c:pt idx="1">
                  <c:v>57.428571428571431</c:v>
                </c:pt>
                <c:pt idx="2">
                  <c:v>47.857142857142861</c:v>
                </c:pt>
                <c:pt idx="3">
                  <c:v>38.285714285714292</c:v>
                </c:pt>
                <c:pt idx="4">
                  <c:v>28.714285714285722</c:v>
                </c:pt>
                <c:pt idx="5">
                  <c:v>19.142857142857153</c:v>
                </c:pt>
                <c:pt idx="6">
                  <c:v>9.5714285714285818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Backlog'!$I$66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Backlog'!$J$66:$Q$66</c:f>
              <c:numCache>
                <c:formatCode>General</c:formatCode>
                <c:ptCount val="8"/>
                <c:pt idx="0">
                  <c:v>67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  <c:pt idx="4">
                  <c:v>52</c:v>
                </c:pt>
                <c:pt idx="5">
                  <c:v>40</c:v>
                </c:pt>
                <c:pt idx="6">
                  <c:v>34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34</xdr:row>
      <xdr:rowOff>76198</xdr:rowOff>
    </xdr:from>
    <xdr:to>
      <xdr:col>7</xdr:col>
      <xdr:colOff>669468</xdr:colOff>
      <xdr:row>52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22</xdr:row>
      <xdr:rowOff>10884</xdr:rowOff>
    </xdr:from>
    <xdr:to>
      <xdr:col>21</xdr:col>
      <xdr:colOff>255814</xdr:colOff>
      <xdr:row>40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41</xdr:row>
      <xdr:rowOff>136070</xdr:rowOff>
    </xdr:from>
    <xdr:to>
      <xdr:col>21</xdr:col>
      <xdr:colOff>228599</xdr:colOff>
      <xdr:row>62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21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1"/>
  <sheetViews>
    <sheetView topLeftCell="A21" workbookViewId="0">
      <selection activeCell="I29" sqref="I29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8.75" x14ac:dyDescent="0.2">
      <c r="A2" s="31"/>
      <c r="B2" s="370" t="s">
        <v>503</v>
      </c>
      <c r="C2" s="371"/>
      <c r="D2" s="371"/>
      <c r="E2" s="371"/>
      <c r="F2" s="371"/>
      <c r="G2" s="372"/>
      <c r="H2" s="373"/>
      <c r="I2" s="373"/>
      <c r="J2" s="373"/>
      <c r="K2" s="373"/>
      <c r="L2" s="371"/>
      <c r="M2" s="374"/>
      <c r="N2" s="32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x14ac:dyDescent="0.2">
      <c r="A3" s="33"/>
      <c r="B3" s="375" t="s">
        <v>492</v>
      </c>
      <c r="C3" s="376"/>
      <c r="D3" s="376"/>
      <c r="E3" s="376"/>
      <c r="F3" s="376"/>
      <c r="G3" s="376"/>
      <c r="H3" s="376"/>
      <c r="I3" s="376"/>
      <c r="J3" s="376"/>
      <c r="K3" s="376"/>
      <c r="L3" s="377"/>
      <c r="M3" s="34" t="s">
        <v>0</v>
      </c>
      <c r="N3" s="32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">
      <c r="A4" s="33"/>
      <c r="B4" s="375"/>
      <c r="C4" s="376"/>
      <c r="D4" s="376"/>
      <c r="E4" s="376"/>
      <c r="F4" s="376"/>
      <c r="G4" s="376"/>
      <c r="H4" s="376"/>
      <c r="I4" s="376"/>
      <c r="J4" s="376"/>
      <c r="K4" s="376"/>
      <c r="L4" s="377"/>
      <c r="M4" s="175">
        <v>43920</v>
      </c>
      <c r="N4" s="32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2">
      <c r="A5" s="31"/>
      <c r="B5" s="35" t="s">
        <v>1</v>
      </c>
      <c r="C5" s="36" t="s">
        <v>2</v>
      </c>
      <c r="D5" s="36"/>
      <c r="E5" s="36"/>
      <c r="F5" s="36"/>
      <c r="G5" s="36"/>
      <c r="H5" s="36"/>
      <c r="I5" s="36"/>
      <c r="J5" s="36"/>
      <c r="K5" s="36"/>
      <c r="L5" s="36"/>
      <c r="M5" s="37"/>
      <c r="N5" s="32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2">
      <c r="A6" s="31"/>
      <c r="B6" s="38" t="s">
        <v>3</v>
      </c>
      <c r="C6" s="378" t="s">
        <v>4</v>
      </c>
      <c r="D6" s="379"/>
      <c r="E6" s="379"/>
      <c r="F6" s="379"/>
      <c r="G6" s="379"/>
      <c r="H6" s="379"/>
      <c r="I6" s="379"/>
      <c r="J6" s="379"/>
      <c r="K6" s="379"/>
      <c r="L6" s="379"/>
      <c r="M6" s="380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2">
      <c r="A7" s="31"/>
      <c r="B7" s="39" t="s">
        <v>5</v>
      </c>
      <c r="C7" s="381" t="s">
        <v>6</v>
      </c>
      <c r="D7" s="382"/>
      <c r="E7" s="382"/>
      <c r="F7" s="382"/>
      <c r="G7" s="382"/>
      <c r="H7" s="382"/>
      <c r="I7" s="382"/>
      <c r="J7" s="382"/>
      <c r="K7" s="382"/>
      <c r="L7" s="382"/>
      <c r="M7" s="383"/>
      <c r="N7" s="32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ht="15" customHeight="1" x14ac:dyDescent="0.2">
      <c r="A8" s="31"/>
      <c r="B8" s="39" t="s">
        <v>493</v>
      </c>
      <c r="C8" s="381" t="s">
        <v>494</v>
      </c>
      <c r="D8" s="382"/>
      <c r="E8" s="382"/>
      <c r="F8" s="382"/>
      <c r="G8" s="382"/>
      <c r="H8" s="382"/>
      <c r="I8" s="382"/>
      <c r="J8" s="382"/>
      <c r="K8" s="382"/>
      <c r="L8" s="382"/>
      <c r="M8" s="383"/>
      <c r="N8" s="32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x14ac:dyDescent="0.2">
      <c r="A9" s="31"/>
      <c r="B9" s="39" t="s">
        <v>7</v>
      </c>
      <c r="C9" s="381" t="s">
        <v>8</v>
      </c>
      <c r="D9" s="382"/>
      <c r="E9" s="382"/>
      <c r="F9" s="382"/>
      <c r="G9" s="382"/>
      <c r="H9" s="382"/>
      <c r="I9" s="382"/>
      <c r="J9" s="382"/>
      <c r="K9" s="382"/>
      <c r="L9" s="382"/>
      <c r="M9" s="383"/>
      <c r="N9" s="32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ht="15.75" thickBot="1" x14ac:dyDescent="0.25">
      <c r="A10" s="31"/>
      <c r="B10" s="40" t="s">
        <v>9</v>
      </c>
      <c r="C10" s="367" t="s">
        <v>10</v>
      </c>
      <c r="D10" s="368"/>
      <c r="E10" s="368"/>
      <c r="F10" s="368"/>
      <c r="G10" s="368"/>
      <c r="H10" s="368"/>
      <c r="I10" s="368"/>
      <c r="J10" s="368"/>
      <c r="K10" s="368"/>
      <c r="L10" s="368"/>
      <c r="M10" s="369"/>
      <c r="N10" s="32"/>
      <c r="O10" s="29"/>
      <c r="P10" s="29"/>
      <c r="Q10" s="29"/>
      <c r="R10" s="29"/>
      <c r="S10" s="29"/>
      <c r="T10" s="29"/>
      <c r="U10" s="29"/>
      <c r="V10" s="41"/>
      <c r="W10" s="41"/>
      <c r="X10" s="41"/>
      <c r="Y10" s="41"/>
    </row>
    <row r="11" spans="1:25" ht="13.5" thickBot="1" x14ac:dyDescent="0.25">
      <c r="A11" s="29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29"/>
      <c r="O11" s="29"/>
      <c r="P11" s="29"/>
      <c r="Q11" s="29"/>
      <c r="R11" s="29"/>
      <c r="S11" s="29"/>
      <c r="T11" s="29"/>
      <c r="U11" s="29"/>
      <c r="V11" s="41"/>
      <c r="W11" s="41"/>
      <c r="X11" s="41"/>
      <c r="Y11" s="41"/>
    </row>
    <row r="12" spans="1:25" x14ac:dyDescent="0.25">
      <c r="A12" s="31"/>
      <c r="B12" s="384" t="s">
        <v>11</v>
      </c>
      <c r="C12" s="385"/>
      <c r="D12" s="385"/>
      <c r="E12" s="385"/>
      <c r="F12" s="385"/>
      <c r="G12" s="385"/>
      <c r="H12" s="385"/>
      <c r="I12" s="385"/>
      <c r="J12" s="385"/>
      <c r="K12" s="385"/>
      <c r="L12" s="385"/>
      <c r="M12" s="386"/>
      <c r="N12" s="32"/>
      <c r="O12" s="29"/>
      <c r="P12" s="29"/>
      <c r="Q12" s="29"/>
      <c r="R12" s="29"/>
      <c r="S12" s="29"/>
      <c r="T12" s="29"/>
      <c r="U12" s="29"/>
      <c r="V12" s="41"/>
      <c r="W12" s="41"/>
      <c r="X12" s="41"/>
      <c r="Y12" s="41"/>
    </row>
    <row r="13" spans="1:25" x14ac:dyDescent="0.25">
      <c r="A13" s="31"/>
      <c r="B13" s="43" t="s">
        <v>12</v>
      </c>
      <c r="C13" s="44" t="s">
        <v>13</v>
      </c>
      <c r="D13" s="44" t="s">
        <v>14</v>
      </c>
      <c r="E13" s="387" t="s">
        <v>15</v>
      </c>
      <c r="F13" s="388"/>
      <c r="G13" s="388"/>
      <c r="H13" s="388"/>
      <c r="I13" s="388"/>
      <c r="J13" s="389"/>
      <c r="K13" s="293" t="s">
        <v>16</v>
      </c>
      <c r="L13" s="301" t="s">
        <v>17</v>
      </c>
      <c r="M13" s="45" t="s">
        <v>18</v>
      </c>
      <c r="N13" s="32"/>
      <c r="O13" s="29"/>
      <c r="P13" s="29"/>
      <c r="Q13" s="29"/>
      <c r="R13" s="29"/>
      <c r="S13" s="29"/>
      <c r="T13" s="29"/>
      <c r="U13" s="29"/>
      <c r="V13" s="390"/>
      <c r="W13" s="390"/>
      <c r="X13" s="390"/>
      <c r="Y13" s="41"/>
    </row>
    <row r="14" spans="1:25" x14ac:dyDescent="0.2">
      <c r="A14" s="33"/>
      <c r="B14" s="391">
        <v>1</v>
      </c>
      <c r="C14" s="392">
        <v>43906</v>
      </c>
      <c r="D14" s="392">
        <v>43941</v>
      </c>
      <c r="E14" s="393" t="s">
        <v>19</v>
      </c>
      <c r="F14" s="394"/>
      <c r="G14" s="395"/>
      <c r="H14" s="395"/>
      <c r="I14" s="395"/>
      <c r="J14" s="396"/>
      <c r="K14" s="397" t="s">
        <v>385</v>
      </c>
      <c r="L14" s="399">
        <f>'S1 - Backlog'!I19</f>
        <v>67</v>
      </c>
      <c r="M14" s="401">
        <f>'S1 - Backlog'!J19</f>
        <v>1</v>
      </c>
      <c r="N14" s="32"/>
      <c r="O14" s="29"/>
      <c r="P14" s="29"/>
      <c r="Q14" s="29"/>
      <c r="R14" s="29"/>
      <c r="S14" s="29"/>
      <c r="T14" s="29"/>
      <c r="U14" s="29"/>
      <c r="V14" s="46"/>
      <c r="W14" s="186"/>
      <c r="X14" s="186"/>
      <c r="Y14" s="41"/>
    </row>
    <row r="15" spans="1:25" x14ac:dyDescent="0.2">
      <c r="A15" s="33"/>
      <c r="B15" s="391"/>
      <c r="C15" s="392"/>
      <c r="D15" s="392"/>
      <c r="E15" s="393"/>
      <c r="F15" s="394"/>
      <c r="G15" s="395"/>
      <c r="H15" s="395"/>
      <c r="I15" s="395"/>
      <c r="J15" s="396"/>
      <c r="K15" s="398"/>
      <c r="L15" s="400"/>
      <c r="M15" s="401"/>
      <c r="N15" s="32"/>
      <c r="O15" s="29"/>
      <c r="P15" s="29"/>
      <c r="Q15" s="29"/>
      <c r="R15" s="29"/>
      <c r="S15" s="29"/>
      <c r="T15" s="29"/>
      <c r="U15" s="29"/>
      <c r="V15" s="47"/>
      <c r="W15" s="187"/>
      <c r="X15" s="187"/>
      <c r="Y15" s="41"/>
    </row>
    <row r="16" spans="1:25" ht="14.65" customHeight="1" x14ac:dyDescent="0.2">
      <c r="A16" s="33"/>
      <c r="B16" s="391">
        <v>2</v>
      </c>
      <c r="C16" s="392">
        <v>43941</v>
      </c>
      <c r="D16" s="392">
        <v>43969</v>
      </c>
      <c r="E16" s="378"/>
      <c r="F16" s="379"/>
      <c r="G16" s="379"/>
      <c r="H16" s="379"/>
      <c r="I16" s="379"/>
      <c r="J16" s="404"/>
      <c r="K16" s="397" t="s">
        <v>491</v>
      </c>
      <c r="L16" s="399">
        <f>'S2 - Backlog'!I20</f>
        <v>87</v>
      </c>
      <c r="M16" s="401">
        <f>'S2 - Backlog'!J20</f>
        <v>63</v>
      </c>
      <c r="N16" s="32"/>
      <c r="O16" s="29"/>
      <c r="P16" s="29"/>
      <c r="Q16" s="29"/>
      <c r="R16" s="29"/>
      <c r="S16" s="29"/>
      <c r="T16" s="29"/>
      <c r="U16" s="29"/>
      <c r="V16" s="47"/>
      <c r="W16" s="187"/>
      <c r="X16" s="187"/>
      <c r="Y16" s="41"/>
    </row>
    <row r="17" spans="1:25" x14ac:dyDescent="0.2">
      <c r="A17" s="33"/>
      <c r="B17" s="402"/>
      <c r="C17" s="403"/>
      <c r="D17" s="403"/>
      <c r="E17" s="405"/>
      <c r="F17" s="406"/>
      <c r="G17" s="406"/>
      <c r="H17" s="406"/>
      <c r="I17" s="406"/>
      <c r="J17" s="407"/>
      <c r="K17" s="398"/>
      <c r="L17" s="400"/>
      <c r="M17" s="401"/>
      <c r="N17" s="32"/>
      <c r="O17" s="29"/>
      <c r="P17" s="29"/>
      <c r="Q17" s="29"/>
      <c r="R17" s="29"/>
      <c r="S17" s="29"/>
      <c r="T17" s="29"/>
      <c r="U17" s="29"/>
      <c r="V17" s="47"/>
      <c r="W17" s="187"/>
      <c r="X17" s="187"/>
      <c r="Y17" s="41"/>
    </row>
    <row r="18" spans="1:25" x14ac:dyDescent="0.2">
      <c r="A18" s="33"/>
      <c r="B18" s="391">
        <v>3</v>
      </c>
      <c r="C18" s="392">
        <v>43969</v>
      </c>
      <c r="D18" s="392">
        <v>43997</v>
      </c>
      <c r="E18" s="378"/>
      <c r="F18" s="379"/>
      <c r="G18" s="379"/>
      <c r="H18" s="379"/>
      <c r="I18" s="379"/>
      <c r="J18" s="404"/>
      <c r="K18" s="397" t="s">
        <v>385</v>
      </c>
      <c r="L18" s="399">
        <f>'S3 - Backlog'!I18</f>
        <v>83</v>
      </c>
      <c r="M18" s="399">
        <f>'S3 - Backlog'!J18</f>
        <v>83</v>
      </c>
      <c r="N18" s="32"/>
      <c r="O18" s="29"/>
      <c r="P18" s="29"/>
      <c r="Q18" s="29"/>
      <c r="R18" s="29"/>
      <c r="S18" s="29"/>
      <c r="T18" s="29"/>
      <c r="U18" s="29"/>
      <c r="V18" s="47"/>
      <c r="W18" s="187"/>
      <c r="X18" s="187"/>
      <c r="Y18" s="41"/>
    </row>
    <row r="19" spans="1:25" x14ac:dyDescent="0.25">
      <c r="A19" s="33"/>
      <c r="B19" s="402"/>
      <c r="C19" s="403"/>
      <c r="D19" s="403"/>
      <c r="E19" s="405"/>
      <c r="F19" s="406"/>
      <c r="G19" s="406"/>
      <c r="H19" s="406"/>
      <c r="I19" s="406"/>
      <c r="J19" s="407"/>
      <c r="K19" s="398"/>
      <c r="L19" s="400"/>
      <c r="M19" s="400"/>
      <c r="N19" s="32"/>
      <c r="O19" s="29"/>
      <c r="P19" s="29"/>
      <c r="Q19" s="29"/>
      <c r="R19" s="29"/>
      <c r="S19" s="29"/>
      <c r="T19" s="29"/>
      <c r="U19" s="29"/>
      <c r="V19" s="49"/>
      <c r="W19" s="41"/>
      <c r="X19" s="41"/>
      <c r="Y19" s="41"/>
    </row>
    <row r="20" spans="1:25" x14ac:dyDescent="0.25">
      <c r="A20" s="33"/>
      <c r="B20" s="391">
        <v>4</v>
      </c>
      <c r="C20" s="392"/>
      <c r="D20" s="392"/>
      <c r="E20" s="410"/>
      <c r="F20" s="411"/>
      <c r="G20" s="411"/>
      <c r="H20" s="411"/>
      <c r="I20" s="411"/>
      <c r="J20" s="412"/>
      <c r="K20" s="416"/>
      <c r="L20" s="400"/>
      <c r="M20" s="401"/>
      <c r="N20" s="32"/>
      <c r="O20" s="29"/>
      <c r="P20" s="29"/>
      <c r="Q20" s="29"/>
      <c r="R20" s="29"/>
      <c r="S20" s="29"/>
      <c r="T20" s="29"/>
      <c r="U20" s="29"/>
      <c r="V20" s="49"/>
      <c r="W20" s="41"/>
      <c r="X20" s="41"/>
      <c r="Y20" s="41"/>
    </row>
    <row r="21" spans="1:25" x14ac:dyDescent="0.25">
      <c r="A21" s="33"/>
      <c r="B21" s="402"/>
      <c r="C21" s="392"/>
      <c r="D21" s="392"/>
      <c r="E21" s="413"/>
      <c r="F21" s="414"/>
      <c r="G21" s="414"/>
      <c r="H21" s="414"/>
      <c r="I21" s="414"/>
      <c r="J21" s="415"/>
      <c r="K21" s="417"/>
      <c r="L21" s="400"/>
      <c r="M21" s="401"/>
      <c r="N21" s="32"/>
      <c r="O21" s="29"/>
      <c r="P21" s="29"/>
      <c r="Q21" s="29"/>
      <c r="R21" s="29"/>
      <c r="S21" s="29"/>
      <c r="T21" s="29"/>
      <c r="U21" s="50"/>
      <c r="V21" s="29"/>
      <c r="W21" s="29"/>
      <c r="X21" s="29"/>
      <c r="Y21" s="29"/>
    </row>
    <row r="22" spans="1:25" ht="15.75" customHeight="1" thickBot="1" x14ac:dyDescent="0.3">
      <c r="A22" s="51"/>
      <c r="B22" s="52"/>
      <c r="C22" s="52"/>
      <c r="D22" s="52"/>
      <c r="E22" s="52"/>
      <c r="F22" s="52"/>
      <c r="G22" s="53"/>
      <c r="H22" s="53"/>
      <c r="I22" s="53"/>
      <c r="J22" s="53"/>
      <c r="K22" s="53"/>
      <c r="L22" s="53"/>
      <c r="M22" s="53"/>
      <c r="N22" s="54"/>
      <c r="O22" s="54"/>
      <c r="P22" s="51"/>
      <c r="Q22" s="29"/>
      <c r="R22" s="29"/>
      <c r="S22" s="29"/>
      <c r="T22" s="29"/>
      <c r="U22" s="50"/>
      <c r="V22" s="29"/>
      <c r="W22" s="29"/>
      <c r="X22" s="29"/>
      <c r="Y22" s="29"/>
    </row>
    <row r="23" spans="1:25" ht="15.75" customHeight="1" thickBot="1" x14ac:dyDescent="0.3">
      <c r="A23" s="51"/>
      <c r="B23" s="409" t="s">
        <v>20</v>
      </c>
      <c r="C23" s="409"/>
      <c r="D23" s="409"/>
      <c r="E23" s="409"/>
      <c r="F23" s="409"/>
      <c r="G23" s="254"/>
      <c r="H23" s="55"/>
      <c r="I23" s="55"/>
      <c r="J23" s="55"/>
      <c r="K23" s="55"/>
      <c r="L23" s="55"/>
      <c r="M23" s="55"/>
      <c r="N23" s="55"/>
      <c r="O23" s="55"/>
      <c r="P23" s="55"/>
      <c r="Q23" s="29"/>
      <c r="R23" s="29"/>
      <c r="S23" s="29"/>
      <c r="T23" s="29"/>
      <c r="U23" s="51"/>
      <c r="V23" s="29"/>
      <c r="W23" s="29"/>
      <c r="X23" s="29"/>
      <c r="Y23" s="29"/>
    </row>
    <row r="24" spans="1:25" ht="15.75" customHeight="1" thickBot="1" x14ac:dyDescent="0.3">
      <c r="A24" s="51"/>
      <c r="B24" s="408" t="s">
        <v>21</v>
      </c>
      <c r="C24" s="258" t="s">
        <v>22</v>
      </c>
      <c r="D24" s="258" t="s">
        <v>23</v>
      </c>
      <c r="E24" s="258" t="s">
        <v>24</v>
      </c>
      <c r="F24" s="258" t="s">
        <v>25</v>
      </c>
      <c r="G24"/>
      <c r="H24" s="51"/>
      <c r="I24" s="290"/>
      <c r="J24" s="51"/>
      <c r="K24" s="51"/>
      <c r="L24" s="57"/>
      <c r="M24" s="57"/>
      <c r="N24" s="57"/>
      <c r="O24" s="57"/>
      <c r="P24" s="29"/>
      <c r="Q24" s="29"/>
      <c r="R24" s="29"/>
      <c r="S24" s="29"/>
      <c r="T24" s="29"/>
      <c r="U24" s="51"/>
      <c r="V24" s="29"/>
      <c r="W24" s="29"/>
      <c r="X24" s="29"/>
      <c r="Y24" s="29"/>
    </row>
    <row r="25" spans="1:25" ht="16.5" customHeight="1" thickBot="1" x14ac:dyDescent="0.3">
      <c r="A25" s="51"/>
      <c r="B25" s="408"/>
      <c r="C25" s="259" t="s">
        <v>26</v>
      </c>
      <c r="D25" s="259" t="s">
        <v>26</v>
      </c>
      <c r="E25" s="259" t="s">
        <v>26</v>
      </c>
      <c r="F25" s="259" t="s">
        <v>26</v>
      </c>
      <c r="G25"/>
      <c r="H25" s="51"/>
      <c r="I25" s="290"/>
      <c r="J25" s="51"/>
      <c r="K25" s="51"/>
      <c r="L25" s="57"/>
      <c r="M25" s="57"/>
      <c r="N25" s="57"/>
      <c r="O25" s="57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5.75" customHeight="1" thickBot="1" x14ac:dyDescent="0.3">
      <c r="A26" s="51"/>
      <c r="B26" s="255" t="s">
        <v>374</v>
      </c>
      <c r="C26" s="176">
        <f>+'S1 - Tunnit'!B3</f>
        <v>36.25</v>
      </c>
      <c r="D26" s="176">
        <f>+'S2 -Tunnit'!B3</f>
        <v>21</v>
      </c>
      <c r="E26" s="176">
        <f>+'S3 -Tunnit'!B3</f>
        <v>28</v>
      </c>
      <c r="F26" s="176">
        <f>SUM(B26:E26)</f>
        <v>85.25</v>
      </c>
      <c r="G26"/>
      <c r="H26" s="51"/>
      <c r="I26" s="290"/>
      <c r="J26" s="51"/>
      <c r="K26" s="51"/>
      <c r="L26" s="57"/>
      <c r="M26" s="57"/>
      <c r="N26" s="57"/>
      <c r="O26" s="57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.75" customHeight="1" thickBot="1" x14ac:dyDescent="0.3">
      <c r="A27" s="51"/>
      <c r="B27" s="255" t="s">
        <v>375</v>
      </c>
      <c r="C27" s="176">
        <f>'S1 - Tunnit'!B4</f>
        <v>40.25</v>
      </c>
      <c r="D27" s="176">
        <f>+'S2 -Tunnit'!B4</f>
        <v>25</v>
      </c>
      <c r="E27" s="176">
        <f>+'S3 -Tunnit'!B4</f>
        <v>40.5</v>
      </c>
      <c r="F27" s="176">
        <f>SUM(B27:E27)</f>
        <v>105.75</v>
      </c>
      <c r="G27"/>
      <c r="H27" s="51"/>
      <c r="I27" s="290"/>
      <c r="J27" s="51"/>
      <c r="K27" s="51"/>
      <c r="L27" s="57"/>
      <c r="M27" s="57"/>
      <c r="N27" s="57"/>
      <c r="O27" s="57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5.75" customHeight="1" thickBot="1" x14ac:dyDescent="0.3">
      <c r="A28" s="51"/>
      <c r="B28" s="255"/>
      <c r="C28" s="176"/>
      <c r="D28" s="176"/>
      <c r="E28" s="176"/>
      <c r="F28" s="176"/>
      <c r="G28"/>
      <c r="H28" s="51"/>
      <c r="I28" s="51"/>
      <c r="J28" s="51"/>
      <c r="K28" s="51"/>
      <c r="L28" s="57"/>
      <c r="M28" s="57"/>
      <c r="N28" s="57"/>
      <c r="O28" s="57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5.75" customHeight="1" thickBot="1" x14ac:dyDescent="0.3">
      <c r="A29" s="51"/>
      <c r="B29" s="255"/>
      <c r="C29" s="176"/>
      <c r="D29" s="176"/>
      <c r="E29" s="176"/>
      <c r="F29" s="176"/>
      <c r="G29"/>
      <c r="H29" s="51"/>
      <c r="I29" s="51"/>
      <c r="J29" s="51"/>
      <c r="K29" s="51"/>
      <c r="L29" s="57"/>
      <c r="M29" s="57"/>
      <c r="N29" s="57"/>
      <c r="O29" s="57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5.75" customHeight="1" thickBot="1" x14ac:dyDescent="0.3">
      <c r="A30" s="51"/>
      <c r="B30" s="255"/>
      <c r="C30" s="176"/>
      <c r="D30" s="176"/>
      <c r="E30" s="176"/>
      <c r="F30" s="176"/>
      <c r="G30"/>
      <c r="H30" s="51"/>
      <c r="I30" s="51"/>
      <c r="J30" s="51"/>
      <c r="K30" s="51"/>
      <c r="L30" s="57"/>
      <c r="M30" s="57"/>
      <c r="N30" s="57"/>
      <c r="O30" s="57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5.75" customHeight="1" thickBot="1" x14ac:dyDescent="0.3">
      <c r="A31" s="51"/>
      <c r="B31" s="255"/>
      <c r="C31" s="256"/>
      <c r="D31" s="256"/>
      <c r="E31" s="253"/>
      <c r="F31" s="176"/>
      <c r="G31"/>
      <c r="H31" s="51"/>
      <c r="I31" s="51"/>
      <c r="J31" s="57"/>
      <c r="K31" s="51"/>
      <c r="L31" s="57"/>
      <c r="M31" s="57"/>
      <c r="N31" s="57"/>
      <c r="O31" s="57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ht="16.5" customHeight="1" thickBot="1" x14ac:dyDescent="0.3">
      <c r="A32" s="51"/>
      <c r="B32" s="257" t="s">
        <v>32</v>
      </c>
      <c r="C32" s="241">
        <f>SUM(C26:C31)</f>
        <v>76.5</v>
      </c>
      <c r="D32" s="241">
        <f>SUM(D26:D31)</f>
        <v>46</v>
      </c>
      <c r="E32" s="241">
        <f>SUM(E26:E31)</f>
        <v>68.5</v>
      </c>
      <c r="F32" s="241">
        <f>SUM(F26:F31)</f>
        <v>191</v>
      </c>
      <c r="G32"/>
      <c r="H32" s="51"/>
      <c r="I32" s="51"/>
      <c r="J32" s="57"/>
      <c r="K32" s="51"/>
      <c r="L32" s="57"/>
      <c r="M32" s="57"/>
      <c r="N32" s="57"/>
      <c r="O32" s="57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25">
      <c r="A33" s="51"/>
      <c r="B33" s="60"/>
      <c r="C33" s="61"/>
      <c r="D33" s="61"/>
      <c r="E33" s="61"/>
      <c r="F33" s="61"/>
      <c r="G33" s="51"/>
      <c r="H33" s="51"/>
      <c r="I33" s="51"/>
      <c r="J33" s="57"/>
      <c r="K33" s="51"/>
      <c r="L33" s="51"/>
      <c r="M33" s="51"/>
      <c r="N33" s="54"/>
      <c r="O33" s="54"/>
      <c r="P33" s="51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7"/>
      <c r="K34" s="51"/>
      <c r="L34" s="51"/>
      <c r="M34" s="51"/>
      <c r="N34" s="57"/>
      <c r="O34" s="57"/>
      <c r="P34" s="51"/>
      <c r="Q34" s="29"/>
      <c r="R34" s="29"/>
      <c r="S34" s="29"/>
      <c r="T34" s="29"/>
      <c r="U34" s="29"/>
      <c r="V34" s="29"/>
      <c r="W34" s="29"/>
      <c r="X34" s="29"/>
      <c r="Y34" s="29"/>
    </row>
    <row r="35" spans="1:25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7"/>
      <c r="O35" s="57"/>
      <c r="P35" s="51"/>
      <c r="Q35" s="29"/>
      <c r="R35" s="29"/>
      <c r="S35" s="29"/>
      <c r="T35" s="29"/>
      <c r="U35" s="57" t="s">
        <v>33</v>
      </c>
      <c r="V35" s="29"/>
      <c r="W35" s="29"/>
      <c r="X35" s="29"/>
      <c r="Y35" s="29"/>
    </row>
    <row r="36" spans="1:25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7"/>
      <c r="O36" s="57"/>
      <c r="P36" s="51"/>
      <c r="Q36" s="29"/>
      <c r="R36" s="29"/>
      <c r="S36" s="29"/>
      <c r="T36" s="29"/>
      <c r="U36" s="29"/>
      <c r="V36" s="29"/>
      <c r="W36" s="29"/>
      <c r="X36" s="29"/>
      <c r="Y36" s="29"/>
    </row>
    <row r="37" spans="1:25" x14ac:dyDescent="0.25">
      <c r="A37" s="51"/>
      <c r="B37" s="51"/>
      <c r="C37" s="50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7"/>
      <c r="O37" s="57"/>
      <c r="P37" s="51"/>
      <c r="Q37" s="29"/>
      <c r="R37" s="29"/>
      <c r="S37" s="29"/>
      <c r="T37" s="29"/>
      <c r="U37" s="29"/>
      <c r="V37" s="29"/>
      <c r="W37" s="29"/>
      <c r="X37" s="29"/>
      <c r="Y37" s="29"/>
    </row>
    <row r="38" spans="1:25" x14ac:dyDescent="0.25">
      <c r="A38" s="51"/>
      <c r="B38" s="51"/>
      <c r="C38" s="50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7"/>
      <c r="O38" s="57"/>
      <c r="P38" s="51"/>
      <c r="Q38" s="29"/>
      <c r="R38" s="29"/>
      <c r="S38" s="29"/>
      <c r="T38" s="29"/>
      <c r="U38" s="29"/>
      <c r="V38" s="29"/>
      <c r="W38" s="29"/>
      <c r="X38" s="29"/>
      <c r="Y38" s="29"/>
    </row>
    <row r="39" spans="1:25" x14ac:dyDescent="0.25">
      <c r="A39" s="51"/>
      <c r="B39" s="51"/>
      <c r="C39" s="51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7"/>
      <c r="O39" s="57"/>
      <c r="P39" s="51"/>
      <c r="Q39" s="29"/>
      <c r="R39" s="29"/>
      <c r="S39" s="29"/>
      <c r="T39" s="29"/>
      <c r="U39" s="29"/>
      <c r="V39" s="29"/>
      <c r="W39" s="29"/>
      <c r="X39" s="29"/>
      <c r="Y39" s="29"/>
    </row>
    <row r="40" spans="1:25" x14ac:dyDescent="0.25">
      <c r="A40" s="51"/>
      <c r="B40" s="51"/>
      <c r="C40" s="51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7"/>
      <c r="O40" s="57"/>
      <c r="P40" s="51"/>
      <c r="Q40" s="29"/>
      <c r="R40" s="29"/>
      <c r="S40" s="29"/>
      <c r="T40" s="29"/>
      <c r="U40" s="29"/>
      <c r="V40" s="29"/>
      <c r="W40" s="29"/>
      <c r="X40" s="29"/>
      <c r="Y40" s="29"/>
    </row>
    <row r="41" spans="1:25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7"/>
      <c r="O41" s="57"/>
      <c r="P41" s="51"/>
      <c r="Q41" s="29"/>
      <c r="R41" s="29"/>
      <c r="S41" s="29"/>
      <c r="T41" s="29"/>
      <c r="U41" s="29"/>
      <c r="V41" s="29"/>
      <c r="W41" s="29"/>
      <c r="X41" s="29"/>
      <c r="Y41" s="29"/>
    </row>
  </sheetData>
  <mergeCells count="40">
    <mergeCell ref="M20:M21"/>
    <mergeCell ref="B24:B25"/>
    <mergeCell ref="B23:F23"/>
    <mergeCell ref="B20:B21"/>
    <mergeCell ref="C20:C21"/>
    <mergeCell ref="D20:D21"/>
    <mergeCell ref="E20:J21"/>
    <mergeCell ref="K20:K21"/>
    <mergeCell ref="L20:L21"/>
    <mergeCell ref="M16:M17"/>
    <mergeCell ref="B18:B19"/>
    <mergeCell ref="C18:C19"/>
    <mergeCell ref="D18:D19"/>
    <mergeCell ref="E18:J19"/>
    <mergeCell ref="K18:K19"/>
    <mergeCell ref="L18:L19"/>
    <mergeCell ref="M18:M19"/>
    <mergeCell ref="B16:B17"/>
    <mergeCell ref="C16:C17"/>
    <mergeCell ref="D16:D17"/>
    <mergeCell ref="E16:J17"/>
    <mergeCell ref="K16:K17"/>
    <mergeCell ref="L16:L17"/>
    <mergeCell ref="B12:M12"/>
    <mergeCell ref="E13:J13"/>
    <mergeCell ref="V13:X13"/>
    <mergeCell ref="B14:B15"/>
    <mergeCell ref="C14:C15"/>
    <mergeCell ref="D14:D15"/>
    <mergeCell ref="E14:J15"/>
    <mergeCell ref="K14:K15"/>
    <mergeCell ref="L14:L15"/>
    <mergeCell ref="M14:M15"/>
    <mergeCell ref="C10:M10"/>
    <mergeCell ref="B2:M2"/>
    <mergeCell ref="B3:L4"/>
    <mergeCell ref="C6:M6"/>
    <mergeCell ref="C7:M7"/>
    <mergeCell ref="C9:M9"/>
    <mergeCell ref="C8:M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311"/>
      <c r="N1" s="311"/>
      <c r="O1" s="311"/>
    </row>
    <row r="2" spans="1:15" ht="31.5" customHeight="1" x14ac:dyDescent="0.2">
      <c r="A2" s="315" t="s">
        <v>85</v>
      </c>
      <c r="B2" s="315" t="s">
        <v>226</v>
      </c>
      <c r="C2" s="315" t="s">
        <v>227</v>
      </c>
      <c r="D2" s="546" t="s">
        <v>228</v>
      </c>
      <c r="E2" s="547"/>
      <c r="F2" s="548" t="s">
        <v>229</v>
      </c>
      <c r="G2" s="547"/>
      <c r="H2" s="315" t="s">
        <v>230</v>
      </c>
      <c r="I2" s="91" t="s">
        <v>231</v>
      </c>
      <c r="J2" s="92"/>
      <c r="K2" s="93"/>
      <c r="L2" s="94"/>
      <c r="M2" s="312"/>
      <c r="N2" s="312"/>
      <c r="O2" s="312"/>
    </row>
    <row r="3" spans="1:15" ht="15" customHeight="1" x14ac:dyDescent="0.25">
      <c r="A3" s="95">
        <v>2</v>
      </c>
      <c r="B3" s="96"/>
      <c r="C3" s="97" t="s">
        <v>232</v>
      </c>
      <c r="D3" s="549" t="s">
        <v>233</v>
      </c>
      <c r="E3" s="549"/>
      <c r="F3" s="550" t="s">
        <v>234</v>
      </c>
      <c r="G3" s="551"/>
      <c r="H3" s="98"/>
      <c r="I3" s="96"/>
      <c r="J3" s="99"/>
      <c r="K3" s="100"/>
      <c r="L3" s="312"/>
      <c r="M3" s="312"/>
      <c r="N3" s="312"/>
      <c r="O3" s="312"/>
    </row>
    <row r="4" spans="1:15" ht="30" customHeight="1" x14ac:dyDescent="0.25">
      <c r="A4" s="95"/>
      <c r="B4" s="96"/>
      <c r="C4" s="316"/>
      <c r="D4" s="551"/>
      <c r="E4" s="551"/>
      <c r="F4" s="550"/>
      <c r="G4" s="551"/>
      <c r="H4" s="98"/>
      <c r="I4" s="96"/>
      <c r="J4" s="101"/>
      <c r="K4" s="100"/>
      <c r="L4" s="312"/>
      <c r="M4" s="312"/>
      <c r="N4" s="312"/>
      <c r="O4" s="312"/>
    </row>
    <row r="5" spans="1:15" ht="15" customHeight="1" x14ac:dyDescent="0.2">
      <c r="A5" s="102"/>
      <c r="B5" s="102"/>
      <c r="C5" s="102"/>
      <c r="D5" s="102"/>
      <c r="E5" s="102"/>
      <c r="F5" s="103"/>
      <c r="G5" s="102"/>
      <c r="H5" s="102"/>
      <c r="I5" s="102"/>
      <c r="J5" s="104"/>
      <c r="K5" s="104"/>
      <c r="L5" s="312"/>
      <c r="M5" s="312"/>
      <c r="N5" s="312"/>
      <c r="O5" s="312"/>
    </row>
    <row r="6" spans="1:15" ht="15" customHeight="1" x14ac:dyDescent="0.2">
      <c r="A6" s="312"/>
      <c r="B6" s="311"/>
      <c r="C6" s="311"/>
      <c r="D6" s="311"/>
      <c r="E6" s="311"/>
      <c r="F6" s="105"/>
      <c r="G6" s="311"/>
      <c r="H6" s="311"/>
      <c r="I6" s="311"/>
      <c r="J6" s="100"/>
      <c r="K6" s="100"/>
      <c r="L6" s="312"/>
      <c r="M6" s="312"/>
      <c r="N6" s="312"/>
      <c r="O6" s="312"/>
    </row>
    <row r="7" spans="1:15" ht="15" customHeight="1" x14ac:dyDescent="0.2">
      <c r="A7" s="311"/>
      <c r="B7" s="106"/>
      <c r="C7" s="106"/>
      <c r="D7" s="311"/>
      <c r="E7" s="107"/>
      <c r="F7" s="108"/>
      <c r="G7" s="311"/>
      <c r="H7" s="311"/>
      <c r="I7" s="107"/>
      <c r="J7" s="109"/>
      <c r="K7" s="110"/>
      <c r="L7" s="312"/>
      <c r="M7" s="312"/>
      <c r="N7" s="312"/>
      <c r="O7" s="312"/>
    </row>
    <row r="8" spans="1:15" ht="30.75" customHeight="1" x14ac:dyDescent="0.25">
      <c r="A8" s="311"/>
      <c r="B8" s="538" t="s">
        <v>92</v>
      </c>
      <c r="C8" s="539"/>
      <c r="D8" s="106"/>
      <c r="E8" s="106"/>
      <c r="F8" s="111"/>
      <c r="G8" s="106"/>
      <c r="H8" s="106"/>
      <c r="I8" s="112"/>
      <c r="J8" s="109"/>
      <c r="K8" s="110"/>
      <c r="L8" s="312"/>
      <c r="M8" s="312"/>
      <c r="N8" s="312"/>
      <c r="O8" s="312"/>
    </row>
    <row r="9" spans="1:15" ht="15" customHeight="1" x14ac:dyDescent="0.2">
      <c r="A9" s="113"/>
      <c r="B9" s="90"/>
      <c r="C9" s="90"/>
      <c r="D9" s="114"/>
      <c r="E9" s="114"/>
      <c r="F9" s="111"/>
      <c r="G9" s="114"/>
      <c r="H9" s="114"/>
      <c r="I9" s="114"/>
      <c r="J9" s="115"/>
      <c r="K9" s="115"/>
      <c r="L9" s="312"/>
      <c r="M9" s="312"/>
      <c r="N9" s="312"/>
      <c r="O9" s="312"/>
    </row>
    <row r="10" spans="1:15" ht="45" customHeight="1" x14ac:dyDescent="0.2">
      <c r="A10" s="314" t="s">
        <v>94</v>
      </c>
      <c r="B10" s="116" t="s">
        <v>235</v>
      </c>
      <c r="C10" s="540" t="s">
        <v>96</v>
      </c>
      <c r="D10" s="541"/>
      <c r="E10" s="314" t="s">
        <v>101</v>
      </c>
      <c r="F10" s="117" t="s">
        <v>97</v>
      </c>
      <c r="G10" s="116" t="s">
        <v>236</v>
      </c>
      <c r="H10" s="314" t="s">
        <v>99</v>
      </c>
      <c r="I10" s="314" t="s">
        <v>100</v>
      </c>
      <c r="J10" s="118" t="s">
        <v>237</v>
      </c>
      <c r="K10" s="119" t="s">
        <v>238</v>
      </c>
      <c r="L10" s="99"/>
      <c r="M10" s="311"/>
      <c r="N10" s="311"/>
      <c r="O10" s="312"/>
    </row>
    <row r="11" spans="1:15" ht="39" customHeight="1" x14ac:dyDescent="0.25">
      <c r="A11" s="94"/>
      <c r="B11" s="542" t="s">
        <v>239</v>
      </c>
      <c r="C11" s="542"/>
      <c r="D11" s="543"/>
      <c r="E11" s="544"/>
      <c r="F11" s="545"/>
      <c r="G11" s="544"/>
      <c r="H11" s="544"/>
      <c r="I11" s="544"/>
      <c r="J11" s="120"/>
      <c r="K11" s="120"/>
      <c r="L11" s="311"/>
      <c r="M11" s="311"/>
      <c r="N11" s="311"/>
      <c r="O11" s="312"/>
    </row>
    <row r="12" spans="1:15" ht="15" customHeight="1" x14ac:dyDescent="0.2">
      <c r="A12" s="312" t="s">
        <v>240</v>
      </c>
      <c r="B12" s="313" t="s">
        <v>241</v>
      </c>
      <c r="C12" s="312" t="s">
        <v>242</v>
      </c>
      <c r="D12" s="312"/>
      <c r="E12" s="121">
        <v>7</v>
      </c>
      <c r="F12" s="122">
        <v>41357</v>
      </c>
      <c r="G12" s="123" t="s">
        <v>243</v>
      </c>
      <c r="H12" s="312"/>
      <c r="I12" s="312"/>
      <c r="J12" s="100" t="s">
        <v>244</v>
      </c>
      <c r="K12" s="100" t="s">
        <v>245</v>
      </c>
      <c r="L12" s="311"/>
      <c r="M12" s="311"/>
      <c r="N12" s="311"/>
      <c r="O12" s="312"/>
    </row>
    <row r="13" spans="1:15" ht="15" customHeight="1" x14ac:dyDescent="0.2">
      <c r="A13" s="312" t="s">
        <v>246</v>
      </c>
      <c r="B13" s="313" t="s">
        <v>241</v>
      </c>
      <c r="C13" s="529" t="s">
        <v>247</v>
      </c>
      <c r="D13" s="529"/>
      <c r="E13" s="121">
        <v>5</v>
      </c>
      <c r="F13" s="124">
        <v>41359</v>
      </c>
      <c r="G13" s="125" t="s">
        <v>248</v>
      </c>
      <c r="H13" s="312"/>
      <c r="I13" s="312"/>
      <c r="J13" s="100"/>
      <c r="K13" s="100" t="s">
        <v>245</v>
      </c>
      <c r="L13" s="311"/>
      <c r="M13" s="311"/>
      <c r="N13" s="311"/>
      <c r="O13" s="312"/>
    </row>
    <row r="14" spans="1:15" ht="15" customHeight="1" x14ac:dyDescent="0.2">
      <c r="A14" s="312" t="s">
        <v>249</v>
      </c>
      <c r="B14" s="313" t="s">
        <v>241</v>
      </c>
      <c r="C14" s="312" t="s">
        <v>250</v>
      </c>
      <c r="D14" s="312"/>
      <c r="E14" s="121">
        <v>18</v>
      </c>
      <c r="F14" s="122">
        <v>41323</v>
      </c>
      <c r="G14" s="125"/>
      <c r="H14" s="312"/>
      <c r="I14" s="312"/>
      <c r="J14" s="100" t="s">
        <v>251</v>
      </c>
      <c r="K14" s="100"/>
      <c r="L14" s="311"/>
      <c r="M14" s="311"/>
      <c r="N14" s="311"/>
      <c r="O14" s="312"/>
    </row>
    <row r="15" spans="1:15" ht="15" customHeight="1" x14ac:dyDescent="0.2">
      <c r="A15" s="312" t="s">
        <v>252</v>
      </c>
      <c r="B15" s="313" t="s">
        <v>241</v>
      </c>
      <c r="C15" s="312" t="s">
        <v>253</v>
      </c>
      <c r="D15" s="312"/>
      <c r="E15" s="121">
        <v>19</v>
      </c>
      <c r="F15" s="126"/>
      <c r="G15" s="125"/>
      <c r="H15" s="312"/>
      <c r="I15" s="312"/>
      <c r="J15" s="100">
        <v>0</v>
      </c>
      <c r="K15" s="100"/>
      <c r="L15" s="311"/>
      <c r="M15" s="311"/>
      <c r="N15" s="311"/>
      <c r="O15" s="312"/>
    </row>
    <row r="16" spans="1:15" ht="15" customHeight="1" x14ac:dyDescent="0.2">
      <c r="A16" s="312" t="s">
        <v>254</v>
      </c>
      <c r="B16" s="313" t="s">
        <v>241</v>
      </c>
      <c r="C16" s="529" t="s">
        <v>255</v>
      </c>
      <c r="D16" s="529"/>
      <c r="E16" s="121">
        <v>15</v>
      </c>
      <c r="F16" s="122">
        <v>41329</v>
      </c>
      <c r="G16" s="125"/>
      <c r="H16" s="312"/>
      <c r="I16" s="312"/>
      <c r="J16" s="100"/>
      <c r="K16" s="100"/>
      <c r="L16" s="311"/>
      <c r="M16" s="311"/>
      <c r="N16" s="311"/>
      <c r="O16" s="312"/>
    </row>
    <row r="17" spans="1:15" ht="15" customHeight="1" x14ac:dyDescent="0.2">
      <c r="A17" s="312"/>
      <c r="B17" s="121"/>
      <c r="C17" s="312"/>
      <c r="D17" s="18"/>
      <c r="E17" s="121"/>
      <c r="F17" s="111"/>
      <c r="G17" s="125"/>
      <c r="H17" s="312"/>
      <c r="I17" s="312"/>
      <c r="J17" s="100"/>
      <c r="K17" s="100"/>
      <c r="L17" s="311"/>
      <c r="M17" s="311"/>
      <c r="N17" s="311"/>
      <c r="O17" s="312"/>
    </row>
    <row r="18" spans="1:15" ht="15" customHeight="1" x14ac:dyDescent="0.2">
      <c r="A18" s="312" t="s">
        <v>256</v>
      </c>
      <c r="B18" s="313" t="s">
        <v>241</v>
      </c>
      <c r="C18" s="312" t="s">
        <v>257</v>
      </c>
      <c r="D18" s="311"/>
      <c r="E18" s="121">
        <v>64</v>
      </c>
      <c r="F18" s="124">
        <v>41308</v>
      </c>
      <c r="G18" s="312"/>
      <c r="H18" s="312"/>
      <c r="I18" s="312"/>
      <c r="J18" s="100"/>
      <c r="K18" s="100"/>
      <c r="L18" s="311"/>
      <c r="M18" s="311"/>
      <c r="N18" s="311"/>
      <c r="O18" s="312"/>
    </row>
    <row r="19" spans="1:15" ht="15" customHeight="1" x14ac:dyDescent="0.2">
      <c r="A19" s="312" t="s">
        <v>258</v>
      </c>
      <c r="B19" s="127" t="s">
        <v>259</v>
      </c>
      <c r="C19" s="529" t="s">
        <v>260</v>
      </c>
      <c r="D19" s="527"/>
      <c r="E19" s="121">
        <v>44</v>
      </c>
      <c r="F19" s="124">
        <v>41308</v>
      </c>
      <c r="G19" s="125"/>
      <c r="H19" s="312"/>
      <c r="I19" s="312"/>
      <c r="J19" s="100"/>
      <c r="K19" s="100"/>
      <c r="L19" s="311"/>
      <c r="M19" s="311"/>
      <c r="N19" s="311"/>
      <c r="O19" s="312"/>
    </row>
    <row r="20" spans="1:15" ht="15" customHeight="1" x14ac:dyDescent="0.2">
      <c r="A20" s="311"/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</row>
    <row r="21" spans="1:15" ht="15" customHeight="1" x14ac:dyDescent="0.2">
      <c r="A21" s="312" t="s">
        <v>261</v>
      </c>
      <c r="B21" s="313" t="s">
        <v>262</v>
      </c>
      <c r="C21" s="532" t="s">
        <v>263</v>
      </c>
      <c r="D21" s="533"/>
      <c r="E21" s="121">
        <v>32</v>
      </c>
      <c r="F21" s="124">
        <v>41341</v>
      </c>
      <c r="G21" s="312"/>
      <c r="H21" s="312"/>
      <c r="I21" s="312"/>
      <c r="J21" s="100"/>
      <c r="K21" s="100"/>
      <c r="L21" s="311"/>
      <c r="M21" s="311"/>
      <c r="N21" s="311"/>
      <c r="O21" s="312"/>
    </row>
    <row r="22" spans="1:15" ht="15" customHeight="1" x14ac:dyDescent="0.2">
      <c r="A22" s="311"/>
      <c r="B22" s="311"/>
      <c r="C22" s="529" t="s">
        <v>264</v>
      </c>
      <c r="D22" s="527"/>
      <c r="E22" s="311">
        <v>20</v>
      </c>
      <c r="F22" s="124">
        <v>41360</v>
      </c>
      <c r="G22" s="311"/>
      <c r="H22" s="312"/>
      <c r="I22" s="311"/>
      <c r="J22" s="100"/>
      <c r="K22" s="100"/>
      <c r="L22" s="311"/>
      <c r="M22" s="311"/>
      <c r="N22" s="311"/>
      <c r="O22" s="312"/>
    </row>
    <row r="23" spans="1:15" ht="15" customHeight="1" x14ac:dyDescent="0.2">
      <c r="A23" s="312"/>
      <c r="B23" s="313"/>
      <c r="C23" s="529" t="s">
        <v>265</v>
      </c>
      <c r="D23" s="527"/>
      <c r="E23" s="312">
        <v>9</v>
      </c>
      <c r="F23" s="124">
        <v>41356</v>
      </c>
      <c r="G23" s="312"/>
      <c r="H23" s="312"/>
      <c r="I23" s="312"/>
      <c r="J23" s="100"/>
      <c r="K23" s="100"/>
      <c r="L23" s="311"/>
      <c r="M23" s="311"/>
      <c r="N23" s="311"/>
      <c r="O23" s="312"/>
    </row>
    <row r="24" spans="1:15" ht="15" customHeight="1" x14ac:dyDescent="0.2">
      <c r="A24" s="312"/>
      <c r="B24" s="313"/>
      <c r="C24" s="529" t="s">
        <v>266</v>
      </c>
      <c r="D24" s="527"/>
      <c r="E24" s="312">
        <v>25</v>
      </c>
      <c r="F24" s="124">
        <v>41356</v>
      </c>
      <c r="G24" s="312"/>
      <c r="H24" s="312"/>
      <c r="I24" s="312"/>
      <c r="J24" s="100"/>
      <c r="K24" s="100"/>
      <c r="L24" s="311"/>
      <c r="M24" s="311"/>
      <c r="N24" s="311"/>
      <c r="O24" s="312"/>
    </row>
    <row r="25" spans="1:15" ht="15" customHeight="1" x14ac:dyDescent="0.2">
      <c r="A25" s="312"/>
      <c r="B25" s="313"/>
      <c r="C25" s="529" t="s">
        <v>267</v>
      </c>
      <c r="D25" s="529"/>
      <c r="E25" s="312">
        <v>27</v>
      </c>
      <c r="F25" s="124">
        <v>41356</v>
      </c>
      <c r="G25" s="312"/>
      <c r="H25" s="312"/>
      <c r="I25" s="312"/>
      <c r="J25" s="100"/>
      <c r="K25" s="100"/>
      <c r="L25" s="311"/>
      <c r="M25" s="311"/>
      <c r="N25" s="311"/>
      <c r="O25" s="312"/>
    </row>
    <row r="26" spans="1:15" ht="15" customHeight="1" x14ac:dyDescent="0.2">
      <c r="A26" s="312"/>
      <c r="B26" s="313"/>
      <c r="C26" s="529" t="s">
        <v>268</v>
      </c>
      <c r="D26" s="527"/>
      <c r="E26" s="312">
        <v>17</v>
      </c>
      <c r="F26" s="124">
        <v>41356</v>
      </c>
      <c r="G26" s="312"/>
      <c r="H26" s="312"/>
      <c r="I26" s="312"/>
      <c r="J26" s="100"/>
      <c r="K26" s="100"/>
      <c r="L26" s="311"/>
      <c r="M26" s="311"/>
      <c r="N26" s="311"/>
      <c r="O26" s="312"/>
    </row>
    <row r="27" spans="1:15" ht="15.75" customHeight="1" x14ac:dyDescent="0.25">
      <c r="A27" s="312"/>
      <c r="B27" s="528" t="s">
        <v>269</v>
      </c>
      <c r="C27" s="534"/>
      <c r="D27" s="535"/>
      <c r="E27" s="536"/>
      <c r="F27" s="537"/>
      <c r="G27" s="536"/>
      <c r="H27" s="536"/>
      <c r="I27" s="536"/>
      <c r="J27" s="128"/>
      <c r="K27" s="128"/>
      <c r="L27" s="311"/>
      <c r="M27" s="311"/>
      <c r="N27" s="311"/>
      <c r="O27" s="312"/>
    </row>
    <row r="28" spans="1:15" ht="15" customHeight="1" x14ac:dyDescent="0.2">
      <c r="A28" s="311"/>
      <c r="B28" s="311"/>
      <c r="C28" s="311"/>
      <c r="D28" s="311"/>
      <c r="E28" s="311"/>
      <c r="F28" s="311"/>
      <c r="G28" s="311"/>
      <c r="H28" s="311"/>
      <c r="I28" s="311"/>
      <c r="J28" s="100"/>
      <c r="K28" s="100"/>
      <c r="L28" s="311"/>
      <c r="M28" s="311"/>
      <c r="N28" s="311"/>
      <c r="O28" s="312"/>
    </row>
    <row r="29" spans="1:15" ht="15" customHeight="1" x14ac:dyDescent="0.2">
      <c r="A29" s="311"/>
      <c r="B29" s="311" t="s">
        <v>270</v>
      </c>
      <c r="C29" s="532" t="s">
        <v>271</v>
      </c>
      <c r="D29" s="532"/>
      <c r="E29" s="311">
        <v>26</v>
      </c>
      <c r="F29" s="129">
        <v>41355</v>
      </c>
      <c r="G29" s="311"/>
      <c r="H29" s="311"/>
      <c r="I29" s="311"/>
      <c r="J29" s="100"/>
      <c r="K29" s="100"/>
      <c r="L29" s="311"/>
      <c r="M29" s="311"/>
      <c r="N29" s="311"/>
      <c r="O29" s="312"/>
    </row>
    <row r="30" spans="1:15" ht="33.75" customHeight="1" x14ac:dyDescent="0.2">
      <c r="A30" s="312"/>
      <c r="B30" s="313"/>
      <c r="C30" s="529" t="s">
        <v>272</v>
      </c>
      <c r="D30" s="527"/>
      <c r="E30" s="121" t="s">
        <v>273</v>
      </c>
      <c r="F30" s="124"/>
      <c r="G30" s="125"/>
      <c r="H30" s="312"/>
      <c r="I30" s="312"/>
      <c r="J30" s="100"/>
      <c r="K30" s="100"/>
      <c r="L30" s="311"/>
      <c r="M30" s="311"/>
      <c r="N30" s="311"/>
      <c r="O30" s="312"/>
    </row>
    <row r="31" spans="1:15" ht="15" customHeight="1" x14ac:dyDescent="0.2">
      <c r="A31" s="312"/>
      <c r="B31" s="313"/>
      <c r="C31" s="529" t="s">
        <v>274</v>
      </c>
      <c r="D31" s="527"/>
      <c r="E31" s="121">
        <v>24</v>
      </c>
      <c r="F31" s="124">
        <v>41360</v>
      </c>
      <c r="G31" s="125"/>
      <c r="H31" s="312"/>
      <c r="I31" s="312"/>
      <c r="J31" s="100"/>
      <c r="K31" s="100"/>
      <c r="L31" s="311"/>
      <c r="M31" s="311"/>
      <c r="N31" s="311"/>
      <c r="O31" s="312"/>
    </row>
    <row r="32" spans="1:15" ht="15" customHeight="1" x14ac:dyDescent="0.2">
      <c r="A32" s="312"/>
      <c r="B32" s="313"/>
      <c r="C32" s="529" t="s">
        <v>275</v>
      </c>
      <c r="D32" s="527"/>
      <c r="E32" s="121">
        <v>40</v>
      </c>
      <c r="F32" s="126"/>
      <c r="G32" s="125"/>
      <c r="H32" s="312"/>
      <c r="I32" s="312"/>
      <c r="J32" s="100"/>
      <c r="K32" s="100"/>
      <c r="L32" s="311"/>
      <c r="M32" s="311"/>
      <c r="N32" s="311"/>
      <c r="O32" s="312"/>
    </row>
    <row r="33" spans="1:15" ht="15" customHeight="1" x14ac:dyDescent="0.2">
      <c r="A33" s="312"/>
      <c r="B33" s="313"/>
      <c r="C33" s="529" t="s">
        <v>276</v>
      </c>
      <c r="D33" s="527"/>
      <c r="E33" s="121">
        <v>29</v>
      </c>
      <c r="F33" s="126"/>
      <c r="G33" s="125"/>
      <c r="H33" s="312"/>
      <c r="I33" s="312"/>
      <c r="J33" s="100"/>
      <c r="K33" s="100"/>
      <c r="L33" s="311"/>
      <c r="M33" s="311"/>
      <c r="N33" s="311"/>
      <c r="O33" s="312"/>
    </row>
    <row r="34" spans="1:15" ht="15" customHeight="1" x14ac:dyDescent="0.2">
      <c r="A34" s="312"/>
      <c r="B34" s="313"/>
      <c r="C34" s="529" t="s">
        <v>277</v>
      </c>
      <c r="D34" s="527"/>
      <c r="E34" s="121">
        <v>22</v>
      </c>
      <c r="F34" s="124"/>
      <c r="G34" s="125"/>
      <c r="H34" s="312"/>
      <c r="I34" s="312"/>
      <c r="J34" s="100"/>
      <c r="K34" s="100"/>
      <c r="L34" s="311"/>
      <c r="M34" s="311"/>
      <c r="N34" s="311"/>
      <c r="O34" s="312"/>
    </row>
    <row r="35" spans="1:15" ht="15" customHeight="1" x14ac:dyDescent="0.2">
      <c r="A35" s="312"/>
      <c r="B35" s="313"/>
      <c r="C35" s="529" t="s">
        <v>278</v>
      </c>
      <c r="D35" s="527"/>
      <c r="E35" s="121">
        <v>32</v>
      </c>
      <c r="F35" s="124">
        <v>41360</v>
      </c>
      <c r="G35" s="125"/>
      <c r="H35" s="312"/>
      <c r="I35" s="312"/>
      <c r="J35" s="100"/>
      <c r="K35" s="100"/>
      <c r="L35" s="311"/>
      <c r="M35" s="311"/>
      <c r="N35" s="311"/>
      <c r="O35" s="312"/>
    </row>
    <row r="36" spans="1:15" ht="15" customHeight="1" x14ac:dyDescent="0.2">
      <c r="A36" s="312"/>
      <c r="B36" s="313"/>
      <c r="C36" s="311"/>
      <c r="D36" s="311"/>
      <c r="E36" s="121"/>
      <c r="F36" s="111"/>
      <c r="G36" s="125"/>
      <c r="H36" s="312"/>
      <c r="I36" s="312"/>
      <c r="J36" s="100"/>
      <c r="K36" s="100"/>
      <c r="L36" s="311"/>
      <c r="M36" s="311"/>
      <c r="N36" s="311"/>
      <c r="O36" s="312"/>
    </row>
    <row r="37" spans="1:15" ht="15" customHeight="1" x14ac:dyDescent="0.2">
      <c r="A37" s="312"/>
      <c r="B37" s="313"/>
      <c r="C37" s="312"/>
      <c r="D37" s="311"/>
      <c r="E37" s="121"/>
      <c r="F37" s="111"/>
      <c r="G37" s="125"/>
      <c r="H37" s="312"/>
      <c r="I37" s="312"/>
      <c r="J37" s="100"/>
      <c r="K37" s="100"/>
      <c r="L37" s="311"/>
      <c r="M37" s="311"/>
      <c r="N37" s="311"/>
      <c r="O37" s="312"/>
    </row>
    <row r="38" spans="1:15" ht="15" customHeight="1" x14ac:dyDescent="0.2">
      <c r="A38" s="312"/>
      <c r="B38" s="127"/>
      <c r="C38" s="532" t="s">
        <v>279</v>
      </c>
      <c r="D38" s="533"/>
      <c r="E38" s="121">
        <v>12</v>
      </c>
      <c r="F38" s="129">
        <v>41355</v>
      </c>
      <c r="G38" s="125"/>
      <c r="H38" s="312"/>
      <c r="I38" s="312"/>
      <c r="J38" s="100"/>
      <c r="K38" s="100"/>
      <c r="L38" s="311"/>
      <c r="M38" s="311"/>
      <c r="N38" s="311"/>
      <c r="O38" s="312"/>
    </row>
    <row r="39" spans="1:15" ht="15" customHeight="1" x14ac:dyDescent="0.2">
      <c r="A39" s="312"/>
      <c r="B39" s="127"/>
      <c r="C39" s="529"/>
      <c r="D39" s="527"/>
      <c r="E39" s="121"/>
      <c r="F39" s="111"/>
      <c r="G39" s="125"/>
      <c r="H39" s="312"/>
      <c r="I39" s="312"/>
      <c r="J39" s="100"/>
      <c r="K39" s="100"/>
      <c r="L39" s="311"/>
      <c r="M39" s="311"/>
      <c r="N39" s="311"/>
      <c r="O39" s="312"/>
    </row>
    <row r="40" spans="1:15" ht="15" customHeight="1" x14ac:dyDescent="0.2">
      <c r="A40" s="312"/>
      <c r="B40" s="313"/>
      <c r="C40" s="529" t="s">
        <v>280</v>
      </c>
      <c r="D40" s="527"/>
      <c r="E40" s="121">
        <v>32</v>
      </c>
      <c r="F40" s="130">
        <v>41356</v>
      </c>
      <c r="G40" s="312"/>
      <c r="H40" s="312"/>
      <c r="I40" s="312"/>
      <c r="J40" s="100"/>
      <c r="K40" s="100"/>
      <c r="L40" s="311"/>
      <c r="M40" s="311"/>
      <c r="N40" s="311"/>
      <c r="O40" s="312"/>
    </row>
    <row r="41" spans="1:15" ht="15" customHeight="1" x14ac:dyDescent="0.2">
      <c r="A41" s="312"/>
      <c r="B41" s="313"/>
      <c r="C41" s="311"/>
      <c r="D41" s="311"/>
      <c r="E41" s="312"/>
      <c r="F41" s="131"/>
      <c r="G41" s="312"/>
      <c r="H41" s="312"/>
      <c r="I41" s="312"/>
      <c r="J41" s="100"/>
      <c r="K41" s="100"/>
      <c r="L41" s="311"/>
      <c r="M41" s="311"/>
      <c r="N41" s="311"/>
      <c r="O41" s="312"/>
    </row>
    <row r="42" spans="1:15" ht="15" customHeight="1" x14ac:dyDescent="0.2">
      <c r="A42" s="312"/>
      <c r="B42" s="313"/>
      <c r="C42" s="311"/>
      <c r="D42" s="311"/>
      <c r="E42" s="312"/>
      <c r="F42" s="131"/>
      <c r="G42" s="312"/>
      <c r="H42" s="312"/>
      <c r="I42" s="312"/>
      <c r="J42" s="100"/>
      <c r="K42" s="100"/>
      <c r="L42" s="311"/>
      <c r="M42" s="311"/>
      <c r="N42" s="311"/>
      <c r="O42" s="312"/>
    </row>
    <row r="43" spans="1:15" ht="15" customHeight="1" x14ac:dyDescent="0.2">
      <c r="A43" s="312"/>
      <c r="B43" s="313"/>
      <c r="C43" s="311"/>
      <c r="D43" s="311"/>
      <c r="E43" s="312"/>
      <c r="F43" s="131"/>
      <c r="G43" s="312"/>
      <c r="H43" s="312"/>
      <c r="I43" s="312"/>
      <c r="J43" s="100"/>
      <c r="K43" s="100"/>
      <c r="L43" s="311"/>
      <c r="M43" s="311"/>
      <c r="N43" s="311"/>
      <c r="O43" s="312"/>
    </row>
    <row r="44" spans="1:15" ht="15" customHeight="1" x14ac:dyDescent="0.2">
      <c r="A44" s="312"/>
      <c r="B44" s="313"/>
      <c r="C44" s="311"/>
      <c r="D44" s="311"/>
      <c r="E44" s="312"/>
      <c r="F44" s="111"/>
      <c r="G44" s="312"/>
      <c r="H44" s="312"/>
      <c r="I44" s="312"/>
      <c r="J44" s="100"/>
      <c r="K44" s="100"/>
      <c r="L44" s="311"/>
      <c r="M44" s="311"/>
      <c r="N44" s="311"/>
      <c r="O44" s="312"/>
    </row>
    <row r="45" spans="1:15" ht="15" customHeight="1" x14ac:dyDescent="0.2">
      <c r="A45" s="312"/>
      <c r="B45" s="313"/>
      <c r="C45" s="311"/>
      <c r="D45" s="311"/>
      <c r="E45" s="312"/>
      <c r="F45" s="312"/>
      <c r="G45" s="312"/>
      <c r="H45" s="312"/>
      <c r="I45" s="312"/>
      <c r="J45" s="100"/>
      <c r="K45" s="100"/>
      <c r="L45" s="311"/>
      <c r="M45" s="311"/>
      <c r="N45" s="311"/>
      <c r="O45" s="312"/>
    </row>
    <row r="46" spans="1:15" ht="15.75" customHeight="1" x14ac:dyDescent="0.25">
      <c r="A46" s="312"/>
      <c r="B46" s="528" t="s">
        <v>281</v>
      </c>
      <c r="C46" s="528"/>
      <c r="D46" s="528"/>
      <c r="E46" s="528"/>
      <c r="F46" s="528"/>
      <c r="G46" s="528"/>
      <c r="H46" s="528"/>
      <c r="I46" s="528"/>
      <c r="J46" s="132"/>
      <c r="K46" s="132"/>
      <c r="L46" s="312"/>
      <c r="M46" s="312"/>
      <c r="N46" s="312"/>
      <c r="O46" s="312"/>
    </row>
    <row r="47" spans="1:15" ht="15" customHeight="1" x14ac:dyDescent="0.2">
      <c r="A47" s="312" t="s">
        <v>246</v>
      </c>
      <c r="B47" s="313"/>
      <c r="C47" s="529" t="s">
        <v>282</v>
      </c>
      <c r="D47" s="529"/>
      <c r="E47" s="121">
        <v>11</v>
      </c>
      <c r="F47" s="124">
        <v>41363</v>
      </c>
      <c r="G47" s="125"/>
      <c r="H47" s="312"/>
      <c r="I47" s="312"/>
      <c r="J47" s="104"/>
      <c r="K47" s="100" t="s">
        <v>245</v>
      </c>
      <c r="L47" s="312"/>
      <c r="M47" s="312"/>
      <c r="N47" s="312"/>
      <c r="O47" s="312"/>
    </row>
    <row r="48" spans="1:15" ht="15" customHeight="1" x14ac:dyDescent="0.2">
      <c r="A48" s="312"/>
      <c r="B48" s="127"/>
      <c r="C48" s="529"/>
      <c r="D48" s="529"/>
      <c r="E48" s="121"/>
      <c r="F48" s="111"/>
      <c r="G48" s="125"/>
      <c r="H48" s="312"/>
      <c r="I48" s="312"/>
      <c r="J48" s="104"/>
      <c r="K48" s="104"/>
      <c r="L48" s="312"/>
      <c r="M48" s="312"/>
      <c r="N48" s="312"/>
      <c r="O48" s="312"/>
    </row>
    <row r="49" spans="1:15" ht="15" customHeight="1" x14ac:dyDescent="0.2">
      <c r="A49" s="312" t="s">
        <v>246</v>
      </c>
      <c r="B49" s="313"/>
      <c r="C49" s="529" t="s">
        <v>283</v>
      </c>
      <c r="D49" s="529"/>
      <c r="E49" s="121">
        <v>10</v>
      </c>
      <c r="F49" s="124">
        <v>41363</v>
      </c>
      <c r="G49" s="125"/>
      <c r="H49" s="312"/>
      <c r="I49" s="312"/>
      <c r="J49" s="104"/>
      <c r="K49" s="100" t="s">
        <v>245</v>
      </c>
      <c r="L49" s="312"/>
      <c r="M49" s="312"/>
      <c r="N49" s="312"/>
      <c r="O49" s="312"/>
    </row>
    <row r="50" spans="1:15" ht="15" customHeight="1" x14ac:dyDescent="0.2">
      <c r="A50" s="312"/>
      <c r="B50" s="127"/>
      <c r="C50" s="529"/>
      <c r="D50" s="529"/>
      <c r="E50" s="121"/>
      <c r="F50" s="111"/>
      <c r="G50" s="125"/>
      <c r="H50" s="312"/>
      <c r="I50" s="312"/>
      <c r="J50" s="104"/>
      <c r="K50" s="104"/>
      <c r="L50" s="312"/>
      <c r="M50" s="312"/>
      <c r="N50" s="312"/>
      <c r="O50" s="312"/>
    </row>
    <row r="51" spans="1:15" ht="15" customHeight="1" x14ac:dyDescent="0.2">
      <c r="A51" s="311"/>
      <c r="B51" s="311"/>
      <c r="C51" s="311"/>
      <c r="D51" s="311"/>
      <c r="E51" s="311"/>
      <c r="F51" s="29"/>
      <c r="G51" s="311"/>
      <c r="H51" s="311"/>
      <c r="I51" s="311"/>
      <c r="J51" s="104"/>
      <c r="K51" s="104"/>
      <c r="L51" s="312"/>
      <c r="M51" s="312"/>
      <c r="N51" s="312"/>
      <c r="O51" s="312"/>
    </row>
    <row r="52" spans="1:15" ht="15" customHeight="1" x14ac:dyDescent="0.25">
      <c r="A52" s="311"/>
      <c r="B52" s="313"/>
      <c r="C52" s="529"/>
      <c r="D52" s="527"/>
      <c r="E52" s="312"/>
      <c r="F52" s="133"/>
      <c r="G52" s="312"/>
      <c r="H52" s="312"/>
      <c r="I52" s="312"/>
      <c r="J52" s="104"/>
      <c r="K52" s="104"/>
      <c r="L52" s="312"/>
      <c r="M52" s="312"/>
      <c r="N52" s="312"/>
      <c r="O52" s="312"/>
    </row>
    <row r="53" spans="1:15" ht="15" customHeight="1" x14ac:dyDescent="0.2">
      <c r="A53" s="312"/>
      <c r="B53" s="313"/>
      <c r="C53" s="312"/>
      <c r="D53" s="311"/>
      <c r="E53" s="312"/>
      <c r="F53" s="111"/>
      <c r="G53" s="312"/>
      <c r="H53" s="312"/>
      <c r="I53" s="312"/>
      <c r="J53" s="104"/>
      <c r="K53" s="104"/>
      <c r="L53" s="312"/>
      <c r="M53" s="312"/>
      <c r="N53" s="312"/>
      <c r="O53" s="312"/>
    </row>
    <row r="54" spans="1:15" ht="15.75" customHeight="1" x14ac:dyDescent="0.25">
      <c r="A54" s="312"/>
      <c r="B54" s="528" t="s">
        <v>284</v>
      </c>
      <c r="C54" s="528"/>
      <c r="D54" s="528"/>
      <c r="E54" s="528"/>
      <c r="F54" s="528"/>
      <c r="G54" s="528"/>
      <c r="H54" s="528"/>
      <c r="I54" s="528"/>
      <c r="J54" s="132"/>
      <c r="K54" s="132"/>
      <c r="L54" s="312"/>
      <c r="M54" s="312"/>
      <c r="N54" s="312"/>
      <c r="O54" s="312"/>
    </row>
    <row r="55" spans="1:15" ht="15" customHeight="1" x14ac:dyDescent="0.2">
      <c r="A55" s="312"/>
      <c r="B55" s="313"/>
      <c r="C55" s="529" t="s">
        <v>285</v>
      </c>
      <c r="D55" s="527"/>
      <c r="E55" s="134">
        <v>26</v>
      </c>
      <c r="F55" s="124">
        <v>41356</v>
      </c>
      <c r="G55" s="125"/>
      <c r="H55" s="312"/>
      <c r="I55" s="312"/>
      <c r="J55" s="135"/>
      <c r="K55" s="135"/>
      <c r="L55" s="312"/>
      <c r="M55" s="312"/>
      <c r="N55" s="312"/>
      <c r="O55" s="312"/>
    </row>
    <row r="56" spans="1:15" ht="15" customHeight="1" x14ac:dyDescent="0.2">
      <c r="A56" s="312"/>
      <c r="B56" s="127"/>
      <c r="C56" s="529" t="s">
        <v>286</v>
      </c>
      <c r="D56" s="529"/>
      <c r="E56" s="134">
        <v>55</v>
      </c>
      <c r="F56" s="124">
        <v>41356</v>
      </c>
      <c r="G56" s="125"/>
      <c r="H56" s="312"/>
      <c r="I56" s="312"/>
      <c r="J56" s="104"/>
      <c r="K56" s="104"/>
      <c r="L56" s="312"/>
      <c r="M56" s="312"/>
      <c r="N56" s="312"/>
      <c r="O56" s="312"/>
    </row>
    <row r="57" spans="1:15" ht="15" customHeight="1" x14ac:dyDescent="0.2">
      <c r="A57" s="312"/>
      <c r="B57" s="136"/>
      <c r="C57" s="312"/>
      <c r="D57" s="312"/>
      <c r="E57" s="312"/>
      <c r="F57" s="137"/>
      <c r="G57" s="312"/>
      <c r="H57" s="312"/>
      <c r="I57" s="312"/>
      <c r="J57" s="104"/>
      <c r="K57" s="104"/>
      <c r="L57" s="312"/>
      <c r="M57" s="312"/>
      <c r="N57" s="312"/>
      <c r="O57" s="312"/>
    </row>
    <row r="58" spans="1:15" ht="15.75" customHeight="1" x14ac:dyDescent="0.25">
      <c r="A58" s="312"/>
      <c r="B58" s="528" t="s">
        <v>287</v>
      </c>
      <c r="C58" s="528"/>
      <c r="D58" s="528"/>
      <c r="E58" s="528"/>
      <c r="F58" s="528"/>
      <c r="G58" s="528"/>
      <c r="H58" s="528"/>
      <c r="I58" s="528"/>
      <c r="J58" s="132"/>
      <c r="K58" s="132"/>
      <c r="L58" s="312"/>
      <c r="M58" s="312"/>
      <c r="N58" s="312"/>
      <c r="O58" s="312"/>
    </row>
    <row r="59" spans="1:15" ht="15" customHeight="1" x14ac:dyDescent="0.2">
      <c r="A59" s="312"/>
      <c r="B59" s="313" t="s">
        <v>241</v>
      </c>
      <c r="C59" s="529" t="s">
        <v>288</v>
      </c>
      <c r="D59" s="529"/>
      <c r="E59" s="121">
        <v>32</v>
      </c>
      <c r="F59" s="124">
        <v>41356</v>
      </c>
      <c r="G59" s="125"/>
      <c r="H59" s="312"/>
      <c r="I59" s="312"/>
      <c r="J59" s="104"/>
      <c r="K59" s="104"/>
      <c r="L59" s="312"/>
      <c r="M59" s="312"/>
      <c r="N59" s="312"/>
      <c r="O59" s="312"/>
    </row>
    <row r="60" spans="1:15" ht="15" customHeight="1" x14ac:dyDescent="0.2">
      <c r="A60" s="311"/>
      <c r="B60" s="311"/>
      <c r="C60" s="527" t="s">
        <v>289</v>
      </c>
      <c r="D60" s="527"/>
      <c r="E60" s="121">
        <v>50</v>
      </c>
      <c r="F60" s="138" t="s">
        <v>290</v>
      </c>
      <c r="G60" s="311"/>
      <c r="H60" s="311"/>
      <c r="I60" s="311"/>
      <c r="J60" s="104"/>
      <c r="K60" s="104"/>
      <c r="L60" s="312"/>
      <c r="M60" s="312"/>
      <c r="N60" s="312"/>
      <c r="O60" s="312"/>
    </row>
    <row r="61" spans="1:15" ht="15" customHeight="1" x14ac:dyDescent="0.2">
      <c r="A61" s="311"/>
      <c r="B61" s="311"/>
      <c r="C61" s="527" t="s">
        <v>291</v>
      </c>
      <c r="D61" s="527"/>
      <c r="E61" s="121">
        <v>16</v>
      </c>
      <c r="F61" s="139"/>
      <c r="G61" s="311"/>
      <c r="H61" s="311"/>
      <c r="I61" s="311"/>
      <c r="J61" s="104"/>
      <c r="K61" s="104"/>
      <c r="L61" s="312"/>
      <c r="M61" s="312"/>
      <c r="N61" s="312"/>
      <c r="O61" s="312"/>
    </row>
    <row r="62" spans="1:15" ht="15" customHeight="1" x14ac:dyDescent="0.2">
      <c r="A62" s="311"/>
      <c r="B62" s="311"/>
      <c r="C62" s="311" t="s">
        <v>292</v>
      </c>
      <c r="D62" s="311" t="s">
        <v>293</v>
      </c>
      <c r="E62" s="121">
        <v>22</v>
      </c>
      <c r="F62" s="138"/>
      <c r="G62" s="311"/>
      <c r="H62" s="311"/>
      <c r="I62" s="311"/>
      <c r="J62" s="104"/>
      <c r="K62" s="104"/>
      <c r="L62" s="312"/>
      <c r="M62" s="312"/>
      <c r="N62" s="312"/>
      <c r="O62" s="312"/>
    </row>
    <row r="63" spans="1:15" ht="15" customHeight="1" x14ac:dyDescent="0.2">
      <c r="A63" s="311"/>
      <c r="B63" s="311"/>
      <c r="C63" s="527" t="s">
        <v>292</v>
      </c>
      <c r="D63" s="527"/>
      <c r="E63" s="121">
        <v>14</v>
      </c>
      <c r="F63" s="139"/>
      <c r="G63" s="311"/>
      <c r="H63" s="311"/>
      <c r="I63" s="311"/>
      <c r="J63" s="104"/>
      <c r="K63" s="104"/>
      <c r="L63" s="312"/>
      <c r="M63" s="312"/>
      <c r="N63" s="312"/>
      <c r="O63" s="312"/>
    </row>
    <row r="64" spans="1:15" ht="15" customHeight="1" x14ac:dyDescent="0.2">
      <c r="A64" s="311"/>
      <c r="B64" s="311"/>
      <c r="C64" s="311" t="s">
        <v>294</v>
      </c>
      <c r="D64" s="311" t="s">
        <v>293</v>
      </c>
      <c r="E64" s="121">
        <v>69</v>
      </c>
      <c r="F64" s="311"/>
      <c r="G64" s="311"/>
      <c r="H64" s="311"/>
      <c r="I64" s="311"/>
      <c r="J64" s="104"/>
      <c r="K64" s="104"/>
      <c r="L64" s="312"/>
      <c r="M64" s="312"/>
      <c r="N64" s="312"/>
      <c r="O64" s="312"/>
    </row>
    <row r="65" spans="1:20" ht="18" customHeight="1" x14ac:dyDescent="0.2">
      <c r="A65" s="311"/>
      <c r="B65" s="311"/>
      <c r="C65" s="311" t="s">
        <v>294</v>
      </c>
      <c r="D65" s="311" t="s">
        <v>295</v>
      </c>
      <c r="E65" s="121">
        <v>29</v>
      </c>
      <c r="F65" s="139"/>
      <c r="G65" s="311"/>
      <c r="H65" s="311"/>
      <c r="I65" s="311"/>
      <c r="J65" s="104"/>
      <c r="K65" s="104"/>
      <c r="L65" s="312"/>
      <c r="M65" s="312"/>
      <c r="N65" s="312"/>
      <c r="O65" s="312"/>
      <c r="P65" s="311"/>
      <c r="Q65" s="311"/>
      <c r="R65" s="311"/>
      <c r="S65" s="311"/>
      <c r="T65" s="311"/>
    </row>
    <row r="66" spans="1:20" ht="45" customHeight="1" x14ac:dyDescent="0.2">
      <c r="A66" s="311"/>
      <c r="B66" s="311"/>
      <c r="C66" s="311" t="s">
        <v>296</v>
      </c>
      <c r="D66" s="311" t="s">
        <v>293</v>
      </c>
      <c r="E66" s="121">
        <v>64</v>
      </c>
      <c r="F66" s="311"/>
      <c r="G66" s="311"/>
      <c r="H66" s="311"/>
      <c r="I66" s="311"/>
      <c r="J66" s="104"/>
      <c r="K66" s="104"/>
      <c r="L66" s="312"/>
      <c r="M66" s="312"/>
      <c r="N66" s="312"/>
      <c r="O66" s="312"/>
      <c r="P66" s="311"/>
      <c r="Q66" s="311"/>
      <c r="R66" s="311"/>
      <c r="S66" s="311"/>
      <c r="T66" s="311"/>
    </row>
    <row r="67" spans="1:20" ht="15" customHeight="1" x14ac:dyDescent="0.2">
      <c r="A67" s="312"/>
      <c r="B67" s="312"/>
      <c r="C67" s="311" t="s">
        <v>296</v>
      </c>
      <c r="D67" s="311" t="s">
        <v>295</v>
      </c>
      <c r="E67" s="121">
        <v>30</v>
      </c>
      <c r="F67" s="139"/>
      <c r="G67" s="312"/>
      <c r="H67" s="312"/>
      <c r="I67" s="312"/>
      <c r="J67" s="104"/>
      <c r="K67" s="104"/>
      <c r="L67" s="312"/>
      <c r="M67" s="312"/>
      <c r="N67" s="312"/>
      <c r="O67" s="312"/>
      <c r="P67" s="311"/>
      <c r="Q67" s="311"/>
      <c r="R67" s="311"/>
      <c r="S67" s="311"/>
      <c r="T67" s="311"/>
    </row>
    <row r="68" spans="1:20" ht="15.75" customHeight="1" x14ac:dyDescent="0.25">
      <c r="A68" s="312" t="s">
        <v>297</v>
      </c>
      <c r="B68" s="313" t="s">
        <v>241</v>
      </c>
      <c r="C68" s="529" t="s">
        <v>298</v>
      </c>
      <c r="D68" s="529"/>
      <c r="E68" s="121">
        <v>28</v>
      </c>
      <c r="F68" s="124">
        <v>41320</v>
      </c>
      <c r="G68" s="140" t="s">
        <v>299</v>
      </c>
      <c r="H68" s="312"/>
      <c r="I68" s="312"/>
      <c r="J68" s="104"/>
      <c r="K68" s="104" t="s">
        <v>300</v>
      </c>
      <c r="L68" s="312"/>
      <c r="M68" s="312"/>
      <c r="N68" s="121"/>
      <c r="O68" s="121"/>
      <c r="P68" s="312"/>
      <c r="Q68" s="312"/>
      <c r="R68" s="312"/>
      <c r="S68" s="312"/>
      <c r="T68" s="312"/>
    </row>
    <row r="69" spans="1:20" ht="15.75" customHeight="1" x14ac:dyDescent="0.2">
      <c r="A69" s="312"/>
      <c r="B69" s="313" t="s">
        <v>241</v>
      </c>
      <c r="C69" s="312" t="s">
        <v>301</v>
      </c>
      <c r="D69" s="311"/>
      <c r="E69" s="121">
        <v>18</v>
      </c>
      <c r="F69" s="141">
        <v>41366</v>
      </c>
      <c r="G69" s="312"/>
      <c r="H69" s="312"/>
      <c r="I69" s="312"/>
      <c r="J69" s="104"/>
      <c r="K69" s="104" t="s">
        <v>300</v>
      </c>
      <c r="L69" s="312"/>
      <c r="M69" s="312"/>
      <c r="N69" s="312"/>
      <c r="O69" s="312"/>
      <c r="P69" s="311"/>
      <c r="Q69" s="311"/>
      <c r="R69" s="311"/>
      <c r="S69" s="311"/>
      <c r="T69" s="311"/>
    </row>
    <row r="70" spans="1:20" ht="15.75" customHeight="1" x14ac:dyDescent="0.2">
      <c r="A70" s="312"/>
      <c r="B70" s="312"/>
      <c r="C70" s="311"/>
      <c r="D70" s="311"/>
      <c r="E70" s="312"/>
      <c r="F70" s="312"/>
      <c r="G70" s="312"/>
      <c r="H70" s="312"/>
      <c r="I70" s="312"/>
      <c r="J70" s="104"/>
      <c r="K70" s="104"/>
      <c r="L70" s="312"/>
      <c r="M70" s="312"/>
      <c r="N70" s="312"/>
      <c r="O70" s="312"/>
      <c r="P70" s="311"/>
      <c r="Q70" s="311"/>
      <c r="R70" s="311"/>
      <c r="S70" s="311"/>
      <c r="T70" s="311"/>
    </row>
    <row r="71" spans="1:20" ht="15.75" customHeight="1" x14ac:dyDescent="0.25">
      <c r="A71" s="312"/>
      <c r="B71" s="528" t="s">
        <v>302</v>
      </c>
      <c r="C71" s="528"/>
      <c r="D71" s="528"/>
      <c r="E71" s="528"/>
      <c r="F71" s="528"/>
      <c r="G71" s="528"/>
      <c r="H71" s="528"/>
      <c r="I71" s="528"/>
      <c r="J71" s="104"/>
      <c r="K71" s="104"/>
      <c r="L71" s="312"/>
      <c r="M71" s="312"/>
      <c r="N71" s="312"/>
      <c r="O71" s="312"/>
      <c r="P71" s="311"/>
      <c r="Q71" s="311"/>
      <c r="R71" s="311"/>
      <c r="S71" s="311"/>
      <c r="T71" s="311"/>
    </row>
    <row r="72" spans="1:20" ht="15.75" customHeight="1" x14ac:dyDescent="0.2">
      <c r="A72" s="312"/>
      <c r="B72" s="312"/>
      <c r="C72" s="527" t="s">
        <v>303</v>
      </c>
      <c r="D72" s="527"/>
      <c r="E72" s="312">
        <v>20</v>
      </c>
      <c r="F72" s="142"/>
      <c r="G72" s="312"/>
      <c r="H72" s="312"/>
      <c r="I72" s="312"/>
      <c r="J72" s="104"/>
      <c r="K72" s="104" t="s">
        <v>304</v>
      </c>
      <c r="L72" s="312"/>
      <c r="M72" s="312"/>
      <c r="N72" s="312"/>
      <c r="O72" s="312"/>
      <c r="P72" s="311"/>
      <c r="Q72" s="311"/>
      <c r="R72" s="311"/>
      <c r="S72" s="311"/>
      <c r="T72" s="311"/>
    </row>
    <row r="73" spans="1:20" ht="15.75" customHeight="1" x14ac:dyDescent="0.2">
      <c r="A73" s="312"/>
      <c r="B73" s="313" t="s">
        <v>241</v>
      </c>
      <c r="C73" s="527" t="s">
        <v>305</v>
      </c>
      <c r="D73" s="527"/>
      <c r="E73" s="312">
        <v>16</v>
      </c>
      <c r="F73" s="3" t="s">
        <v>306</v>
      </c>
      <c r="G73" s="312"/>
      <c r="H73" s="312"/>
      <c r="I73" s="312"/>
      <c r="J73" s="104">
        <v>2.5</v>
      </c>
      <c r="K73" s="104" t="s">
        <v>307</v>
      </c>
      <c r="L73" s="312"/>
      <c r="M73" s="312"/>
      <c r="N73" s="312"/>
      <c r="O73" s="312"/>
      <c r="P73" s="311"/>
      <c r="Q73" s="311"/>
      <c r="R73" s="311"/>
      <c r="S73" s="311"/>
      <c r="T73" s="311"/>
    </row>
    <row r="74" spans="1:20" ht="15.75" customHeight="1" x14ac:dyDescent="0.2">
      <c r="A74" s="312"/>
      <c r="B74" s="312"/>
      <c r="C74" s="311"/>
      <c r="D74" s="311"/>
      <c r="E74" s="312"/>
      <c r="F74" s="312"/>
      <c r="G74" s="312"/>
      <c r="H74" s="312"/>
      <c r="I74" s="312"/>
      <c r="J74" s="104"/>
      <c r="K74" s="104"/>
      <c r="L74" s="312"/>
      <c r="M74" s="312"/>
      <c r="N74" s="312"/>
      <c r="O74" s="312"/>
      <c r="P74" s="311"/>
      <c r="Q74" s="311"/>
      <c r="R74" s="311"/>
      <c r="S74" s="311"/>
      <c r="T74" s="311"/>
    </row>
    <row r="75" spans="1:20" ht="15.75" customHeight="1" x14ac:dyDescent="0.2">
      <c r="A75" s="312"/>
      <c r="B75" s="312"/>
      <c r="C75" s="311"/>
      <c r="D75" s="311"/>
      <c r="E75" s="312"/>
      <c r="F75" s="312"/>
      <c r="G75" s="312"/>
      <c r="H75" s="312"/>
      <c r="I75" s="312"/>
      <c r="J75" s="104"/>
      <c r="K75" s="104"/>
      <c r="L75" s="312"/>
      <c r="M75" s="312"/>
      <c r="N75" s="312"/>
      <c r="O75" s="312"/>
      <c r="P75" s="311"/>
      <c r="Q75" s="311"/>
      <c r="R75" s="311"/>
      <c r="S75" s="311"/>
      <c r="T75" s="311"/>
    </row>
    <row r="76" spans="1:20" ht="15.75" customHeight="1" x14ac:dyDescent="0.2">
      <c r="A76" s="312"/>
      <c r="B76" s="312"/>
      <c r="C76" s="311"/>
      <c r="D76" s="311"/>
      <c r="E76" s="312"/>
      <c r="F76" s="312"/>
      <c r="G76" s="312"/>
      <c r="H76" s="312"/>
      <c r="I76" s="312"/>
      <c r="J76" s="104"/>
      <c r="K76" s="104"/>
      <c r="L76" s="312"/>
      <c r="M76" s="312"/>
      <c r="N76" s="312"/>
      <c r="O76" s="312"/>
      <c r="P76" s="311"/>
      <c r="Q76" s="311"/>
      <c r="R76" s="311"/>
      <c r="S76" s="311"/>
      <c r="T76" s="311"/>
    </row>
    <row r="77" spans="1:20" ht="15.75" customHeight="1" x14ac:dyDescent="0.25">
      <c r="A77" s="312"/>
      <c r="B77" s="528" t="s">
        <v>84</v>
      </c>
      <c r="C77" s="528"/>
      <c r="D77" s="528"/>
      <c r="E77" s="528"/>
      <c r="F77" s="528"/>
      <c r="G77" s="528"/>
      <c r="H77" s="528"/>
      <c r="I77" s="528"/>
      <c r="J77" s="132"/>
      <c r="K77" s="132"/>
      <c r="L77" s="312"/>
      <c r="M77" s="312"/>
      <c r="N77" s="312"/>
      <c r="O77" s="312"/>
      <c r="P77" s="311"/>
      <c r="Q77" s="311"/>
      <c r="R77" s="311"/>
      <c r="S77" s="311"/>
      <c r="T77" s="311"/>
    </row>
    <row r="78" spans="1:20" ht="15" customHeight="1" x14ac:dyDescent="0.2">
      <c r="A78" s="312"/>
      <c r="B78" s="312"/>
      <c r="C78" s="529" t="s">
        <v>308</v>
      </c>
      <c r="D78" s="529"/>
      <c r="E78" s="529"/>
      <c r="F78" s="529"/>
      <c r="G78" s="529"/>
      <c r="H78" s="529"/>
      <c r="I78" s="529"/>
      <c r="J78" s="104"/>
      <c r="K78" s="104"/>
      <c r="L78" s="312"/>
      <c r="M78" s="312"/>
      <c r="N78" s="312"/>
      <c r="O78" s="312"/>
      <c r="P78" s="311"/>
      <c r="Q78" s="311"/>
      <c r="R78" s="311"/>
      <c r="S78" s="311"/>
      <c r="T78" s="311"/>
    </row>
    <row r="79" spans="1:20" ht="15" customHeight="1" x14ac:dyDescent="0.2">
      <c r="A79" s="312"/>
      <c r="B79" s="312"/>
      <c r="C79" s="530"/>
      <c r="D79" s="530"/>
      <c r="E79" s="530"/>
      <c r="F79" s="530"/>
      <c r="G79" s="530"/>
      <c r="H79" s="530"/>
      <c r="I79" s="530"/>
      <c r="J79" s="104"/>
      <c r="K79" s="104"/>
      <c r="L79" s="312"/>
      <c r="M79" s="312"/>
      <c r="N79" s="312"/>
      <c r="O79" s="312"/>
      <c r="P79" s="311"/>
      <c r="Q79" s="311"/>
      <c r="R79" s="311"/>
      <c r="S79" s="311"/>
      <c r="T79" s="311"/>
    </row>
    <row r="80" spans="1:20" ht="15" customHeight="1" x14ac:dyDescent="0.2">
      <c r="A80" s="312"/>
      <c r="B80" s="312"/>
      <c r="C80" s="312"/>
      <c r="D80" s="312"/>
      <c r="E80" s="312"/>
      <c r="F80" s="137"/>
      <c r="G80" s="312"/>
      <c r="H80" s="312"/>
      <c r="I80" s="312"/>
      <c r="J80" s="104"/>
      <c r="K80" s="104"/>
      <c r="L80" s="312"/>
      <c r="M80" s="312"/>
      <c r="N80" s="312"/>
      <c r="O80" s="312"/>
      <c r="P80" s="311"/>
      <c r="Q80" s="311"/>
      <c r="R80" s="311"/>
      <c r="S80" s="311"/>
      <c r="T80" s="311"/>
    </row>
    <row r="81" spans="1:11" x14ac:dyDescent="0.2">
      <c r="A81" s="143" t="s">
        <v>309</v>
      </c>
      <c r="B81" s="143"/>
      <c r="C81" s="531" t="s">
        <v>310</v>
      </c>
      <c r="D81" s="531"/>
      <c r="E81" s="143"/>
      <c r="F81" s="143"/>
      <c r="G81" s="143"/>
      <c r="H81" s="143"/>
      <c r="I81" s="143"/>
      <c r="J81" s="144"/>
      <c r="K81" s="144"/>
    </row>
    <row r="82" spans="1:11" x14ac:dyDescent="0.2">
      <c r="A82" s="143"/>
      <c r="B82" s="143"/>
      <c r="C82" s="143" t="s">
        <v>311</v>
      </c>
      <c r="D82" s="143"/>
      <c r="E82" s="143"/>
      <c r="F82" s="143"/>
      <c r="G82" s="143"/>
      <c r="H82" s="143"/>
      <c r="I82" s="143"/>
      <c r="J82" s="144"/>
      <c r="K82" s="144"/>
    </row>
    <row r="83" spans="1:11" x14ac:dyDescent="0.2">
      <c r="A83" s="143"/>
      <c r="B83" s="143"/>
      <c r="C83" s="143"/>
      <c r="D83" s="143"/>
      <c r="E83" s="143"/>
      <c r="F83" s="143"/>
      <c r="G83" s="143"/>
      <c r="H83" s="143"/>
      <c r="I83" s="143"/>
      <c r="J83" s="144"/>
      <c r="K83" s="144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71" t="s">
        <v>114</v>
      </c>
      <c r="B1" s="572"/>
      <c r="C1" s="572"/>
      <c r="D1" s="572"/>
      <c r="E1" s="572"/>
      <c r="F1" s="573"/>
      <c r="G1" s="145"/>
    </row>
    <row r="2" spans="1:7" x14ac:dyDescent="0.25">
      <c r="A2" s="146" t="s">
        <v>21</v>
      </c>
      <c r="B2" s="44" t="s">
        <v>26</v>
      </c>
      <c r="C2" s="44" t="s">
        <v>312</v>
      </c>
      <c r="D2" s="509" t="s">
        <v>36</v>
      </c>
      <c r="E2" s="509"/>
      <c r="F2" s="509"/>
      <c r="G2" s="147"/>
    </row>
    <row r="3" spans="1:7" x14ac:dyDescent="0.25">
      <c r="A3" s="148" t="s">
        <v>313</v>
      </c>
      <c r="B3" s="149">
        <f>SUMIF(B13:B998,"Anu",E13:E998)</f>
        <v>29.5</v>
      </c>
      <c r="C3" s="149">
        <f>B3/4</f>
        <v>7.375</v>
      </c>
      <c r="D3" s="574" t="s">
        <v>314</v>
      </c>
      <c r="E3" s="575"/>
      <c r="F3" s="576"/>
      <c r="G3" s="145"/>
    </row>
    <row r="4" spans="1:7" x14ac:dyDescent="0.25">
      <c r="A4" s="148" t="s">
        <v>315</v>
      </c>
      <c r="B4" s="149">
        <f>SUMIF(B13:B998,"Ari",E13:E998)</f>
        <v>39</v>
      </c>
      <c r="C4" s="149">
        <f>B4/4</f>
        <v>9.75</v>
      </c>
      <c r="D4" s="560" t="s">
        <v>316</v>
      </c>
      <c r="E4" s="561"/>
      <c r="F4" s="562"/>
      <c r="G4" s="145"/>
    </row>
    <row r="5" spans="1:7" x14ac:dyDescent="0.25">
      <c r="A5" s="148" t="s">
        <v>317</v>
      </c>
      <c r="B5" s="149">
        <f>SUMIF(B13:B998,"Ilkka",E13:E998)</f>
        <v>29</v>
      </c>
      <c r="C5" s="149">
        <f>B5/4</f>
        <v>7.25</v>
      </c>
      <c r="D5" s="560"/>
      <c r="E5" s="561"/>
      <c r="F5" s="562"/>
      <c r="G5" s="145"/>
    </row>
    <row r="6" spans="1:7" x14ac:dyDescent="0.25">
      <c r="A6" s="148" t="s">
        <v>318</v>
      </c>
      <c r="B6" s="149">
        <f>SUMIF(B13:B998,"Ka",E13:E998)</f>
        <v>19</v>
      </c>
      <c r="C6" s="149">
        <f>B6/4</f>
        <v>4.75</v>
      </c>
      <c r="D6" s="560"/>
      <c r="E6" s="561"/>
      <c r="F6" s="562"/>
      <c r="G6" s="145"/>
    </row>
    <row r="7" spans="1:7" x14ac:dyDescent="0.25">
      <c r="A7" s="150" t="s">
        <v>319</v>
      </c>
      <c r="B7" s="151">
        <f>SUMIF(B13:B998,"Tero",E13:E998)</f>
        <v>24.5</v>
      </c>
      <c r="C7" s="151">
        <f>B7/4</f>
        <v>6.125</v>
      </c>
      <c r="D7" s="560"/>
      <c r="E7" s="561"/>
      <c r="F7" s="562"/>
      <c r="G7" s="145"/>
    </row>
    <row r="8" spans="1:7" x14ac:dyDescent="0.25">
      <c r="A8" s="563" t="s">
        <v>37</v>
      </c>
      <c r="B8" s="565">
        <f>IF((SUM(B3:B7)=0),"",SUM(B3:B7))</f>
        <v>141</v>
      </c>
      <c r="C8" s="565">
        <f>IF((SUM(C3:C7)=0),"",SUM(C3:C7))</f>
        <v>35.25</v>
      </c>
      <c r="D8" s="560"/>
      <c r="E8" s="561"/>
      <c r="F8" s="562"/>
      <c r="G8" s="145"/>
    </row>
    <row r="9" spans="1:7" s="11" customFormat="1" x14ac:dyDescent="0.25">
      <c r="A9" s="564"/>
      <c r="B9" s="566"/>
      <c r="C9" s="567"/>
      <c r="D9" s="568"/>
      <c r="E9" s="569"/>
      <c r="F9" s="570"/>
      <c r="G9" s="145"/>
    </row>
    <row r="10" spans="1:7" s="11" customFormat="1" x14ac:dyDescent="0.25">
      <c r="A10" s="552" t="s">
        <v>39</v>
      </c>
      <c r="B10" s="553"/>
      <c r="C10" s="553"/>
      <c r="D10" s="553"/>
      <c r="E10" s="554"/>
      <c r="F10" s="553"/>
      <c r="G10" s="147"/>
    </row>
    <row r="11" spans="1:7" x14ac:dyDescent="0.25">
      <c r="A11" s="555" t="s">
        <v>40</v>
      </c>
      <c r="B11" s="486" t="s">
        <v>21</v>
      </c>
      <c r="C11" s="387" t="s">
        <v>41</v>
      </c>
      <c r="D11" s="389"/>
      <c r="E11" s="556" t="s">
        <v>42</v>
      </c>
      <c r="F11" s="558" t="s">
        <v>320</v>
      </c>
      <c r="G11" s="145"/>
    </row>
    <row r="12" spans="1:7" ht="15.75" customHeight="1" x14ac:dyDescent="0.25">
      <c r="A12" s="555"/>
      <c r="B12" s="486"/>
      <c r="C12" s="302" t="s">
        <v>44</v>
      </c>
      <c r="D12" s="152" t="s">
        <v>45</v>
      </c>
      <c r="E12" s="557"/>
      <c r="F12" s="559"/>
      <c r="G12" s="145"/>
    </row>
    <row r="13" spans="1:7" x14ac:dyDescent="0.25">
      <c r="A13" s="153">
        <v>41317</v>
      </c>
      <c r="B13" s="154" t="s">
        <v>313</v>
      </c>
      <c r="C13" s="155"/>
      <c r="D13" s="156" t="s">
        <v>321</v>
      </c>
      <c r="E13" s="157">
        <v>2</v>
      </c>
      <c r="F13" s="158" t="s">
        <v>322</v>
      </c>
      <c r="G13" s="145"/>
    </row>
    <row r="14" spans="1:7" x14ac:dyDescent="0.25">
      <c r="A14" s="153">
        <v>41319</v>
      </c>
      <c r="B14" s="154" t="s">
        <v>313</v>
      </c>
      <c r="C14" s="159"/>
      <c r="D14" s="156" t="s">
        <v>321</v>
      </c>
      <c r="E14" s="157">
        <v>3</v>
      </c>
      <c r="F14" s="160"/>
      <c r="G14" s="161"/>
    </row>
    <row r="15" spans="1:7" ht="30" customHeight="1" x14ac:dyDescent="0.25">
      <c r="A15" s="153">
        <v>41320</v>
      </c>
      <c r="B15" s="154" t="s">
        <v>313</v>
      </c>
      <c r="C15" s="162"/>
      <c r="D15" s="156" t="s">
        <v>323</v>
      </c>
      <c r="E15" s="157">
        <v>1</v>
      </c>
      <c r="F15" s="158" t="s">
        <v>324</v>
      </c>
      <c r="G15" s="145"/>
    </row>
    <row r="16" spans="1:7" x14ac:dyDescent="0.25">
      <c r="A16" s="153">
        <v>41320</v>
      </c>
      <c r="B16" s="154" t="s">
        <v>313</v>
      </c>
      <c r="C16" s="163" t="s">
        <v>297</v>
      </c>
      <c r="D16" s="156" t="s">
        <v>325</v>
      </c>
      <c r="E16" s="157">
        <v>2</v>
      </c>
      <c r="F16" s="160"/>
      <c r="G16" s="161"/>
    </row>
    <row r="17" spans="1:7" x14ac:dyDescent="0.25">
      <c r="A17" s="153">
        <v>41320</v>
      </c>
      <c r="B17" s="154" t="s">
        <v>313</v>
      </c>
      <c r="C17" s="163" t="s">
        <v>297</v>
      </c>
      <c r="D17" s="156" t="s">
        <v>326</v>
      </c>
      <c r="E17" s="157">
        <v>1</v>
      </c>
      <c r="F17" s="158" t="s">
        <v>327</v>
      </c>
      <c r="G17" s="145"/>
    </row>
    <row r="18" spans="1:7" x14ac:dyDescent="0.25">
      <c r="A18" s="153">
        <v>41317</v>
      </c>
      <c r="B18" s="154" t="s">
        <v>315</v>
      </c>
      <c r="C18" s="155"/>
      <c r="D18" s="156" t="s">
        <v>321</v>
      </c>
      <c r="E18" s="157">
        <v>2</v>
      </c>
      <c r="F18" s="158" t="s">
        <v>322</v>
      </c>
      <c r="G18" s="145"/>
    </row>
    <row r="19" spans="1:7" x14ac:dyDescent="0.25">
      <c r="A19" s="153">
        <v>41319</v>
      </c>
      <c r="B19" s="154" t="s">
        <v>315</v>
      </c>
      <c r="C19" s="162"/>
      <c r="D19" s="156" t="s">
        <v>321</v>
      </c>
      <c r="E19" s="157">
        <v>3</v>
      </c>
      <c r="F19" s="164"/>
      <c r="G19" s="161"/>
    </row>
    <row r="20" spans="1:7" x14ac:dyDescent="0.25">
      <c r="A20" s="153">
        <v>41318</v>
      </c>
      <c r="B20" s="154" t="s">
        <v>315</v>
      </c>
      <c r="C20" s="165"/>
      <c r="D20" s="156" t="s">
        <v>328</v>
      </c>
      <c r="E20" s="157">
        <v>1</v>
      </c>
      <c r="F20" s="147"/>
      <c r="G20" s="161"/>
    </row>
    <row r="21" spans="1:7" x14ac:dyDescent="0.25">
      <c r="A21" s="153">
        <v>41322</v>
      </c>
      <c r="B21" s="154" t="s">
        <v>315</v>
      </c>
      <c r="C21" s="165" t="s">
        <v>246</v>
      </c>
      <c r="D21" s="156" t="s">
        <v>329</v>
      </c>
      <c r="E21" s="157">
        <v>1</v>
      </c>
      <c r="F21" s="147"/>
      <c r="G21" s="161"/>
    </row>
    <row r="22" spans="1:7" x14ac:dyDescent="0.25">
      <c r="A22" s="153">
        <v>41322</v>
      </c>
      <c r="B22" s="154" t="s">
        <v>317</v>
      </c>
      <c r="C22" s="165" t="s">
        <v>246</v>
      </c>
      <c r="D22" s="156" t="s">
        <v>329</v>
      </c>
      <c r="E22" s="157">
        <v>1</v>
      </c>
      <c r="F22" s="147"/>
      <c r="G22" s="161"/>
    </row>
    <row r="23" spans="1:7" x14ac:dyDescent="0.25">
      <c r="A23" s="153">
        <v>41317</v>
      </c>
      <c r="B23" s="154" t="s">
        <v>318</v>
      </c>
      <c r="C23" s="155"/>
      <c r="D23" s="156" t="s">
        <v>321</v>
      </c>
      <c r="E23" s="157">
        <v>2</v>
      </c>
      <c r="F23" s="147"/>
      <c r="G23" s="166"/>
    </row>
    <row r="24" spans="1:7" x14ac:dyDescent="0.25">
      <c r="A24" s="153">
        <v>41319</v>
      </c>
      <c r="B24" s="154" t="s">
        <v>318</v>
      </c>
      <c r="C24" s="162"/>
      <c r="D24" s="156" t="s">
        <v>321</v>
      </c>
      <c r="E24" s="157">
        <v>3</v>
      </c>
      <c r="F24" s="147"/>
      <c r="G24" s="167"/>
    </row>
    <row r="25" spans="1:7" x14ac:dyDescent="0.25">
      <c r="A25" s="153">
        <v>41323</v>
      </c>
      <c r="B25" s="154" t="s">
        <v>318</v>
      </c>
      <c r="C25" s="163" t="s">
        <v>330</v>
      </c>
      <c r="D25" s="156" t="s">
        <v>331</v>
      </c>
      <c r="E25" s="157">
        <v>1</v>
      </c>
      <c r="F25" s="147"/>
      <c r="G25" s="167"/>
    </row>
    <row r="26" spans="1:7" x14ac:dyDescent="0.25">
      <c r="A26" s="153">
        <v>41323</v>
      </c>
      <c r="B26" s="154" t="s">
        <v>318</v>
      </c>
      <c r="C26" s="163" t="s">
        <v>330</v>
      </c>
      <c r="D26" s="156" t="s">
        <v>332</v>
      </c>
      <c r="E26" s="157">
        <v>1</v>
      </c>
      <c r="F26" s="147"/>
      <c r="G26" s="167"/>
    </row>
    <row r="27" spans="1:7" x14ac:dyDescent="0.25">
      <c r="A27" s="153">
        <v>41317</v>
      </c>
      <c r="B27" s="154" t="s">
        <v>319</v>
      </c>
      <c r="C27" s="155"/>
      <c r="D27" s="156" t="s">
        <v>321</v>
      </c>
      <c r="E27" s="157">
        <v>2</v>
      </c>
      <c r="F27" s="147"/>
      <c r="G27" s="167"/>
    </row>
    <row r="28" spans="1:7" x14ac:dyDescent="0.25">
      <c r="A28" s="153">
        <v>41319</v>
      </c>
      <c r="B28" s="154" t="s">
        <v>319</v>
      </c>
      <c r="C28" s="159"/>
      <c r="D28" s="156" t="s">
        <v>321</v>
      </c>
      <c r="E28" s="157">
        <v>3</v>
      </c>
      <c r="F28" s="147"/>
      <c r="G28" s="167"/>
    </row>
    <row r="29" spans="1:7" x14ac:dyDescent="0.25">
      <c r="A29" s="153">
        <v>41324</v>
      </c>
      <c r="B29" s="154" t="s">
        <v>319</v>
      </c>
      <c r="C29" s="159"/>
      <c r="D29" s="156" t="s">
        <v>321</v>
      </c>
      <c r="E29" s="157">
        <v>1</v>
      </c>
      <c r="F29" s="147"/>
      <c r="G29" s="161"/>
    </row>
    <row r="30" spans="1:7" x14ac:dyDescent="0.25">
      <c r="A30" s="153">
        <v>41317</v>
      </c>
      <c r="B30" s="154" t="s">
        <v>317</v>
      </c>
      <c r="C30" s="159"/>
      <c r="D30" s="156" t="s">
        <v>321</v>
      </c>
      <c r="E30" s="157">
        <v>2</v>
      </c>
      <c r="F30" s="147"/>
      <c r="G30" s="161"/>
    </row>
    <row r="31" spans="1:7" x14ac:dyDescent="0.25">
      <c r="A31" s="153">
        <v>41319</v>
      </c>
      <c r="B31" s="154" t="s">
        <v>317</v>
      </c>
      <c r="C31" s="162"/>
      <c r="D31" s="156" t="s">
        <v>321</v>
      </c>
      <c r="E31" s="157">
        <v>3</v>
      </c>
      <c r="F31" s="147"/>
      <c r="G31" s="161"/>
    </row>
    <row r="32" spans="1:7" x14ac:dyDescent="0.25">
      <c r="A32" s="153">
        <v>41323</v>
      </c>
      <c r="B32" s="154" t="s">
        <v>317</v>
      </c>
      <c r="C32" s="163" t="s">
        <v>333</v>
      </c>
      <c r="D32" s="156" t="s">
        <v>334</v>
      </c>
      <c r="E32" s="157">
        <v>1</v>
      </c>
      <c r="F32" s="147"/>
      <c r="G32" s="161"/>
    </row>
    <row r="33" spans="1:7" x14ac:dyDescent="0.25">
      <c r="A33" s="153">
        <v>41324</v>
      </c>
      <c r="B33" s="154" t="s">
        <v>315</v>
      </c>
      <c r="C33" s="154"/>
      <c r="D33" s="156" t="s">
        <v>321</v>
      </c>
      <c r="E33" s="157">
        <v>1</v>
      </c>
      <c r="F33" s="147"/>
      <c r="G33" s="161"/>
    </row>
    <row r="34" spans="1:7" x14ac:dyDescent="0.25">
      <c r="A34" s="153">
        <v>41324</v>
      </c>
      <c r="B34" s="154" t="s">
        <v>315</v>
      </c>
      <c r="C34" s="165" t="s">
        <v>246</v>
      </c>
      <c r="D34" s="156" t="s">
        <v>335</v>
      </c>
      <c r="E34" s="157">
        <v>2</v>
      </c>
      <c r="F34" s="147"/>
      <c r="G34" s="161"/>
    </row>
    <row r="35" spans="1:7" x14ac:dyDescent="0.25">
      <c r="A35" s="153">
        <v>41324</v>
      </c>
      <c r="B35" s="154" t="s">
        <v>313</v>
      </c>
      <c r="C35" s="154"/>
      <c r="D35" s="156" t="s">
        <v>321</v>
      </c>
      <c r="E35" s="157">
        <v>1</v>
      </c>
      <c r="F35" s="147"/>
      <c r="G35" s="161"/>
    </row>
    <row r="36" spans="1:7" x14ac:dyDescent="0.25">
      <c r="A36" s="153">
        <v>41325</v>
      </c>
      <c r="B36" s="154" t="s">
        <v>317</v>
      </c>
      <c r="C36" s="163" t="s">
        <v>333</v>
      </c>
      <c r="D36" s="156" t="s">
        <v>336</v>
      </c>
      <c r="E36" s="157">
        <v>1</v>
      </c>
      <c r="F36" s="147"/>
      <c r="G36" s="161"/>
    </row>
    <row r="37" spans="1:7" x14ac:dyDescent="0.25">
      <c r="A37" s="153">
        <v>41325</v>
      </c>
      <c r="B37" s="154" t="s">
        <v>315</v>
      </c>
      <c r="C37" s="163" t="s">
        <v>333</v>
      </c>
      <c r="D37" s="156" t="s">
        <v>336</v>
      </c>
      <c r="E37" s="157">
        <v>1</v>
      </c>
      <c r="F37" s="168"/>
      <c r="G37" s="161"/>
    </row>
    <row r="38" spans="1:7" x14ac:dyDescent="0.25">
      <c r="A38" s="153">
        <v>41325</v>
      </c>
      <c r="B38" s="154" t="s">
        <v>319</v>
      </c>
      <c r="C38" s="163" t="s">
        <v>337</v>
      </c>
      <c r="D38" s="156" t="s">
        <v>338</v>
      </c>
      <c r="E38" s="157">
        <v>2</v>
      </c>
      <c r="F38" s="158" t="s">
        <v>339</v>
      </c>
      <c r="G38" s="145"/>
    </row>
    <row r="39" spans="1:7" x14ac:dyDescent="0.25">
      <c r="A39" s="153">
        <v>41326</v>
      </c>
      <c r="B39" s="154" t="s">
        <v>315</v>
      </c>
      <c r="C39" s="165" t="s">
        <v>246</v>
      </c>
      <c r="D39" s="156" t="s">
        <v>340</v>
      </c>
      <c r="E39" s="157">
        <v>6</v>
      </c>
      <c r="F39" s="164"/>
      <c r="G39" s="161"/>
    </row>
    <row r="40" spans="1:7" ht="30" customHeight="1" x14ac:dyDescent="0.25">
      <c r="A40" s="153">
        <v>41328</v>
      </c>
      <c r="B40" s="154" t="s">
        <v>319</v>
      </c>
      <c r="C40" s="163" t="s">
        <v>337</v>
      </c>
      <c r="D40" s="156" t="s">
        <v>341</v>
      </c>
      <c r="E40" s="157">
        <v>2</v>
      </c>
      <c r="F40" s="168"/>
      <c r="G40" s="161"/>
    </row>
    <row r="41" spans="1:7" x14ac:dyDescent="0.25">
      <c r="A41" s="153">
        <v>41328</v>
      </c>
      <c r="B41" s="154" t="s">
        <v>313</v>
      </c>
      <c r="C41" s="155"/>
      <c r="D41" s="156" t="s">
        <v>342</v>
      </c>
      <c r="E41" s="157">
        <v>1</v>
      </c>
      <c r="F41" s="158" t="s">
        <v>343</v>
      </c>
      <c r="G41" s="145"/>
    </row>
    <row r="42" spans="1:7" x14ac:dyDescent="0.25">
      <c r="A42" s="153">
        <v>41329</v>
      </c>
      <c r="B42" s="154" t="s">
        <v>315</v>
      </c>
      <c r="C42" s="162"/>
      <c r="D42" s="156" t="s">
        <v>321</v>
      </c>
      <c r="E42" s="157">
        <v>2</v>
      </c>
      <c r="F42" s="164"/>
      <c r="G42" s="161"/>
    </row>
    <row r="43" spans="1:7" x14ac:dyDescent="0.25">
      <c r="A43" s="153">
        <v>41328</v>
      </c>
      <c r="B43" s="154" t="s">
        <v>317</v>
      </c>
      <c r="C43" s="163" t="s">
        <v>333</v>
      </c>
      <c r="D43" s="156" t="s">
        <v>344</v>
      </c>
      <c r="E43" s="157">
        <v>3</v>
      </c>
      <c r="F43" s="168"/>
      <c r="G43" s="161"/>
    </row>
    <row r="44" spans="1:7" ht="30" customHeight="1" x14ac:dyDescent="0.25">
      <c r="A44" s="153">
        <v>41329</v>
      </c>
      <c r="B44" s="154" t="s">
        <v>317</v>
      </c>
      <c r="C44" s="154"/>
      <c r="D44" s="156" t="s">
        <v>321</v>
      </c>
      <c r="E44" s="157">
        <v>2</v>
      </c>
      <c r="F44" s="158" t="s">
        <v>345</v>
      </c>
      <c r="G44" s="145"/>
    </row>
    <row r="45" spans="1:7" x14ac:dyDescent="0.25">
      <c r="A45" s="153">
        <v>41329</v>
      </c>
      <c r="B45" s="154" t="s">
        <v>315</v>
      </c>
      <c r="C45" s="163" t="s">
        <v>346</v>
      </c>
      <c r="D45" s="156" t="s">
        <v>347</v>
      </c>
      <c r="E45" s="157">
        <v>2</v>
      </c>
      <c r="F45" s="164"/>
      <c r="G45" s="161"/>
    </row>
    <row r="46" spans="1:7" x14ac:dyDescent="0.25">
      <c r="A46" s="153">
        <v>41329</v>
      </c>
      <c r="B46" s="154" t="s">
        <v>319</v>
      </c>
      <c r="C46" s="155"/>
      <c r="D46" s="156" t="s">
        <v>321</v>
      </c>
      <c r="E46" s="157">
        <v>2</v>
      </c>
      <c r="F46" s="147"/>
      <c r="G46" s="161"/>
    </row>
    <row r="47" spans="1:7" x14ac:dyDescent="0.25">
      <c r="A47" s="153">
        <v>41329</v>
      </c>
      <c r="B47" s="154" t="s">
        <v>318</v>
      </c>
      <c r="C47" s="159"/>
      <c r="D47" s="156" t="s">
        <v>321</v>
      </c>
      <c r="E47" s="157">
        <v>2</v>
      </c>
      <c r="F47" s="147"/>
      <c r="G47" s="161"/>
    </row>
    <row r="48" spans="1:7" x14ac:dyDescent="0.25">
      <c r="A48" s="153">
        <v>41329</v>
      </c>
      <c r="B48" s="154" t="s">
        <v>313</v>
      </c>
      <c r="C48" s="162"/>
      <c r="D48" s="156" t="s">
        <v>321</v>
      </c>
      <c r="E48" s="157">
        <v>2</v>
      </c>
      <c r="F48" s="147"/>
      <c r="G48" s="161"/>
    </row>
    <row r="49" spans="1:7" x14ac:dyDescent="0.25">
      <c r="A49" s="153">
        <v>41333</v>
      </c>
      <c r="B49" s="154" t="s">
        <v>317</v>
      </c>
      <c r="C49" s="165" t="s">
        <v>240</v>
      </c>
      <c r="D49" s="156" t="s">
        <v>348</v>
      </c>
      <c r="E49" s="157">
        <v>0.5</v>
      </c>
      <c r="F49" s="147"/>
      <c r="G49" s="161"/>
    </row>
    <row r="50" spans="1:7" x14ac:dyDescent="0.25">
      <c r="A50" s="153">
        <v>41334</v>
      </c>
      <c r="B50" s="154" t="s">
        <v>319</v>
      </c>
      <c r="C50" s="155"/>
      <c r="D50" s="156" t="s">
        <v>349</v>
      </c>
      <c r="E50" s="157">
        <v>2</v>
      </c>
      <c r="F50" s="147"/>
      <c r="G50" s="161"/>
    </row>
    <row r="51" spans="1:7" x14ac:dyDescent="0.25">
      <c r="A51" s="153">
        <v>41335</v>
      </c>
      <c r="B51" s="154" t="s">
        <v>313</v>
      </c>
      <c r="C51" s="159"/>
      <c r="D51" s="156" t="s">
        <v>321</v>
      </c>
      <c r="E51" s="157">
        <v>2.5</v>
      </c>
      <c r="F51" s="147"/>
      <c r="G51" s="161"/>
    </row>
    <row r="52" spans="1:7" x14ac:dyDescent="0.25">
      <c r="A52" s="153">
        <v>41335</v>
      </c>
      <c r="B52" s="154" t="s">
        <v>317</v>
      </c>
      <c r="C52" s="159"/>
      <c r="D52" s="156" t="s">
        <v>321</v>
      </c>
      <c r="E52" s="157">
        <v>2.5</v>
      </c>
      <c r="F52" s="147"/>
      <c r="G52" s="161"/>
    </row>
    <row r="53" spans="1:7" x14ac:dyDescent="0.25">
      <c r="A53" s="153">
        <v>41335</v>
      </c>
      <c r="B53" s="154" t="s">
        <v>319</v>
      </c>
      <c r="C53" s="159"/>
      <c r="D53" s="156" t="s">
        <v>321</v>
      </c>
      <c r="E53" s="157">
        <v>2.5</v>
      </c>
      <c r="F53" s="147"/>
      <c r="G53" s="161"/>
    </row>
    <row r="54" spans="1:7" x14ac:dyDescent="0.25">
      <c r="A54" s="153">
        <v>41335</v>
      </c>
      <c r="B54" s="154" t="s">
        <v>315</v>
      </c>
      <c r="C54" s="162"/>
      <c r="D54" s="156" t="s">
        <v>321</v>
      </c>
      <c r="E54" s="157">
        <v>2.5</v>
      </c>
      <c r="F54" s="147"/>
      <c r="G54" s="161"/>
    </row>
    <row r="55" spans="1:7" x14ac:dyDescent="0.25">
      <c r="A55" s="153">
        <v>41337</v>
      </c>
      <c r="B55" s="154" t="s">
        <v>313</v>
      </c>
      <c r="C55" s="165" t="s">
        <v>240</v>
      </c>
      <c r="D55" s="156" t="s">
        <v>350</v>
      </c>
      <c r="E55" s="157">
        <v>2</v>
      </c>
      <c r="F55" s="147"/>
      <c r="G55" s="161"/>
    </row>
    <row r="56" spans="1:7" x14ac:dyDescent="0.25">
      <c r="A56" s="153">
        <v>41337</v>
      </c>
      <c r="B56" s="154" t="s">
        <v>313</v>
      </c>
      <c r="C56" s="155"/>
      <c r="D56" s="156" t="s">
        <v>321</v>
      </c>
      <c r="E56" s="157">
        <v>2</v>
      </c>
      <c r="F56" s="147"/>
      <c r="G56" s="161"/>
    </row>
    <row r="57" spans="1:7" x14ac:dyDescent="0.25">
      <c r="A57" s="153">
        <v>41337</v>
      </c>
      <c r="B57" s="154" t="s">
        <v>315</v>
      </c>
      <c r="C57" s="159"/>
      <c r="D57" s="156" t="s">
        <v>321</v>
      </c>
      <c r="E57" s="157">
        <v>2</v>
      </c>
      <c r="F57" s="147"/>
      <c r="G57" s="161"/>
    </row>
    <row r="58" spans="1:7" x14ac:dyDescent="0.25">
      <c r="A58" s="153">
        <v>41337</v>
      </c>
      <c r="B58" s="154" t="s">
        <v>318</v>
      </c>
      <c r="C58" s="159"/>
      <c r="D58" s="156" t="s">
        <v>321</v>
      </c>
      <c r="E58" s="157">
        <v>2</v>
      </c>
      <c r="F58" s="147"/>
      <c r="G58" s="161"/>
    </row>
    <row r="59" spans="1:7" x14ac:dyDescent="0.25">
      <c r="A59" s="153">
        <v>41337</v>
      </c>
      <c r="B59" s="154" t="s">
        <v>317</v>
      </c>
      <c r="C59" s="159"/>
      <c r="D59" s="156" t="s">
        <v>321</v>
      </c>
      <c r="E59" s="157">
        <v>2</v>
      </c>
      <c r="F59" s="168"/>
      <c r="G59" s="161"/>
    </row>
    <row r="60" spans="1:7" x14ac:dyDescent="0.25">
      <c r="A60" s="153">
        <v>41337</v>
      </c>
      <c r="B60" s="154" t="s">
        <v>319</v>
      </c>
      <c r="C60" s="162"/>
      <c r="D60" s="156" t="s">
        <v>321</v>
      </c>
      <c r="E60" s="157">
        <v>0.5</v>
      </c>
      <c r="F60" s="158" t="s">
        <v>351</v>
      </c>
      <c r="G60" s="145"/>
    </row>
    <row r="61" spans="1:7" x14ac:dyDescent="0.25">
      <c r="A61" s="153">
        <v>41337</v>
      </c>
      <c r="B61" s="154" t="s">
        <v>319</v>
      </c>
      <c r="C61" s="165" t="s">
        <v>352</v>
      </c>
      <c r="D61" s="156" t="s">
        <v>353</v>
      </c>
      <c r="E61" s="157">
        <v>2</v>
      </c>
      <c r="F61" s="164"/>
      <c r="G61" s="161"/>
    </row>
    <row r="62" spans="1:7" x14ac:dyDescent="0.25">
      <c r="A62" s="153">
        <v>41338</v>
      </c>
      <c r="B62" s="154" t="s">
        <v>313</v>
      </c>
      <c r="C62" s="165"/>
      <c r="D62" s="156" t="s">
        <v>354</v>
      </c>
      <c r="E62" s="157">
        <v>0.5</v>
      </c>
      <c r="F62" s="147"/>
      <c r="G62" s="161"/>
    </row>
    <row r="63" spans="1:7" ht="30" customHeight="1" x14ac:dyDescent="0.25">
      <c r="A63" s="153">
        <v>41338</v>
      </c>
      <c r="B63" s="154" t="s">
        <v>319</v>
      </c>
      <c r="C63" s="163" t="s">
        <v>355</v>
      </c>
      <c r="D63" s="63" t="s">
        <v>356</v>
      </c>
      <c r="E63" s="157">
        <v>2.5</v>
      </c>
      <c r="F63" s="147"/>
      <c r="G63" s="161"/>
    </row>
    <row r="64" spans="1:7" x14ac:dyDescent="0.25">
      <c r="A64" s="153">
        <v>41336</v>
      </c>
      <c r="B64" s="154" t="s">
        <v>317</v>
      </c>
      <c r="C64" s="165" t="s">
        <v>357</v>
      </c>
      <c r="D64" s="156" t="s">
        <v>358</v>
      </c>
      <c r="E64" s="157">
        <v>3</v>
      </c>
      <c r="F64" s="147"/>
      <c r="G64" s="161"/>
    </row>
    <row r="65" spans="1:7" x14ac:dyDescent="0.25">
      <c r="A65" s="153">
        <v>41337</v>
      </c>
      <c r="B65" s="154"/>
      <c r="C65" s="169"/>
      <c r="D65" s="170"/>
      <c r="E65" s="157"/>
      <c r="F65" s="147"/>
      <c r="G65" s="161"/>
    </row>
    <row r="66" spans="1:7" x14ac:dyDescent="0.25">
      <c r="A66" s="153">
        <v>41338</v>
      </c>
      <c r="B66" s="154" t="s">
        <v>313</v>
      </c>
      <c r="C66" s="159"/>
      <c r="D66" s="156" t="s">
        <v>321</v>
      </c>
      <c r="E66" s="157">
        <v>1.5</v>
      </c>
      <c r="F66" s="147"/>
      <c r="G66" s="161"/>
    </row>
    <row r="67" spans="1:7" x14ac:dyDescent="0.25">
      <c r="A67" s="153">
        <v>41338</v>
      </c>
      <c r="B67" s="154" t="s">
        <v>315</v>
      </c>
      <c r="C67" s="159"/>
      <c r="D67" s="156" t="s">
        <v>321</v>
      </c>
      <c r="E67" s="157">
        <v>1.5</v>
      </c>
      <c r="F67" s="147"/>
      <c r="G67" s="161"/>
    </row>
    <row r="68" spans="1:7" x14ac:dyDescent="0.25">
      <c r="A68" s="153">
        <v>41338</v>
      </c>
      <c r="B68" s="154" t="s">
        <v>317</v>
      </c>
      <c r="C68" s="159"/>
      <c r="D68" s="156" t="s">
        <v>321</v>
      </c>
      <c r="E68" s="157">
        <v>1.5</v>
      </c>
      <c r="F68" s="147"/>
      <c r="G68" s="161"/>
    </row>
    <row r="69" spans="1:7" x14ac:dyDescent="0.25">
      <c r="A69" s="153">
        <v>41338</v>
      </c>
      <c r="B69" s="154" t="s">
        <v>318</v>
      </c>
      <c r="C69" s="159"/>
      <c r="D69" s="156" t="s">
        <v>321</v>
      </c>
      <c r="E69" s="157">
        <v>1.5</v>
      </c>
      <c r="F69" s="147"/>
      <c r="G69" s="161"/>
    </row>
    <row r="70" spans="1:7" x14ac:dyDescent="0.25">
      <c r="A70" s="153">
        <v>41338</v>
      </c>
      <c r="B70" s="154" t="s">
        <v>319</v>
      </c>
      <c r="C70" s="159"/>
      <c r="D70" s="156" t="s">
        <v>321</v>
      </c>
      <c r="E70" s="157">
        <v>1.5</v>
      </c>
      <c r="F70" s="147"/>
      <c r="G70" s="161"/>
    </row>
    <row r="71" spans="1:7" x14ac:dyDescent="0.25">
      <c r="A71" s="153">
        <v>41338</v>
      </c>
      <c r="B71" s="154" t="s">
        <v>313</v>
      </c>
      <c r="C71" s="162"/>
      <c r="D71" s="156" t="s">
        <v>359</v>
      </c>
      <c r="E71" s="157">
        <v>3</v>
      </c>
      <c r="F71" s="147"/>
      <c r="G71" s="161"/>
    </row>
    <row r="72" spans="1:7" ht="30" customHeight="1" x14ac:dyDescent="0.25">
      <c r="A72" s="153">
        <v>41337</v>
      </c>
      <c r="B72" s="154" t="s">
        <v>315</v>
      </c>
      <c r="C72" s="163" t="s">
        <v>360</v>
      </c>
      <c r="D72" s="156" t="s">
        <v>361</v>
      </c>
      <c r="E72" s="157">
        <v>4.5</v>
      </c>
      <c r="F72" s="147"/>
      <c r="G72" s="161"/>
    </row>
    <row r="73" spans="1:7" x14ac:dyDescent="0.25">
      <c r="A73" s="153">
        <v>41339</v>
      </c>
      <c r="B73" s="154" t="s">
        <v>313</v>
      </c>
      <c r="C73" s="165"/>
      <c r="D73" s="156" t="s">
        <v>359</v>
      </c>
      <c r="E73" s="157">
        <v>2.5</v>
      </c>
      <c r="F73" s="147"/>
      <c r="G73" s="161"/>
    </row>
    <row r="74" spans="1:7" x14ac:dyDescent="0.25">
      <c r="A74" s="153">
        <v>41341</v>
      </c>
      <c r="B74" s="154" t="s">
        <v>313</v>
      </c>
      <c r="C74" s="155"/>
      <c r="D74" s="156" t="s">
        <v>321</v>
      </c>
      <c r="E74" s="157">
        <v>1.5</v>
      </c>
      <c r="F74" s="147"/>
      <c r="G74" s="161"/>
    </row>
    <row r="75" spans="1:7" x14ac:dyDescent="0.25">
      <c r="A75" s="153">
        <v>41341</v>
      </c>
      <c r="B75" s="154" t="s">
        <v>315</v>
      </c>
      <c r="C75" s="159"/>
      <c r="D75" s="156" t="s">
        <v>321</v>
      </c>
      <c r="E75" s="157">
        <v>1.5</v>
      </c>
      <c r="F75" s="147"/>
      <c r="G75" s="161"/>
    </row>
    <row r="76" spans="1:7" x14ac:dyDescent="0.25">
      <c r="A76" s="153">
        <v>41341</v>
      </c>
      <c r="B76" s="154" t="s">
        <v>319</v>
      </c>
      <c r="C76" s="159"/>
      <c r="D76" s="156" t="s">
        <v>321</v>
      </c>
      <c r="E76" s="157">
        <v>1.5</v>
      </c>
      <c r="F76" s="147"/>
      <c r="G76" s="161"/>
    </row>
    <row r="77" spans="1:7" x14ac:dyDescent="0.25">
      <c r="A77" s="153">
        <v>41341</v>
      </c>
      <c r="B77" s="154" t="s">
        <v>318</v>
      </c>
      <c r="C77" s="159"/>
      <c r="D77" s="156" t="s">
        <v>321</v>
      </c>
      <c r="E77" s="157">
        <v>1.5</v>
      </c>
      <c r="F77" s="147"/>
      <c r="G77" s="161"/>
    </row>
    <row r="78" spans="1:7" x14ac:dyDescent="0.25">
      <c r="A78" s="153">
        <v>41341</v>
      </c>
      <c r="B78" s="154" t="s">
        <v>317</v>
      </c>
      <c r="C78" s="162"/>
      <c r="D78" s="156" t="s">
        <v>321</v>
      </c>
      <c r="E78" s="157">
        <v>1.5</v>
      </c>
      <c r="F78" s="168"/>
      <c r="G78" s="161"/>
    </row>
    <row r="79" spans="1:7" ht="30" customHeight="1" x14ac:dyDescent="0.25">
      <c r="A79" s="153">
        <v>41341</v>
      </c>
      <c r="B79" s="154" t="s">
        <v>313</v>
      </c>
      <c r="C79" s="165"/>
      <c r="D79" s="156" t="s">
        <v>362</v>
      </c>
      <c r="E79" s="157">
        <v>1</v>
      </c>
      <c r="F79" s="158" t="s">
        <v>363</v>
      </c>
      <c r="G79" s="145"/>
    </row>
    <row r="80" spans="1:7" ht="30" customHeight="1" x14ac:dyDescent="0.25">
      <c r="A80" s="153">
        <v>41341</v>
      </c>
      <c r="B80" s="154" t="s">
        <v>315</v>
      </c>
      <c r="C80" s="163" t="s">
        <v>364</v>
      </c>
      <c r="D80" s="156" t="s">
        <v>365</v>
      </c>
      <c r="E80" s="157">
        <v>6</v>
      </c>
      <c r="F80" s="164"/>
      <c r="G80" s="161"/>
    </row>
    <row r="81" spans="1:7" ht="30" customHeight="1" x14ac:dyDescent="0.25">
      <c r="A81" s="153">
        <v>41323</v>
      </c>
      <c r="B81" s="163" t="s">
        <v>318</v>
      </c>
      <c r="C81" s="163" t="s">
        <v>366</v>
      </c>
      <c r="D81" s="156" t="s">
        <v>367</v>
      </c>
      <c r="E81" s="171">
        <v>2</v>
      </c>
      <c r="F81" s="147"/>
      <c r="G81" s="161"/>
    </row>
    <row r="82" spans="1:7" x14ac:dyDescent="0.25">
      <c r="A82" s="153">
        <v>41328</v>
      </c>
      <c r="B82" s="163" t="s">
        <v>318</v>
      </c>
      <c r="C82" s="163" t="s">
        <v>249</v>
      </c>
      <c r="D82" s="156" t="s">
        <v>368</v>
      </c>
      <c r="E82" s="171">
        <v>1</v>
      </c>
      <c r="F82" s="147"/>
      <c r="G82" s="161"/>
    </row>
    <row r="83" spans="1:7" ht="30" customHeight="1" x14ac:dyDescent="0.25">
      <c r="A83" s="153">
        <v>41340</v>
      </c>
      <c r="B83" s="163" t="s">
        <v>318</v>
      </c>
      <c r="C83" s="163" t="s">
        <v>254</v>
      </c>
      <c r="D83" s="156" t="s">
        <v>369</v>
      </c>
      <c r="E83" s="171">
        <v>1.5</v>
      </c>
      <c r="F83" s="147"/>
      <c r="G83" s="161"/>
    </row>
    <row r="84" spans="1:7" x14ac:dyDescent="0.25">
      <c r="A84" s="153">
        <v>41341</v>
      </c>
      <c r="B84" s="163" t="s">
        <v>318</v>
      </c>
      <c r="C84" s="163" t="s">
        <v>254</v>
      </c>
      <c r="D84" s="156" t="s">
        <v>370</v>
      </c>
      <c r="E84" s="171">
        <v>0.5</v>
      </c>
      <c r="F84" s="147"/>
      <c r="G84" s="161"/>
    </row>
    <row r="85" spans="1:7" x14ac:dyDescent="0.25">
      <c r="A85" s="153">
        <v>41340</v>
      </c>
      <c r="B85" s="163" t="s">
        <v>317</v>
      </c>
      <c r="C85" s="155"/>
      <c r="D85" s="156" t="s">
        <v>371</v>
      </c>
      <c r="E85" s="171">
        <v>2</v>
      </c>
      <c r="F85" s="147"/>
      <c r="G85" s="161"/>
    </row>
    <row r="86" spans="1:7" x14ac:dyDescent="0.25">
      <c r="A86" s="153">
        <v>41341</v>
      </c>
      <c r="B86" s="163" t="s">
        <v>317</v>
      </c>
      <c r="C86" s="159"/>
      <c r="D86" s="156" t="s">
        <v>372</v>
      </c>
      <c r="E86" s="171">
        <v>3</v>
      </c>
      <c r="F86" s="147"/>
      <c r="G86" s="161"/>
    </row>
  </sheetData>
  <autoFilter ref="A12:F12" xr:uid="{00000000-0009-0000-0000-000009000000}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86"/>
  <sheetViews>
    <sheetView zoomScaleNormal="100" workbookViewId="0">
      <selection activeCell="E32" sqref="E32"/>
    </sheetView>
  </sheetViews>
  <sheetFormatPr defaultColWidth="11.28515625" defaultRowHeight="15" x14ac:dyDescent="0.25"/>
  <cols>
    <col min="1" max="1" width="2.7109375" style="235" customWidth="1"/>
    <col min="2" max="2" width="12.42578125" style="236" customWidth="1"/>
    <col min="3" max="3" width="9.42578125" style="237" customWidth="1"/>
    <col min="4" max="4" width="2.28515625" style="238" customWidth="1"/>
    <col min="5" max="5" width="49.42578125" style="232" customWidth="1"/>
    <col min="6" max="6" width="30.7109375" style="233" customWidth="1"/>
    <col min="7" max="7" width="62.140625" style="234" customWidth="1"/>
    <col min="8" max="8" width="30.7109375" style="239" customWidth="1"/>
    <col min="9" max="10" width="11.28515625" style="235"/>
    <col min="11" max="40" width="11.28515625" style="4"/>
  </cols>
  <sheetData>
    <row r="1" spans="1:40" x14ac:dyDescent="0.2">
      <c r="A1" s="29"/>
      <c r="B1" s="217"/>
      <c r="C1" s="218"/>
      <c r="D1" s="219"/>
      <c r="E1" s="296"/>
      <c r="F1" s="220"/>
      <c r="G1" s="296"/>
      <c r="H1" s="22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ht="23.25" customHeight="1" x14ac:dyDescent="0.25">
      <c r="A2" s="222"/>
      <c r="B2" s="424" t="s">
        <v>76</v>
      </c>
      <c r="C2" s="425"/>
      <c r="D2" s="425"/>
      <c r="E2" s="425"/>
      <c r="F2" s="425"/>
      <c r="G2" s="425"/>
      <c r="H2" s="426"/>
      <c r="I2" s="223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ht="23.25" customHeight="1" x14ac:dyDescent="0.25">
      <c r="A3" s="222"/>
      <c r="B3" s="421" t="s">
        <v>376</v>
      </c>
      <c r="C3" s="422"/>
      <c r="D3" s="422"/>
      <c r="E3" s="422"/>
      <c r="F3" s="422"/>
      <c r="G3" s="422"/>
      <c r="H3" s="423"/>
      <c r="I3" s="223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ht="15.75" customHeight="1" x14ac:dyDescent="0.2">
      <c r="A4" s="224"/>
      <c r="B4" s="260" t="s">
        <v>40</v>
      </c>
      <c r="C4" s="433" t="s">
        <v>77</v>
      </c>
      <c r="D4" s="434"/>
      <c r="E4" s="225" t="s">
        <v>78</v>
      </c>
      <c r="F4" s="321" t="s">
        <v>44</v>
      </c>
      <c r="G4" s="227" t="s">
        <v>79</v>
      </c>
      <c r="H4" s="226" t="s">
        <v>44</v>
      </c>
      <c r="I4" s="228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</row>
    <row r="5" spans="1:40" x14ac:dyDescent="0.25">
      <c r="A5" s="231"/>
      <c r="B5" s="418" t="s">
        <v>386</v>
      </c>
      <c r="C5" s="269" t="s">
        <v>374</v>
      </c>
      <c r="D5" s="291" t="s">
        <v>80</v>
      </c>
      <c r="E5" s="294" t="s">
        <v>418</v>
      </c>
      <c r="F5" s="230"/>
      <c r="G5" s="294" t="s">
        <v>387</v>
      </c>
      <c r="H5" s="184"/>
      <c r="I5" s="223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x14ac:dyDescent="0.25">
      <c r="A6" s="231"/>
      <c r="B6" s="418"/>
      <c r="C6" s="269" t="s">
        <v>375</v>
      </c>
      <c r="D6" s="291" t="s">
        <v>80</v>
      </c>
      <c r="E6" s="294" t="s">
        <v>418</v>
      </c>
      <c r="F6" s="184"/>
      <c r="G6" s="317" t="s">
        <v>387</v>
      </c>
      <c r="H6" s="184"/>
      <c r="I6" s="223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x14ac:dyDescent="0.25">
      <c r="A7" s="222"/>
      <c r="B7" s="430"/>
      <c r="C7" s="431"/>
      <c r="D7" s="431"/>
      <c r="E7" s="431"/>
      <c r="F7" s="431"/>
      <c r="G7" s="431"/>
      <c r="H7" s="432"/>
      <c r="I7" s="223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5" customHeight="1" x14ac:dyDescent="0.25">
      <c r="A8" s="231"/>
      <c r="B8" s="418" t="s">
        <v>373</v>
      </c>
      <c r="C8" s="269" t="s">
        <v>374</v>
      </c>
      <c r="D8" s="318" t="s">
        <v>80</v>
      </c>
      <c r="E8" s="317" t="s">
        <v>387</v>
      </c>
      <c r="F8" s="230"/>
      <c r="G8" s="317" t="s">
        <v>420</v>
      </c>
      <c r="H8" s="184"/>
      <c r="I8" s="223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x14ac:dyDescent="0.25">
      <c r="A9" s="222"/>
      <c r="B9" s="418"/>
      <c r="C9" s="269" t="s">
        <v>375</v>
      </c>
      <c r="D9" s="318" t="s">
        <v>80</v>
      </c>
      <c r="E9" s="317" t="s">
        <v>387</v>
      </c>
      <c r="F9" s="184"/>
      <c r="G9" s="317" t="s">
        <v>387</v>
      </c>
      <c r="H9" s="184"/>
      <c r="I9" s="223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x14ac:dyDescent="0.25">
      <c r="A10" s="222"/>
      <c r="B10" s="430"/>
      <c r="C10" s="431"/>
      <c r="D10" s="431"/>
      <c r="E10" s="431"/>
      <c r="F10" s="431"/>
      <c r="G10" s="431"/>
      <c r="H10" s="432"/>
      <c r="I10" s="223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5" customHeight="1" x14ac:dyDescent="0.25">
      <c r="A11" s="222"/>
      <c r="B11" s="419" t="s">
        <v>388</v>
      </c>
      <c r="C11" s="269" t="s">
        <v>374</v>
      </c>
      <c r="D11" s="325" t="s">
        <v>80</v>
      </c>
      <c r="E11" s="324" t="s">
        <v>438</v>
      </c>
      <c r="F11" s="230"/>
      <c r="G11" s="324" t="s">
        <v>444</v>
      </c>
      <c r="H11" s="184"/>
      <c r="I11" s="223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x14ac:dyDescent="0.25">
      <c r="A12" s="222"/>
      <c r="B12" s="420"/>
      <c r="C12" s="269" t="s">
        <v>375</v>
      </c>
      <c r="D12" s="325" t="s">
        <v>80</v>
      </c>
      <c r="E12" s="324" t="s">
        <v>387</v>
      </c>
      <c r="F12" s="184"/>
      <c r="G12" s="324" t="s">
        <v>387</v>
      </c>
      <c r="H12" s="184"/>
      <c r="I12" s="223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x14ac:dyDescent="0.25">
      <c r="A13" s="342"/>
      <c r="B13" s="430"/>
      <c r="C13" s="431"/>
      <c r="D13" s="431"/>
      <c r="E13" s="431"/>
      <c r="F13" s="431"/>
      <c r="G13" s="431"/>
      <c r="H13" s="432"/>
      <c r="I13" s="223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x14ac:dyDescent="0.25">
      <c r="A14" s="342"/>
      <c r="B14" s="419" t="s">
        <v>443</v>
      </c>
      <c r="C14" s="269" t="s">
        <v>374</v>
      </c>
      <c r="D14" s="325" t="s">
        <v>80</v>
      </c>
      <c r="E14" s="324" t="s">
        <v>444</v>
      </c>
      <c r="F14" s="230"/>
      <c r="G14" s="324" t="s">
        <v>448</v>
      </c>
      <c r="H14" s="184"/>
      <c r="I14" s="22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x14ac:dyDescent="0.25">
      <c r="A15" s="342"/>
      <c r="B15" s="420"/>
      <c r="C15" s="269" t="s">
        <v>375</v>
      </c>
      <c r="D15" s="325" t="s">
        <v>80</v>
      </c>
      <c r="E15" s="324" t="s">
        <v>450</v>
      </c>
      <c r="F15" s="184"/>
      <c r="G15" s="324" t="s">
        <v>449</v>
      </c>
      <c r="H15" s="184"/>
      <c r="I15" s="223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x14ac:dyDescent="0.25">
      <c r="A16" s="342"/>
      <c r="B16" s="430"/>
      <c r="C16" s="431"/>
      <c r="D16" s="431"/>
      <c r="E16" s="431"/>
      <c r="F16" s="431"/>
      <c r="G16" s="431"/>
      <c r="H16" s="432"/>
      <c r="I16" s="22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 ht="15" customHeight="1" x14ac:dyDescent="0.25">
      <c r="A17" s="29"/>
      <c r="B17" s="419" t="s">
        <v>500</v>
      </c>
      <c r="C17" s="269" t="s">
        <v>374</v>
      </c>
      <c r="D17" s="337" t="s">
        <v>80</v>
      </c>
      <c r="E17" s="193" t="s">
        <v>505</v>
      </c>
      <c r="F17" s="230"/>
      <c r="G17" s="193" t="s">
        <v>507</v>
      </c>
      <c r="H17" s="184"/>
      <c r="I17" s="223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 ht="15" customHeight="1" x14ac:dyDescent="0.25">
      <c r="A18" s="29"/>
      <c r="B18" s="420"/>
      <c r="C18" s="269" t="s">
        <v>375</v>
      </c>
      <c r="D18" s="337" t="s">
        <v>80</v>
      </c>
      <c r="E18" s="193" t="s">
        <v>504</v>
      </c>
      <c r="F18" s="184"/>
      <c r="G18" s="193" t="s">
        <v>506</v>
      </c>
      <c r="H18" s="184"/>
      <c r="I18" s="223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spans="1:40" ht="15" customHeight="1" x14ac:dyDescent="0.25">
      <c r="A19" s="29"/>
      <c r="B19" s="430"/>
      <c r="C19" s="431"/>
      <c r="D19" s="431"/>
      <c r="E19" s="431"/>
      <c r="F19" s="431"/>
      <c r="G19" s="431"/>
      <c r="H19" s="432"/>
      <c r="I19" s="223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  <row r="20" spans="1:40" ht="15" customHeight="1" x14ac:dyDescent="0.25">
      <c r="A20" s="29"/>
      <c r="B20" s="419" t="s">
        <v>495</v>
      </c>
      <c r="C20" s="269" t="s">
        <v>374</v>
      </c>
      <c r="D20" s="337" t="s">
        <v>80</v>
      </c>
      <c r="E20" s="193" t="s">
        <v>509</v>
      </c>
      <c r="F20" s="230"/>
      <c r="G20" s="193" t="s">
        <v>509</v>
      </c>
      <c r="H20" s="184"/>
      <c r="I20" s="223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</row>
    <row r="21" spans="1:40" ht="15" customHeight="1" x14ac:dyDescent="0.25">
      <c r="A21" s="29"/>
      <c r="B21" s="420"/>
      <c r="C21" s="269" t="s">
        <v>375</v>
      </c>
      <c r="D21" s="337" t="s">
        <v>80</v>
      </c>
      <c r="E21" s="193" t="s">
        <v>509</v>
      </c>
      <c r="F21" s="184"/>
      <c r="G21" s="193" t="s">
        <v>509</v>
      </c>
      <c r="H21" s="184"/>
      <c r="I21" s="223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</row>
    <row r="22" spans="1:40" ht="15" customHeight="1" x14ac:dyDescent="0.25">
      <c r="A22" s="29"/>
      <c r="B22" s="430"/>
      <c r="C22" s="431"/>
      <c r="D22" s="431"/>
      <c r="E22" s="431"/>
      <c r="F22" s="431"/>
      <c r="G22" s="431"/>
      <c r="H22" s="432"/>
      <c r="I22" s="223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ht="15" customHeight="1" x14ac:dyDescent="0.25">
      <c r="A23" s="29"/>
      <c r="B23" s="419" t="s">
        <v>496</v>
      </c>
      <c r="C23" s="269" t="s">
        <v>374</v>
      </c>
      <c r="D23" s="337" t="s">
        <v>80</v>
      </c>
      <c r="E23" s="193" t="s">
        <v>509</v>
      </c>
      <c r="F23" s="230"/>
      <c r="G23" s="193" t="s">
        <v>509</v>
      </c>
      <c r="H23" s="184"/>
      <c r="I23" s="223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ht="15" customHeight="1" x14ac:dyDescent="0.25">
      <c r="A24" s="29"/>
      <c r="B24" s="420"/>
      <c r="C24" s="269" t="s">
        <v>375</v>
      </c>
      <c r="D24" s="337" t="s">
        <v>80</v>
      </c>
      <c r="E24" s="193" t="s">
        <v>509</v>
      </c>
      <c r="F24" s="184"/>
      <c r="G24" s="193" t="s">
        <v>509</v>
      </c>
      <c r="H24" s="184"/>
      <c r="I24" s="223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15" customHeight="1" x14ac:dyDescent="0.25">
      <c r="A25" s="29"/>
      <c r="B25" s="430"/>
      <c r="C25" s="431"/>
      <c r="D25" s="431"/>
      <c r="E25" s="431"/>
      <c r="F25" s="431"/>
      <c r="G25" s="431"/>
      <c r="H25" s="432"/>
      <c r="I25" s="223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ht="15" customHeight="1" x14ac:dyDescent="0.25">
      <c r="A26" s="29"/>
      <c r="B26" s="419" t="s">
        <v>497</v>
      </c>
      <c r="C26" s="269" t="s">
        <v>374</v>
      </c>
      <c r="D26" s="337" t="s">
        <v>80</v>
      </c>
      <c r="E26" s="193" t="s">
        <v>509</v>
      </c>
      <c r="F26" s="230"/>
      <c r="G26" s="193" t="s">
        <v>509</v>
      </c>
      <c r="H26" s="184"/>
      <c r="I26" s="223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</row>
    <row r="27" spans="1:40" ht="15" customHeight="1" x14ac:dyDescent="0.25">
      <c r="A27" s="29"/>
      <c r="B27" s="420"/>
      <c r="C27" s="269" t="s">
        <v>375</v>
      </c>
      <c r="D27" s="337" t="s">
        <v>80</v>
      </c>
      <c r="E27" s="193" t="s">
        <v>509</v>
      </c>
      <c r="F27" s="184"/>
      <c r="G27" s="193" t="s">
        <v>509</v>
      </c>
      <c r="H27" s="184"/>
      <c r="I27" s="223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 ht="15" customHeight="1" x14ac:dyDescent="0.25">
      <c r="A28" s="29"/>
      <c r="B28" s="430"/>
      <c r="C28" s="431"/>
      <c r="D28" s="431"/>
      <c r="E28" s="431"/>
      <c r="F28" s="431"/>
      <c r="G28" s="431"/>
      <c r="H28" s="432"/>
      <c r="I28" s="223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ht="15" customHeight="1" x14ac:dyDescent="0.25">
      <c r="A29" s="29"/>
      <c r="B29" s="419" t="s">
        <v>498</v>
      </c>
      <c r="C29" s="269" t="s">
        <v>374</v>
      </c>
      <c r="D29" s="337" t="s">
        <v>80</v>
      </c>
      <c r="E29" s="338"/>
      <c r="F29" s="230"/>
      <c r="G29" s="338"/>
      <c r="H29" s="184"/>
      <c r="I29" s="223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1:40" ht="15" customHeight="1" x14ac:dyDescent="0.25">
      <c r="A30" s="29"/>
      <c r="B30" s="420"/>
      <c r="C30" s="269" t="s">
        <v>375</v>
      </c>
      <c r="D30" s="337" t="s">
        <v>80</v>
      </c>
      <c r="E30" s="338"/>
      <c r="F30" s="184"/>
      <c r="G30" s="338"/>
      <c r="H30" s="184"/>
      <c r="I30" s="223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 ht="15" customHeight="1" x14ac:dyDescent="0.25">
      <c r="A31" s="29"/>
      <c r="B31" s="430"/>
      <c r="C31" s="431"/>
      <c r="D31" s="431"/>
      <c r="E31" s="431"/>
      <c r="F31" s="431"/>
      <c r="G31" s="431"/>
      <c r="H31" s="432"/>
      <c r="I31" s="223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</row>
    <row r="32" spans="1:40" ht="15" customHeight="1" x14ac:dyDescent="0.25">
      <c r="A32" s="29"/>
      <c r="B32" s="419" t="s">
        <v>499</v>
      </c>
      <c r="C32" s="269" t="s">
        <v>374</v>
      </c>
      <c r="D32" s="337" t="s">
        <v>80</v>
      </c>
      <c r="E32" s="338"/>
      <c r="F32" s="230"/>
      <c r="G32" s="338"/>
      <c r="H32" s="184"/>
      <c r="I32" s="22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</row>
    <row r="33" spans="1:40" ht="15" customHeight="1" x14ac:dyDescent="0.25">
      <c r="A33" s="29"/>
      <c r="B33" s="420"/>
      <c r="C33" s="269" t="s">
        <v>375</v>
      </c>
      <c r="D33" s="337" t="s">
        <v>80</v>
      </c>
      <c r="E33" s="338"/>
      <c r="F33" s="184"/>
      <c r="G33" s="338"/>
      <c r="H33" s="184"/>
      <c r="I33" s="223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 ht="15" customHeight="1" x14ac:dyDescent="0.25">
      <c r="A34" s="29"/>
      <c r="B34" s="430"/>
      <c r="C34" s="431"/>
      <c r="D34" s="431"/>
      <c r="E34" s="431"/>
      <c r="F34" s="431"/>
      <c r="G34" s="431"/>
      <c r="H34" s="432"/>
      <c r="I34" s="223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ht="23.25" customHeight="1" x14ac:dyDescent="0.25">
      <c r="A35" s="222"/>
      <c r="B35" s="421" t="s">
        <v>82</v>
      </c>
      <c r="C35" s="422"/>
      <c r="D35" s="422"/>
      <c r="E35" s="422"/>
      <c r="F35" s="422"/>
      <c r="G35" s="422"/>
      <c r="H35" s="423"/>
      <c r="I35" s="223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ht="15.75" customHeight="1" x14ac:dyDescent="0.25">
      <c r="A36" s="222"/>
      <c r="B36" s="260" t="s">
        <v>40</v>
      </c>
      <c r="C36" s="433" t="s">
        <v>77</v>
      </c>
      <c r="D36" s="434"/>
      <c r="E36" s="225" t="s">
        <v>78</v>
      </c>
      <c r="F36" s="321" t="s">
        <v>44</v>
      </c>
      <c r="G36" s="227" t="s">
        <v>79</v>
      </c>
      <c r="H36" s="226" t="s">
        <v>44</v>
      </c>
      <c r="I36" s="228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29"/>
      <c r="AG36" s="229"/>
      <c r="AH36" s="229"/>
      <c r="AI36" s="229"/>
      <c r="AJ36" s="229"/>
      <c r="AK36" s="229"/>
      <c r="AL36" s="229"/>
      <c r="AM36" s="229"/>
      <c r="AN36" s="229"/>
    </row>
    <row r="37" spans="1:40" x14ac:dyDescent="0.25">
      <c r="A37" s="224"/>
      <c r="B37" s="418"/>
      <c r="C37" s="269" t="s">
        <v>374</v>
      </c>
      <c r="D37" s="325" t="s">
        <v>80</v>
      </c>
      <c r="E37" s="324"/>
      <c r="F37" s="230"/>
      <c r="G37" s="324"/>
      <c r="H37" s="184"/>
      <c r="I37" s="223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x14ac:dyDescent="0.25">
      <c r="A38" s="231"/>
      <c r="B38" s="418"/>
      <c r="C38" s="269" t="s">
        <v>375</v>
      </c>
      <c r="D38" s="318" t="s">
        <v>80</v>
      </c>
      <c r="E38" s="317"/>
      <c r="F38" s="184"/>
      <c r="G38" s="317"/>
      <c r="H38" s="184"/>
      <c r="I38" s="223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x14ac:dyDescent="0.25">
      <c r="A39" s="231"/>
      <c r="B39" s="430"/>
      <c r="C39" s="431"/>
      <c r="D39" s="431"/>
      <c r="E39" s="431"/>
      <c r="F39" s="431"/>
      <c r="G39" s="431"/>
      <c r="H39" s="432"/>
      <c r="I39" s="223"/>
      <c r="J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ht="15" customHeight="1" x14ac:dyDescent="0.25">
      <c r="A40" s="222"/>
      <c r="B40" s="418"/>
      <c r="C40" s="269" t="s">
        <v>374</v>
      </c>
      <c r="D40" s="318" t="s">
        <v>80</v>
      </c>
      <c r="E40" s="317"/>
      <c r="F40" s="230"/>
      <c r="G40" s="317"/>
      <c r="H40" s="184"/>
      <c r="I40" s="223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x14ac:dyDescent="0.25">
      <c r="A41" s="231"/>
      <c r="B41" s="418"/>
      <c r="C41" s="269" t="s">
        <v>375</v>
      </c>
      <c r="D41" s="318" t="s">
        <v>80</v>
      </c>
      <c r="E41" s="317"/>
      <c r="F41" s="184"/>
      <c r="G41" s="317"/>
      <c r="H41" s="184"/>
      <c r="I41" s="223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x14ac:dyDescent="0.25">
      <c r="A42" s="222"/>
      <c r="B42" s="430"/>
      <c r="C42" s="431"/>
      <c r="D42" s="431"/>
      <c r="E42" s="431"/>
      <c r="F42" s="431"/>
      <c r="G42" s="431"/>
      <c r="H42" s="432"/>
      <c r="I42" s="223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ht="15" customHeight="1" x14ac:dyDescent="0.25">
      <c r="A43" s="222"/>
      <c r="B43" s="418"/>
      <c r="C43" s="269" t="s">
        <v>374</v>
      </c>
      <c r="D43" s="318" t="s">
        <v>80</v>
      </c>
      <c r="E43" s="317"/>
      <c r="F43" s="230"/>
      <c r="G43" s="317"/>
      <c r="H43" s="184"/>
      <c r="I43" s="223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x14ac:dyDescent="0.25">
      <c r="A44" s="222"/>
      <c r="B44" s="418"/>
      <c r="C44" s="269" t="s">
        <v>375</v>
      </c>
      <c r="D44" s="318" t="s">
        <v>80</v>
      </c>
      <c r="E44" s="317"/>
      <c r="F44" s="184"/>
      <c r="G44" s="317"/>
      <c r="H44" s="184"/>
      <c r="I44" s="223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x14ac:dyDescent="0.25">
      <c r="A45" s="222"/>
      <c r="B45" s="430"/>
      <c r="C45" s="431"/>
      <c r="D45" s="431"/>
      <c r="E45" s="431"/>
      <c r="F45" s="431"/>
      <c r="G45" s="431"/>
      <c r="H45" s="432"/>
      <c r="I45" s="223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 ht="23.25" customHeight="1" x14ac:dyDescent="0.25">
      <c r="A46" s="222"/>
      <c r="B46" s="427" t="s">
        <v>83</v>
      </c>
      <c r="C46" s="428"/>
      <c r="D46" s="428"/>
      <c r="E46" s="428"/>
      <c r="F46" s="428"/>
      <c r="G46" s="428"/>
      <c r="H46" s="429"/>
      <c r="I46" s="223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ht="15.75" customHeight="1" x14ac:dyDescent="0.25">
      <c r="A47" s="222"/>
      <c r="B47" s="260" t="s">
        <v>40</v>
      </c>
      <c r="C47" s="433" t="s">
        <v>77</v>
      </c>
      <c r="D47" s="434"/>
      <c r="E47" s="225" t="s">
        <v>78</v>
      </c>
      <c r="F47" s="321" t="s">
        <v>44</v>
      </c>
      <c r="G47" s="227" t="s">
        <v>79</v>
      </c>
      <c r="H47" s="226" t="s">
        <v>44</v>
      </c>
      <c r="I47" s="228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  <c r="AF47" s="229"/>
      <c r="AG47" s="229"/>
      <c r="AH47" s="229"/>
      <c r="AI47" s="229"/>
      <c r="AJ47" s="229"/>
      <c r="AK47" s="229"/>
      <c r="AL47" s="229"/>
      <c r="AM47" s="229"/>
      <c r="AN47" s="229"/>
    </row>
    <row r="48" spans="1:40" x14ac:dyDescent="0.25">
      <c r="A48" s="224"/>
      <c r="B48" s="418"/>
      <c r="C48" s="269" t="s">
        <v>374</v>
      </c>
      <c r="D48" s="318" t="s">
        <v>80</v>
      </c>
      <c r="E48" s="317"/>
      <c r="F48" s="230"/>
      <c r="G48" s="317"/>
      <c r="H48" s="184"/>
      <c r="I48" s="223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x14ac:dyDescent="0.25">
      <c r="A49" s="231"/>
      <c r="B49" s="418"/>
      <c r="C49" s="269" t="s">
        <v>375</v>
      </c>
      <c r="D49" s="318" t="s">
        <v>80</v>
      </c>
      <c r="E49" s="317"/>
      <c r="F49" s="184"/>
      <c r="G49" s="317"/>
      <c r="H49" s="184"/>
      <c r="I49" s="223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x14ac:dyDescent="0.25">
      <c r="A50" s="231"/>
      <c r="B50" s="430"/>
      <c r="C50" s="431"/>
      <c r="D50" s="431"/>
      <c r="E50" s="431"/>
      <c r="F50" s="431"/>
      <c r="G50" s="431"/>
      <c r="H50" s="432"/>
      <c r="I50" s="223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ht="15" customHeight="1" x14ac:dyDescent="0.25">
      <c r="A51" s="222"/>
      <c r="B51" s="418"/>
      <c r="C51" s="269" t="s">
        <v>374</v>
      </c>
      <c r="D51" s="318" t="s">
        <v>80</v>
      </c>
      <c r="E51" s="317"/>
      <c r="F51" s="230"/>
      <c r="G51" s="317"/>
      <c r="H51" s="184"/>
      <c r="I51" s="223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x14ac:dyDescent="0.25">
      <c r="A52" s="231"/>
      <c r="B52" s="418"/>
      <c r="C52" s="269" t="s">
        <v>375</v>
      </c>
      <c r="D52" s="318" t="s">
        <v>80</v>
      </c>
      <c r="E52" s="317"/>
      <c r="F52" s="184"/>
      <c r="G52" s="317"/>
      <c r="H52" s="184"/>
      <c r="I52" s="223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x14ac:dyDescent="0.25">
      <c r="A53" s="222"/>
      <c r="B53" s="430"/>
      <c r="C53" s="431"/>
      <c r="D53" s="431"/>
      <c r="E53" s="431"/>
      <c r="F53" s="431"/>
      <c r="G53" s="431"/>
      <c r="H53" s="432"/>
      <c r="I53" s="223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ht="15" customHeight="1" x14ac:dyDescent="0.25">
      <c r="A54" s="222"/>
      <c r="B54" s="418"/>
      <c r="C54" s="269" t="s">
        <v>374</v>
      </c>
      <c r="D54" s="318" t="s">
        <v>80</v>
      </c>
      <c r="E54" s="317"/>
      <c r="F54" s="230"/>
      <c r="G54" s="317"/>
      <c r="H54" s="184"/>
      <c r="I54" s="223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x14ac:dyDescent="0.25">
      <c r="A55" s="222"/>
      <c r="B55" s="418"/>
      <c r="C55" s="269" t="s">
        <v>375</v>
      </c>
      <c r="D55" s="318" t="s">
        <v>80</v>
      </c>
      <c r="E55" s="317"/>
      <c r="F55" s="184"/>
      <c r="G55" s="317"/>
      <c r="H55" s="184"/>
      <c r="I55" s="223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1:40" x14ac:dyDescent="0.25">
      <c r="A56" s="222"/>
      <c r="B56" s="430"/>
      <c r="C56" s="431"/>
      <c r="D56" s="431"/>
      <c r="E56" s="431"/>
      <c r="F56" s="431"/>
      <c r="G56" s="431"/>
      <c r="H56" s="432"/>
      <c r="I56" s="223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1:40" x14ac:dyDescent="0.25">
      <c r="A57" s="222"/>
      <c r="B57" s="188"/>
      <c r="C57" s="189"/>
      <c r="D57" s="186"/>
      <c r="E57" s="292"/>
      <c r="F57" s="189"/>
      <c r="G57" s="48"/>
      <c r="H57" s="190"/>
      <c r="I57" s="213"/>
      <c r="J57" s="213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1:40" x14ac:dyDescent="0.25">
      <c r="A58" s="213"/>
      <c r="B58" s="188"/>
      <c r="C58" s="189"/>
      <c r="D58" s="186"/>
      <c r="E58" s="292"/>
      <c r="F58" s="189"/>
      <c r="G58" s="48"/>
      <c r="H58" s="190"/>
      <c r="I58" s="213"/>
      <c r="J58" s="213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0" x14ac:dyDescent="0.25">
      <c r="A59" s="213"/>
      <c r="B59" s="188"/>
      <c r="C59" s="189"/>
      <c r="D59" s="186"/>
      <c r="E59" s="292"/>
      <c r="F59" s="189"/>
      <c r="G59" s="48"/>
      <c r="H59" s="190"/>
      <c r="I59" s="213"/>
      <c r="J59" s="213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</row>
    <row r="60" spans="1:40" x14ac:dyDescent="0.25">
      <c r="A60" s="213"/>
      <c r="B60" s="188"/>
      <c r="C60" s="189"/>
      <c r="D60" s="186"/>
      <c r="E60" s="292"/>
      <c r="F60" s="189"/>
      <c r="G60" s="48"/>
      <c r="H60" s="190"/>
      <c r="I60" s="213"/>
      <c r="J60" s="213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x14ac:dyDescent="0.25">
      <c r="A61" s="213"/>
      <c r="B61" s="188"/>
      <c r="C61" s="189"/>
      <c r="D61" s="186"/>
      <c r="E61" s="292"/>
      <c r="F61" s="189"/>
      <c r="G61" s="48"/>
      <c r="H61" s="190"/>
      <c r="I61" s="213"/>
      <c r="J61" s="213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</row>
    <row r="62" spans="1:40" x14ac:dyDescent="0.25">
      <c r="A62" s="213"/>
      <c r="B62" s="188"/>
      <c r="C62" s="189"/>
      <c r="D62" s="186"/>
      <c r="E62" s="292"/>
      <c r="F62" s="189"/>
      <c r="G62" s="48"/>
      <c r="H62" s="190"/>
      <c r="I62" s="213"/>
      <c r="J62" s="213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</row>
    <row r="63" spans="1:40" x14ac:dyDescent="0.25">
      <c r="A63" s="213"/>
      <c r="B63" s="188"/>
      <c r="C63" s="189"/>
      <c r="D63" s="186"/>
      <c r="E63" s="292"/>
      <c r="F63" s="189"/>
      <c r="G63" s="48"/>
      <c r="H63" s="190"/>
      <c r="I63" s="213"/>
      <c r="J63" s="213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 x14ac:dyDescent="0.25">
      <c r="A64" s="213"/>
      <c r="B64" s="188"/>
      <c r="C64" s="189"/>
      <c r="D64" s="186"/>
      <c r="E64" s="292"/>
      <c r="F64" s="189"/>
      <c r="G64" s="48"/>
      <c r="H64" s="190"/>
      <c r="I64" s="213"/>
      <c r="J64" s="213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</row>
    <row r="65" spans="1:40" x14ac:dyDescent="0.25">
      <c r="A65" s="213"/>
      <c r="B65" s="188"/>
      <c r="C65" s="189"/>
      <c r="D65" s="186"/>
      <c r="E65" s="292"/>
      <c r="F65" s="189"/>
      <c r="G65" s="48"/>
      <c r="H65" s="190"/>
      <c r="I65" s="213"/>
      <c r="J65" s="213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</row>
    <row r="66" spans="1:40" x14ac:dyDescent="0.25">
      <c r="A66" s="213"/>
      <c r="B66" s="188"/>
      <c r="C66" s="189"/>
      <c r="D66" s="186"/>
      <c r="E66" s="292"/>
      <c r="F66" s="189"/>
      <c r="G66" s="48"/>
      <c r="H66" s="190"/>
      <c r="I66" s="213"/>
      <c r="J66" s="213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</row>
    <row r="67" spans="1:40" x14ac:dyDescent="0.25">
      <c r="A67" s="213"/>
      <c r="B67" s="188"/>
      <c r="C67" s="189"/>
      <c r="D67" s="186"/>
      <c r="E67" s="292"/>
      <c r="F67" s="189"/>
      <c r="G67" s="48"/>
      <c r="H67" s="190"/>
      <c r="I67" s="213"/>
      <c r="J67" s="213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</row>
    <row r="68" spans="1:40" x14ac:dyDescent="0.25">
      <c r="A68" s="213"/>
      <c r="B68" s="188"/>
      <c r="C68" s="189"/>
      <c r="D68" s="186"/>
      <c r="E68" s="292"/>
      <c r="F68" s="189"/>
      <c r="G68" s="48"/>
      <c r="H68" s="190"/>
      <c r="I68" s="213"/>
      <c r="J68" s="213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</row>
    <row r="69" spans="1:40" x14ac:dyDescent="0.25">
      <c r="A69" s="213"/>
      <c r="B69" s="188"/>
      <c r="C69" s="189"/>
      <c r="D69" s="186"/>
      <c r="E69" s="292"/>
      <c r="F69" s="189"/>
      <c r="G69" s="48"/>
      <c r="H69" s="190"/>
      <c r="I69" s="213"/>
      <c r="J69" s="213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</row>
    <row r="70" spans="1:40" x14ac:dyDescent="0.25">
      <c r="A70" s="213"/>
      <c r="B70" s="188"/>
      <c r="C70" s="189"/>
      <c r="D70" s="186"/>
      <c r="E70" s="292"/>
      <c r="F70" s="189"/>
      <c r="G70" s="48"/>
      <c r="H70" s="190"/>
      <c r="I70" s="213"/>
      <c r="J70" s="213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</row>
    <row r="71" spans="1:40" x14ac:dyDescent="0.25">
      <c r="A71" s="213"/>
      <c r="B71" s="188"/>
      <c r="C71" s="189"/>
      <c r="D71" s="186"/>
      <c r="E71" s="292"/>
      <c r="F71" s="189"/>
      <c r="G71" s="48"/>
      <c r="H71" s="190"/>
      <c r="I71" s="213"/>
      <c r="J71" s="213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</row>
    <row r="72" spans="1:40" x14ac:dyDescent="0.25">
      <c r="A72" s="213"/>
      <c r="B72" s="188"/>
      <c r="C72" s="189"/>
      <c r="D72" s="186"/>
      <c r="E72" s="292"/>
      <c r="F72" s="189"/>
      <c r="G72" s="48"/>
      <c r="H72" s="190"/>
      <c r="I72" s="213"/>
      <c r="J72" s="213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</row>
    <row r="73" spans="1:40" x14ac:dyDescent="0.25">
      <c r="A73" s="213"/>
      <c r="B73" s="188"/>
      <c r="C73" s="189"/>
      <c r="D73" s="186"/>
      <c r="E73" s="292"/>
      <c r="F73" s="189"/>
      <c r="G73" s="48"/>
      <c r="H73" s="190"/>
      <c r="I73" s="213"/>
      <c r="J73" s="213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</row>
    <row r="74" spans="1:40" x14ac:dyDescent="0.25">
      <c r="A74" s="213"/>
      <c r="B74" s="188"/>
      <c r="C74" s="189"/>
      <c r="D74" s="186"/>
      <c r="E74" s="292"/>
      <c r="F74" s="189"/>
      <c r="G74" s="48"/>
      <c r="H74" s="190"/>
      <c r="I74" s="213"/>
      <c r="J74" s="213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</row>
    <row r="75" spans="1:40" x14ac:dyDescent="0.25">
      <c r="A75" s="213"/>
      <c r="B75" s="188"/>
      <c r="C75" s="189"/>
      <c r="D75" s="186"/>
      <c r="E75" s="292"/>
      <c r="F75" s="189"/>
      <c r="G75" s="48"/>
      <c r="H75" s="190"/>
      <c r="I75" s="213"/>
      <c r="J75" s="213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</row>
    <row r="76" spans="1:40" x14ac:dyDescent="0.25">
      <c r="A76" s="213"/>
      <c r="B76" s="188"/>
      <c r="C76" s="189"/>
      <c r="D76" s="186"/>
      <c r="E76" s="292"/>
      <c r="F76" s="189"/>
      <c r="G76" s="48"/>
      <c r="H76" s="190"/>
      <c r="I76" s="213"/>
      <c r="J76" s="213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</row>
    <row r="77" spans="1:40" x14ac:dyDescent="0.25">
      <c r="A77" s="213"/>
      <c r="B77" s="188"/>
      <c r="C77" s="189"/>
      <c r="D77" s="186"/>
      <c r="E77" s="292"/>
      <c r="F77" s="189"/>
      <c r="G77" s="48"/>
      <c r="H77" s="190"/>
      <c r="I77" s="213"/>
      <c r="J77" s="213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</row>
    <row r="78" spans="1:40" x14ac:dyDescent="0.25">
      <c r="A78" s="213"/>
      <c r="B78" s="188"/>
      <c r="C78" s="189"/>
      <c r="D78" s="186"/>
      <c r="E78" s="292"/>
      <c r="F78" s="189"/>
      <c r="G78" s="48"/>
      <c r="H78" s="190"/>
      <c r="I78" s="213"/>
      <c r="J78" s="213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</row>
    <row r="79" spans="1:40" x14ac:dyDescent="0.25">
      <c r="A79" s="213"/>
      <c r="B79" s="188"/>
      <c r="C79" s="189"/>
      <c r="D79" s="186"/>
      <c r="E79" s="292"/>
      <c r="F79" s="189"/>
      <c r="G79" s="48"/>
      <c r="H79" s="190"/>
      <c r="I79" s="213"/>
      <c r="J79" s="213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</row>
    <row r="80" spans="1:40" x14ac:dyDescent="0.25">
      <c r="A80" s="213"/>
      <c r="B80" s="188"/>
      <c r="C80" s="189"/>
      <c r="D80" s="186"/>
      <c r="E80" s="292"/>
      <c r="F80" s="189"/>
      <c r="G80" s="48"/>
      <c r="H80" s="190"/>
      <c r="I80" s="213"/>
      <c r="J80" s="213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</row>
    <row r="81" spans="1:40" x14ac:dyDescent="0.25">
      <c r="A81" s="213"/>
      <c r="B81" s="188"/>
      <c r="C81" s="189"/>
      <c r="D81" s="186"/>
      <c r="E81" s="292"/>
      <c r="F81" s="189"/>
      <c r="G81" s="48"/>
      <c r="H81" s="190"/>
      <c r="I81" s="213"/>
      <c r="J81" s="213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</row>
    <row r="82" spans="1:40" x14ac:dyDescent="0.25">
      <c r="A82" s="213"/>
      <c r="B82" s="188"/>
      <c r="C82" s="189"/>
      <c r="D82" s="186"/>
      <c r="E82" s="292"/>
      <c r="F82" s="189"/>
      <c r="G82" s="48"/>
      <c r="H82" s="190"/>
      <c r="I82" s="213"/>
      <c r="J82" s="213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</row>
    <row r="83" spans="1:40" x14ac:dyDescent="0.25">
      <c r="A83" s="213"/>
      <c r="B83" s="188"/>
      <c r="C83" s="189"/>
      <c r="D83" s="186"/>
      <c r="E83" s="292"/>
      <c r="F83" s="189"/>
      <c r="G83" s="48"/>
      <c r="H83" s="190"/>
      <c r="I83" s="213"/>
      <c r="J83" s="213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</row>
    <row r="84" spans="1:40" x14ac:dyDescent="0.25">
      <c r="A84" s="213"/>
      <c r="B84" s="188"/>
      <c r="C84" s="189"/>
      <c r="D84" s="186"/>
      <c r="E84" s="292"/>
      <c r="F84" s="189"/>
      <c r="G84" s="48"/>
      <c r="H84" s="190"/>
      <c r="I84" s="213"/>
      <c r="J84" s="213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</row>
    <row r="85" spans="1:40" x14ac:dyDescent="0.25">
      <c r="A85" s="213"/>
      <c r="B85" s="188"/>
      <c r="C85" s="189"/>
      <c r="D85" s="186"/>
      <c r="E85" s="292"/>
      <c r="F85" s="189"/>
      <c r="G85" s="48"/>
      <c r="H85" s="190"/>
      <c r="I85" s="213"/>
      <c r="J85" s="213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</row>
    <row r="86" spans="1:40" x14ac:dyDescent="0.25">
      <c r="A86" s="213"/>
    </row>
  </sheetData>
  <mergeCells count="39">
    <mergeCell ref="B26:B27"/>
    <mergeCell ref="B34:H34"/>
    <mergeCell ref="B28:H28"/>
    <mergeCell ref="B29:B30"/>
    <mergeCell ref="B31:H31"/>
    <mergeCell ref="B32:B33"/>
    <mergeCell ref="B19:H19"/>
    <mergeCell ref="B20:B21"/>
    <mergeCell ref="B22:H22"/>
    <mergeCell ref="B23:B24"/>
    <mergeCell ref="B25:H25"/>
    <mergeCell ref="B56:H56"/>
    <mergeCell ref="C47:D47"/>
    <mergeCell ref="B48:B49"/>
    <mergeCell ref="B50:H50"/>
    <mergeCell ref="B51:B52"/>
    <mergeCell ref="B54:B55"/>
    <mergeCell ref="B53:H53"/>
    <mergeCell ref="B46:H46"/>
    <mergeCell ref="B42:H42"/>
    <mergeCell ref="B7:H7"/>
    <mergeCell ref="C4:D4"/>
    <mergeCell ref="B5:B6"/>
    <mergeCell ref="B35:H35"/>
    <mergeCell ref="B10:H10"/>
    <mergeCell ref="B39:H39"/>
    <mergeCell ref="B40:B41"/>
    <mergeCell ref="B43:B44"/>
    <mergeCell ref="B45:H45"/>
    <mergeCell ref="B37:B38"/>
    <mergeCell ref="B16:H16"/>
    <mergeCell ref="B13:H13"/>
    <mergeCell ref="C36:D36"/>
    <mergeCell ref="B17:B18"/>
    <mergeCell ref="B8:B9"/>
    <mergeCell ref="B11:B12"/>
    <mergeCell ref="B14:B15"/>
    <mergeCell ref="B3:H3"/>
    <mergeCell ref="B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:F94"/>
  <sheetViews>
    <sheetView tabSelected="1" topLeftCell="A51" workbookViewId="0">
      <selection activeCell="C74" sqref="C74:D74"/>
    </sheetView>
  </sheetViews>
  <sheetFormatPr defaultColWidth="23.85546875" defaultRowHeight="15.75" x14ac:dyDescent="0.25"/>
  <cols>
    <col min="1" max="1" width="11.140625" style="351" bestFit="1" customWidth="1"/>
    <col min="2" max="2" width="15.85546875" style="310" bestFit="1" customWidth="1"/>
    <col min="3" max="3" width="23.85546875" style="340"/>
    <col min="4" max="4" width="84.7109375" style="340" customWidth="1"/>
    <col min="5" max="5" width="8.140625" style="310" bestFit="1" customWidth="1"/>
    <col min="6" max="6" width="8.42578125" style="310" bestFit="1" customWidth="1"/>
  </cols>
  <sheetData>
    <row r="1" spans="1:6" x14ac:dyDescent="0.2">
      <c r="A1" s="344" t="s">
        <v>451</v>
      </c>
      <c r="B1" s="341" t="s">
        <v>86</v>
      </c>
      <c r="C1" s="444" t="s">
        <v>87</v>
      </c>
      <c r="D1" s="445"/>
      <c r="E1" s="341" t="s">
        <v>97</v>
      </c>
      <c r="F1" s="341" t="s">
        <v>445</v>
      </c>
    </row>
    <row r="2" spans="1:6" x14ac:dyDescent="0.25">
      <c r="A2" s="349">
        <v>1</v>
      </c>
      <c r="B2" s="345" t="s">
        <v>90</v>
      </c>
      <c r="C2" s="437" t="s">
        <v>377</v>
      </c>
      <c r="D2" s="437"/>
      <c r="E2" s="345"/>
      <c r="F2" s="345"/>
    </row>
    <row r="3" spans="1:6" s="343" customFormat="1" x14ac:dyDescent="0.25">
      <c r="A3" s="350" t="s">
        <v>104</v>
      </c>
      <c r="B3" s="346"/>
      <c r="C3" s="446" t="s">
        <v>378</v>
      </c>
      <c r="D3" s="446"/>
      <c r="E3" s="347" t="s">
        <v>135</v>
      </c>
      <c r="F3" s="346">
        <v>1</v>
      </c>
    </row>
    <row r="4" spans="1:6" s="343" customFormat="1" x14ac:dyDescent="0.25">
      <c r="A4" s="350" t="s">
        <v>107</v>
      </c>
      <c r="B4" s="346"/>
      <c r="C4" s="443" t="s">
        <v>108</v>
      </c>
      <c r="D4" s="443"/>
      <c r="E4" s="347" t="s">
        <v>135</v>
      </c>
      <c r="F4" s="346">
        <v>1</v>
      </c>
    </row>
    <row r="5" spans="1:6" s="343" customFormat="1" ht="15" customHeight="1" x14ac:dyDescent="0.25">
      <c r="A5" s="345">
        <v>2</v>
      </c>
      <c r="B5" s="345" t="s">
        <v>379</v>
      </c>
      <c r="C5" s="447" t="s">
        <v>381</v>
      </c>
      <c r="D5" s="447"/>
      <c r="E5" s="345"/>
      <c r="F5" s="345"/>
    </row>
    <row r="6" spans="1:6" x14ac:dyDescent="0.25">
      <c r="A6" s="351" t="s">
        <v>109</v>
      </c>
      <c r="C6" s="438" t="s">
        <v>382</v>
      </c>
      <c r="D6" s="438"/>
      <c r="E6" s="347" t="s">
        <v>135</v>
      </c>
      <c r="F6" s="346">
        <v>1</v>
      </c>
    </row>
    <row r="7" spans="1:6" x14ac:dyDescent="0.25">
      <c r="A7" s="351" t="s">
        <v>486</v>
      </c>
      <c r="C7" s="339" t="s">
        <v>487</v>
      </c>
      <c r="D7" s="339"/>
      <c r="E7" s="310" t="s">
        <v>400</v>
      </c>
      <c r="F7" s="346">
        <v>1</v>
      </c>
    </row>
    <row r="8" spans="1:6" x14ac:dyDescent="0.25">
      <c r="A8" s="351" t="s">
        <v>488</v>
      </c>
      <c r="C8" s="443" t="s">
        <v>489</v>
      </c>
      <c r="D8" s="443"/>
      <c r="E8" s="347" t="s">
        <v>135</v>
      </c>
      <c r="F8" s="346">
        <v>1</v>
      </c>
    </row>
    <row r="9" spans="1:6" x14ac:dyDescent="0.25">
      <c r="A9" s="351" t="s">
        <v>510</v>
      </c>
      <c r="C9" s="354" t="s">
        <v>511</v>
      </c>
      <c r="D9" s="354"/>
      <c r="E9" s="310" t="s">
        <v>400</v>
      </c>
      <c r="F9" s="346">
        <v>1</v>
      </c>
    </row>
    <row r="10" spans="1:6" ht="15" customHeight="1" x14ac:dyDescent="0.25">
      <c r="A10" s="345">
        <v>3</v>
      </c>
      <c r="B10" s="345" t="s">
        <v>379</v>
      </c>
      <c r="C10" s="437" t="s">
        <v>380</v>
      </c>
      <c r="D10" s="437"/>
      <c r="E10" s="345"/>
      <c r="F10" s="345"/>
    </row>
    <row r="11" spans="1:6" x14ac:dyDescent="0.25">
      <c r="A11" s="351" t="s">
        <v>110</v>
      </c>
      <c r="C11" s="438" t="s">
        <v>389</v>
      </c>
      <c r="D11" s="438"/>
      <c r="E11" s="347" t="s">
        <v>135</v>
      </c>
      <c r="F11" s="346">
        <v>1</v>
      </c>
    </row>
    <row r="12" spans="1:6" x14ac:dyDescent="0.25">
      <c r="A12" s="351" t="s">
        <v>81</v>
      </c>
      <c r="C12" s="438" t="s">
        <v>390</v>
      </c>
      <c r="D12" s="438"/>
      <c r="E12" s="347" t="s">
        <v>135</v>
      </c>
      <c r="F12" s="310">
        <v>1</v>
      </c>
    </row>
    <row r="13" spans="1:6" x14ac:dyDescent="0.25">
      <c r="A13" s="351" t="s">
        <v>401</v>
      </c>
      <c r="C13" s="438" t="s">
        <v>391</v>
      </c>
      <c r="D13" s="438"/>
      <c r="E13" s="347" t="s">
        <v>135</v>
      </c>
      <c r="F13" s="346">
        <v>1</v>
      </c>
    </row>
    <row r="14" spans="1:6" x14ac:dyDescent="0.25">
      <c r="A14" s="351" t="s">
        <v>402</v>
      </c>
      <c r="C14" s="438" t="s">
        <v>392</v>
      </c>
      <c r="D14" s="438"/>
      <c r="E14" s="347" t="s">
        <v>135</v>
      </c>
      <c r="F14" s="346">
        <v>1</v>
      </c>
    </row>
    <row r="15" spans="1:6" x14ac:dyDescent="0.25">
      <c r="A15" s="351" t="s">
        <v>403</v>
      </c>
      <c r="C15" s="438" t="s">
        <v>393</v>
      </c>
      <c r="D15" s="438"/>
      <c r="E15" s="347" t="s">
        <v>135</v>
      </c>
      <c r="F15" s="346">
        <v>1</v>
      </c>
    </row>
    <row r="16" spans="1:6" x14ac:dyDescent="0.25">
      <c r="A16" s="351" t="s">
        <v>404</v>
      </c>
      <c r="C16" s="438" t="s">
        <v>394</v>
      </c>
      <c r="D16" s="438"/>
      <c r="E16" s="347" t="s">
        <v>135</v>
      </c>
      <c r="F16" s="346">
        <v>1</v>
      </c>
    </row>
    <row r="17" spans="1:6" x14ac:dyDescent="0.25">
      <c r="A17" s="351" t="s">
        <v>405</v>
      </c>
      <c r="C17" s="438" t="s">
        <v>395</v>
      </c>
      <c r="D17" s="438"/>
      <c r="E17" s="347" t="s">
        <v>135</v>
      </c>
      <c r="F17" s="346">
        <v>1</v>
      </c>
    </row>
    <row r="18" spans="1:6" x14ac:dyDescent="0.25">
      <c r="A18" s="351" t="s">
        <v>406</v>
      </c>
      <c r="C18" s="438" t="s">
        <v>396</v>
      </c>
      <c r="D18" s="438"/>
      <c r="E18" s="347" t="s">
        <v>135</v>
      </c>
      <c r="F18" s="346">
        <v>1</v>
      </c>
    </row>
    <row r="19" spans="1:6" x14ac:dyDescent="0.25">
      <c r="A19" s="351" t="s">
        <v>407</v>
      </c>
      <c r="C19" s="438" t="s">
        <v>397</v>
      </c>
      <c r="D19" s="438"/>
      <c r="E19" s="347" t="s">
        <v>135</v>
      </c>
      <c r="F19" s="346">
        <v>1</v>
      </c>
    </row>
    <row r="20" spans="1:6" x14ac:dyDescent="0.25">
      <c r="A20" s="351" t="s">
        <v>408</v>
      </c>
      <c r="C20" s="438" t="s">
        <v>398</v>
      </c>
      <c r="D20" s="438"/>
      <c r="E20" s="347" t="s">
        <v>135</v>
      </c>
      <c r="F20" s="346">
        <v>1</v>
      </c>
    </row>
    <row r="21" spans="1:6" x14ac:dyDescent="0.25">
      <c r="A21" s="351" t="s">
        <v>409</v>
      </c>
      <c r="C21" s="438" t="s">
        <v>399</v>
      </c>
      <c r="D21" s="438"/>
      <c r="E21" s="347" t="s">
        <v>135</v>
      </c>
      <c r="F21" s="346">
        <v>1</v>
      </c>
    </row>
    <row r="22" spans="1:6" x14ac:dyDescent="0.25">
      <c r="A22" s="351" t="s">
        <v>508</v>
      </c>
      <c r="C22" s="355" t="s">
        <v>507</v>
      </c>
      <c r="D22" s="355"/>
      <c r="E22" s="347" t="s">
        <v>135</v>
      </c>
      <c r="F22" s="346">
        <v>1</v>
      </c>
    </row>
    <row r="23" spans="1:6" x14ac:dyDescent="0.25">
      <c r="A23" s="349">
        <v>4</v>
      </c>
      <c r="B23" s="345" t="s">
        <v>419</v>
      </c>
      <c r="C23" s="442" t="s">
        <v>410</v>
      </c>
      <c r="D23" s="442"/>
      <c r="E23" s="345"/>
      <c r="F23" s="345"/>
    </row>
    <row r="24" spans="1:6" x14ac:dyDescent="0.25">
      <c r="A24" s="351" t="s">
        <v>425</v>
      </c>
      <c r="C24" s="436" t="s">
        <v>428</v>
      </c>
      <c r="D24" s="436"/>
      <c r="E24" s="347" t="s">
        <v>135</v>
      </c>
      <c r="F24" s="346">
        <v>1</v>
      </c>
    </row>
    <row r="25" spans="1:6" x14ac:dyDescent="0.25">
      <c r="A25" s="351" t="s">
        <v>426</v>
      </c>
      <c r="C25" s="436" t="s">
        <v>427</v>
      </c>
      <c r="D25" s="436"/>
      <c r="E25" s="347" t="s">
        <v>135</v>
      </c>
      <c r="F25" s="346">
        <v>1</v>
      </c>
    </row>
    <row r="26" spans="1:6" x14ac:dyDescent="0.25">
      <c r="A26" s="351" t="s">
        <v>429</v>
      </c>
      <c r="C26" s="436" t="s">
        <v>461</v>
      </c>
      <c r="D26" s="436"/>
      <c r="E26" s="310" t="s">
        <v>400</v>
      </c>
      <c r="F26" s="346">
        <v>1</v>
      </c>
    </row>
    <row r="27" spans="1:6" x14ac:dyDescent="0.25">
      <c r="A27" s="351" t="s">
        <v>452</v>
      </c>
      <c r="C27" s="435" t="s">
        <v>454</v>
      </c>
      <c r="D27" s="435"/>
      <c r="E27" s="310" t="s">
        <v>400</v>
      </c>
      <c r="F27" s="346">
        <v>1</v>
      </c>
    </row>
    <row r="28" spans="1:6" x14ac:dyDescent="0.25">
      <c r="A28" s="351" t="s">
        <v>430</v>
      </c>
      <c r="C28" s="436" t="s">
        <v>453</v>
      </c>
      <c r="D28" s="436"/>
      <c r="E28" s="310" t="s">
        <v>400</v>
      </c>
      <c r="F28" s="346">
        <v>1</v>
      </c>
    </row>
    <row r="29" spans="1:6" x14ac:dyDescent="0.25">
      <c r="A29" s="351" t="s">
        <v>455</v>
      </c>
      <c r="C29" s="436" t="s">
        <v>462</v>
      </c>
      <c r="D29" s="436"/>
      <c r="E29" s="310" t="s">
        <v>400</v>
      </c>
      <c r="F29" s="346">
        <v>1</v>
      </c>
    </row>
    <row r="30" spans="1:6" x14ac:dyDescent="0.25">
      <c r="A30" s="351" t="s">
        <v>456</v>
      </c>
      <c r="C30" s="435" t="s">
        <v>457</v>
      </c>
      <c r="D30" s="435"/>
      <c r="E30" s="310" t="s">
        <v>400</v>
      </c>
      <c r="F30" s="346">
        <v>1</v>
      </c>
    </row>
    <row r="31" spans="1:6" x14ac:dyDescent="0.25">
      <c r="A31" s="351" t="s">
        <v>458</v>
      </c>
      <c r="C31" s="435" t="s">
        <v>459</v>
      </c>
      <c r="D31" s="435"/>
      <c r="E31" s="310" t="s">
        <v>400</v>
      </c>
      <c r="F31" s="346">
        <v>1</v>
      </c>
    </row>
    <row r="32" spans="1:6" x14ac:dyDescent="0.25">
      <c r="A32" s="351" t="s">
        <v>460</v>
      </c>
      <c r="C32" s="435" t="s">
        <v>470</v>
      </c>
      <c r="D32" s="435"/>
      <c r="E32" s="310" t="s">
        <v>400</v>
      </c>
      <c r="F32" s="346">
        <v>1</v>
      </c>
    </row>
    <row r="33" spans="1:6" ht="15.75" customHeight="1" x14ac:dyDescent="0.25">
      <c r="A33" s="351" t="s">
        <v>465</v>
      </c>
      <c r="C33" s="436" t="s">
        <v>471</v>
      </c>
      <c r="D33" s="436"/>
      <c r="E33" s="310" t="s">
        <v>400</v>
      </c>
      <c r="F33" s="346">
        <v>1</v>
      </c>
    </row>
    <row r="34" spans="1:6" x14ac:dyDescent="0.25">
      <c r="A34" s="351" t="s">
        <v>468</v>
      </c>
      <c r="C34" s="435" t="s">
        <v>463</v>
      </c>
      <c r="D34" s="435"/>
      <c r="E34" s="310" t="s">
        <v>400</v>
      </c>
      <c r="F34" s="346">
        <v>1</v>
      </c>
    </row>
    <row r="35" spans="1:6" x14ac:dyDescent="0.25">
      <c r="A35" s="351" t="s">
        <v>472</v>
      </c>
      <c r="C35" s="435" t="s">
        <v>464</v>
      </c>
      <c r="D35" s="435"/>
      <c r="E35" s="310" t="s">
        <v>400</v>
      </c>
      <c r="F35" s="346">
        <v>1</v>
      </c>
    </row>
    <row r="36" spans="1:6" x14ac:dyDescent="0.25">
      <c r="A36" s="351" t="s">
        <v>473</v>
      </c>
      <c r="C36" s="435" t="s">
        <v>467</v>
      </c>
      <c r="D36" s="435"/>
      <c r="E36" s="347" t="s">
        <v>135</v>
      </c>
      <c r="F36" s="346">
        <v>1</v>
      </c>
    </row>
    <row r="37" spans="1:6" x14ac:dyDescent="0.25">
      <c r="A37" s="351" t="s">
        <v>474</v>
      </c>
      <c r="C37" s="435" t="s">
        <v>466</v>
      </c>
      <c r="D37" s="435"/>
      <c r="E37" s="310" t="s">
        <v>400</v>
      </c>
      <c r="F37" s="346">
        <v>1</v>
      </c>
    </row>
    <row r="38" spans="1:6" x14ac:dyDescent="0.25">
      <c r="A38" s="351" t="s">
        <v>475</v>
      </c>
      <c r="C38" s="435" t="s">
        <v>469</v>
      </c>
      <c r="D38" s="435"/>
      <c r="E38" s="310" t="s">
        <v>400</v>
      </c>
      <c r="F38" s="346">
        <v>1</v>
      </c>
    </row>
    <row r="39" spans="1:6" x14ac:dyDescent="0.25">
      <c r="C39" s="435"/>
      <c r="D39" s="435"/>
      <c r="E39" s="310" t="s">
        <v>400</v>
      </c>
    </row>
    <row r="40" spans="1:6" x14ac:dyDescent="0.25">
      <c r="C40" s="435"/>
      <c r="D40" s="435"/>
      <c r="E40" s="310" t="s">
        <v>400</v>
      </c>
    </row>
    <row r="41" spans="1:6" x14ac:dyDescent="0.25">
      <c r="C41" s="435"/>
      <c r="D41" s="435"/>
      <c r="E41" s="310" t="s">
        <v>400</v>
      </c>
    </row>
    <row r="42" spans="1:6" x14ac:dyDescent="0.25">
      <c r="C42" s="435"/>
      <c r="D42" s="435"/>
      <c r="E42" s="310" t="s">
        <v>400</v>
      </c>
    </row>
    <row r="43" spans="1:6" x14ac:dyDescent="0.25">
      <c r="C43" s="435"/>
      <c r="D43" s="435"/>
      <c r="E43" s="310" t="s">
        <v>400</v>
      </c>
    </row>
    <row r="44" spans="1:6" x14ac:dyDescent="0.25">
      <c r="A44" s="349">
        <v>5</v>
      </c>
      <c r="B44" s="345" t="s">
        <v>419</v>
      </c>
      <c r="C44" s="442" t="s">
        <v>411</v>
      </c>
      <c r="D44" s="442"/>
      <c r="E44" s="345"/>
      <c r="F44" s="345"/>
    </row>
    <row r="45" spans="1:6" x14ac:dyDescent="0.25">
      <c r="A45" s="351" t="s">
        <v>481</v>
      </c>
      <c r="C45" s="436" t="s">
        <v>476</v>
      </c>
      <c r="D45" s="436"/>
      <c r="E45" s="310" t="s">
        <v>400</v>
      </c>
    </row>
    <row r="46" spans="1:6" x14ac:dyDescent="0.25">
      <c r="A46" s="351" t="s">
        <v>482</v>
      </c>
      <c r="C46" s="436" t="s">
        <v>477</v>
      </c>
      <c r="D46" s="436"/>
      <c r="E46" s="310" t="s">
        <v>400</v>
      </c>
    </row>
    <row r="47" spans="1:6" x14ac:dyDescent="0.25">
      <c r="A47" s="351" t="s">
        <v>483</v>
      </c>
      <c r="C47" s="436" t="s">
        <v>478</v>
      </c>
      <c r="D47" s="436"/>
      <c r="E47" s="310" t="s">
        <v>400</v>
      </c>
    </row>
    <row r="48" spans="1:6" x14ac:dyDescent="0.25">
      <c r="A48" s="351" t="s">
        <v>484</v>
      </c>
      <c r="C48" s="435" t="s">
        <v>479</v>
      </c>
      <c r="D48" s="435"/>
      <c r="E48" s="310" t="s">
        <v>400</v>
      </c>
    </row>
    <row r="49" spans="1:6" x14ac:dyDescent="0.25">
      <c r="A49" s="351" t="s">
        <v>485</v>
      </c>
      <c r="C49" s="435" t="s">
        <v>480</v>
      </c>
      <c r="D49" s="435"/>
      <c r="E49" s="310" t="s">
        <v>400</v>
      </c>
    </row>
    <row r="50" spans="1:6" x14ac:dyDescent="0.25">
      <c r="C50" s="435"/>
      <c r="D50" s="435"/>
      <c r="E50" s="310" t="s">
        <v>400</v>
      </c>
    </row>
    <row r="51" spans="1:6" x14ac:dyDescent="0.25">
      <c r="C51" s="435"/>
      <c r="D51" s="435"/>
      <c r="E51" s="310" t="s">
        <v>400</v>
      </c>
    </row>
    <row r="52" spans="1:6" x14ac:dyDescent="0.25">
      <c r="C52" s="435"/>
      <c r="D52" s="435"/>
      <c r="E52" s="310" t="s">
        <v>400</v>
      </c>
    </row>
    <row r="53" spans="1:6" x14ac:dyDescent="0.25">
      <c r="C53" s="435"/>
      <c r="D53" s="435"/>
      <c r="E53" s="310" t="s">
        <v>400</v>
      </c>
    </row>
    <row r="54" spans="1:6" x14ac:dyDescent="0.25">
      <c r="C54" s="435"/>
      <c r="D54" s="435"/>
      <c r="E54" s="310" t="s">
        <v>400</v>
      </c>
    </row>
    <row r="55" spans="1:6" x14ac:dyDescent="0.25">
      <c r="C55" s="435"/>
      <c r="D55" s="435"/>
      <c r="E55" s="310" t="s">
        <v>400</v>
      </c>
    </row>
    <row r="56" spans="1:6" x14ac:dyDescent="0.25">
      <c r="A56" s="349">
        <v>6</v>
      </c>
      <c r="B56" s="345" t="s">
        <v>419</v>
      </c>
      <c r="C56" s="448" t="s">
        <v>412</v>
      </c>
      <c r="D56" s="448"/>
      <c r="E56" s="345"/>
      <c r="F56" s="345"/>
    </row>
    <row r="57" spans="1:6" x14ac:dyDescent="0.25">
      <c r="C57" s="439"/>
      <c r="D57" s="439"/>
      <c r="E57" s="345"/>
    </row>
    <row r="58" spans="1:6" x14ac:dyDescent="0.25">
      <c r="C58" s="439"/>
      <c r="D58" s="439"/>
      <c r="E58" s="345"/>
    </row>
    <row r="59" spans="1:6" x14ac:dyDescent="0.25">
      <c r="C59" s="439"/>
      <c r="D59" s="439"/>
      <c r="E59" s="345"/>
    </row>
    <row r="60" spans="1:6" x14ac:dyDescent="0.25">
      <c r="A60" s="349">
        <v>7</v>
      </c>
      <c r="B60" s="345" t="s">
        <v>419</v>
      </c>
      <c r="C60" s="442" t="s">
        <v>415</v>
      </c>
      <c r="D60" s="442"/>
      <c r="E60" s="345"/>
      <c r="F60" s="345"/>
    </row>
    <row r="61" spans="1:6" x14ac:dyDescent="0.25">
      <c r="C61" s="439"/>
      <c r="D61" s="439"/>
      <c r="E61" s="345"/>
    </row>
    <row r="62" spans="1:6" x14ac:dyDescent="0.25">
      <c r="C62" s="439"/>
      <c r="D62" s="439"/>
      <c r="E62" s="345"/>
    </row>
    <row r="63" spans="1:6" x14ac:dyDescent="0.25">
      <c r="C63" s="439"/>
      <c r="D63" s="439"/>
      <c r="E63" s="345"/>
    </row>
    <row r="64" spans="1:6" x14ac:dyDescent="0.25">
      <c r="A64" s="349">
        <v>8</v>
      </c>
      <c r="B64" s="345" t="s">
        <v>419</v>
      </c>
      <c r="C64" s="442" t="s">
        <v>416</v>
      </c>
      <c r="D64" s="442"/>
      <c r="E64" s="345"/>
      <c r="F64" s="345"/>
    </row>
    <row r="65" spans="1:6" x14ac:dyDescent="0.25">
      <c r="C65" s="439"/>
      <c r="D65" s="439"/>
      <c r="E65" s="345"/>
    </row>
    <row r="66" spans="1:6" x14ac:dyDescent="0.25">
      <c r="C66" s="439"/>
      <c r="D66" s="439"/>
      <c r="E66" s="345"/>
    </row>
    <row r="67" spans="1:6" x14ac:dyDescent="0.25">
      <c r="C67" s="439"/>
      <c r="D67" s="439"/>
      <c r="E67" s="345"/>
    </row>
    <row r="68" spans="1:6" x14ac:dyDescent="0.25">
      <c r="A68" s="349">
        <v>9</v>
      </c>
      <c r="B68" s="345" t="s">
        <v>419</v>
      </c>
      <c r="C68" s="442" t="s">
        <v>417</v>
      </c>
      <c r="D68" s="442"/>
      <c r="E68" s="345"/>
      <c r="F68" s="345"/>
    </row>
    <row r="69" spans="1:6" x14ac:dyDescent="0.25">
      <c r="C69" s="439"/>
      <c r="D69" s="439"/>
      <c r="E69" s="345"/>
    </row>
    <row r="70" spans="1:6" x14ac:dyDescent="0.25">
      <c r="C70" s="439"/>
      <c r="D70" s="439"/>
      <c r="E70" s="345"/>
    </row>
    <row r="71" spans="1:6" x14ac:dyDescent="0.25">
      <c r="C71" s="439"/>
      <c r="D71" s="439"/>
      <c r="E71" s="345"/>
    </row>
    <row r="72" spans="1:6" x14ac:dyDescent="0.25">
      <c r="A72" s="441">
        <v>10</v>
      </c>
      <c r="B72" s="440" t="s">
        <v>413</v>
      </c>
      <c r="C72" s="448" t="s">
        <v>414</v>
      </c>
      <c r="D72" s="448"/>
      <c r="E72" s="345"/>
      <c r="F72" s="345"/>
    </row>
    <row r="73" spans="1:6" x14ac:dyDescent="0.25">
      <c r="A73" s="441"/>
      <c r="B73" s="440"/>
      <c r="C73" s="448"/>
      <c r="D73" s="448"/>
      <c r="E73" s="345"/>
      <c r="F73" s="345"/>
    </row>
    <row r="74" spans="1:6" x14ac:dyDescent="0.25">
      <c r="C74" s="439"/>
      <c r="D74" s="439"/>
      <c r="E74" s="345"/>
    </row>
    <row r="75" spans="1:6" x14ac:dyDescent="0.25">
      <c r="C75" s="439"/>
      <c r="D75" s="439"/>
      <c r="E75" s="345"/>
    </row>
    <row r="76" spans="1:6" x14ac:dyDescent="0.25">
      <c r="C76" s="439"/>
      <c r="D76" s="439"/>
      <c r="E76" s="345"/>
    </row>
    <row r="77" spans="1:6" x14ac:dyDescent="0.25">
      <c r="A77" s="349">
        <v>11</v>
      </c>
      <c r="B77" s="345" t="s">
        <v>90</v>
      </c>
      <c r="C77" s="448" t="s">
        <v>421</v>
      </c>
      <c r="D77" s="448"/>
      <c r="E77" s="345"/>
      <c r="F77" s="345"/>
    </row>
    <row r="78" spans="1:6" x14ac:dyDescent="0.25">
      <c r="C78" s="439"/>
      <c r="D78" s="439"/>
      <c r="E78" s="345"/>
    </row>
    <row r="79" spans="1:6" x14ac:dyDescent="0.25">
      <c r="C79" s="439"/>
      <c r="D79" s="439"/>
      <c r="E79" s="345"/>
    </row>
    <row r="80" spans="1:6" x14ac:dyDescent="0.25">
      <c r="C80" s="439"/>
      <c r="D80" s="439"/>
      <c r="E80" s="345"/>
    </row>
    <row r="81" spans="1:6" ht="15" customHeight="1" x14ac:dyDescent="0.25">
      <c r="A81" s="345">
        <v>11</v>
      </c>
      <c r="B81" s="345" t="s">
        <v>90</v>
      </c>
      <c r="C81" s="447" t="s">
        <v>421</v>
      </c>
      <c r="D81" s="447"/>
      <c r="E81" s="348"/>
      <c r="F81" s="345"/>
    </row>
    <row r="82" spans="1:6" x14ac:dyDescent="0.25">
      <c r="A82" s="351" t="s">
        <v>137</v>
      </c>
      <c r="C82" s="438" t="s">
        <v>422</v>
      </c>
      <c r="D82" s="438"/>
      <c r="E82" s="347" t="s">
        <v>135</v>
      </c>
      <c r="F82" s="346">
        <v>1</v>
      </c>
    </row>
    <row r="83" spans="1:6" x14ac:dyDescent="0.25">
      <c r="A83" s="351" t="s">
        <v>424</v>
      </c>
      <c r="C83" s="438" t="s">
        <v>423</v>
      </c>
      <c r="D83" s="438"/>
      <c r="E83" s="347" t="s">
        <v>135</v>
      </c>
      <c r="F83" s="310">
        <v>1</v>
      </c>
    </row>
    <row r="84" spans="1:6" ht="15.75" customHeight="1" x14ac:dyDescent="0.25">
      <c r="A84" s="345">
        <v>12</v>
      </c>
      <c r="B84" s="345" t="s">
        <v>379</v>
      </c>
      <c r="C84" s="437" t="s">
        <v>501</v>
      </c>
      <c r="D84" s="437"/>
      <c r="E84" s="348"/>
      <c r="F84" s="345"/>
    </row>
    <row r="85" spans="1:6" x14ac:dyDescent="0.25">
      <c r="A85" s="351" t="s">
        <v>139</v>
      </c>
      <c r="C85" s="438" t="s">
        <v>502</v>
      </c>
      <c r="D85" s="438"/>
      <c r="E85" s="310" t="s">
        <v>400</v>
      </c>
      <c r="F85" s="346">
        <v>1</v>
      </c>
    </row>
    <row r="86" spans="1:6" x14ac:dyDescent="0.25">
      <c r="C86" s="438"/>
      <c r="D86" s="438"/>
    </row>
    <row r="91" spans="1:6" x14ac:dyDescent="0.25">
      <c r="C91" s="450"/>
      <c r="D91" s="450"/>
    </row>
    <row r="92" spans="1:6" x14ac:dyDescent="0.25">
      <c r="C92" s="449"/>
      <c r="D92" s="449"/>
    </row>
    <row r="93" spans="1:6" x14ac:dyDescent="0.25">
      <c r="C93" s="449"/>
      <c r="D93" s="449"/>
    </row>
    <row r="94" spans="1:6" x14ac:dyDescent="0.25">
      <c r="C94" s="449"/>
      <c r="D94" s="449"/>
    </row>
  </sheetData>
  <mergeCells count="88">
    <mergeCell ref="C94:D94"/>
    <mergeCell ref="C68:D68"/>
    <mergeCell ref="C72:D73"/>
    <mergeCell ref="C56:D56"/>
    <mergeCell ref="C19:D19"/>
    <mergeCell ref="C20:D20"/>
    <mergeCell ref="C21:D21"/>
    <mergeCell ref="C81:D81"/>
    <mergeCell ref="C91:D91"/>
    <mergeCell ref="C92:D92"/>
    <mergeCell ref="C93:D93"/>
    <mergeCell ref="C37:D37"/>
    <mergeCell ref="C82:D82"/>
    <mergeCell ref="C83:D83"/>
    <mergeCell ref="C48:D48"/>
    <mergeCell ref="C70:D70"/>
    <mergeCell ref="C47:D47"/>
    <mergeCell ref="C45:D45"/>
    <mergeCell ref="C26:D26"/>
    <mergeCell ref="C44:D44"/>
    <mergeCell ref="C76:D76"/>
    <mergeCell ref="C63:D63"/>
    <mergeCell ref="C65:D65"/>
    <mergeCell ref="C66:D66"/>
    <mergeCell ref="C67:D67"/>
    <mergeCell ref="C69:D69"/>
    <mergeCell ref="C1:D1"/>
    <mergeCell ref="C2:D2"/>
    <mergeCell ref="C3:D3"/>
    <mergeCell ref="C4:D4"/>
    <mergeCell ref="C5:D5"/>
    <mergeCell ref="C6:D6"/>
    <mergeCell ref="C10:D10"/>
    <mergeCell ref="C23:D23"/>
    <mergeCell ref="C24:D24"/>
    <mergeCell ref="C25:D25"/>
    <mergeCell ref="C8:D8"/>
    <mergeCell ref="C16:D16"/>
    <mergeCell ref="C17:D17"/>
    <mergeCell ref="C18:D18"/>
    <mergeCell ref="C11:D11"/>
    <mergeCell ref="C12:D12"/>
    <mergeCell ref="C13:D13"/>
    <mergeCell ref="C14:D14"/>
    <mergeCell ref="C15:D15"/>
    <mergeCell ref="C40:D40"/>
    <mergeCell ref="C41:D41"/>
    <mergeCell ref="C42:D42"/>
    <mergeCell ref="C43:D43"/>
    <mergeCell ref="C46:D46"/>
    <mergeCell ref="C27:D27"/>
    <mergeCell ref="C28:D28"/>
    <mergeCell ref="C29:D29"/>
    <mergeCell ref="C30:D30"/>
    <mergeCell ref="C31:D31"/>
    <mergeCell ref="B72:B73"/>
    <mergeCell ref="A72:A73"/>
    <mergeCell ref="C49:D49"/>
    <mergeCell ref="C50:D50"/>
    <mergeCell ref="C51:D51"/>
    <mergeCell ref="C52:D52"/>
    <mergeCell ref="C53:D53"/>
    <mergeCell ref="C71:D71"/>
    <mergeCell ref="C57:D57"/>
    <mergeCell ref="C58:D58"/>
    <mergeCell ref="C59:D59"/>
    <mergeCell ref="C61:D61"/>
    <mergeCell ref="C62:D62"/>
    <mergeCell ref="C60:D60"/>
    <mergeCell ref="C64:D64"/>
    <mergeCell ref="C84:D84"/>
    <mergeCell ref="C85:D85"/>
    <mergeCell ref="C86:D86"/>
    <mergeCell ref="C54:D54"/>
    <mergeCell ref="C55:D55"/>
    <mergeCell ref="C78:D78"/>
    <mergeCell ref="C79:D79"/>
    <mergeCell ref="C80:D80"/>
    <mergeCell ref="C74:D74"/>
    <mergeCell ref="C75:D75"/>
    <mergeCell ref="C77:D77"/>
    <mergeCell ref="C34:D34"/>
    <mergeCell ref="C38:D38"/>
    <mergeCell ref="C39:D39"/>
    <mergeCell ref="C32:D32"/>
    <mergeCell ref="C33:D33"/>
    <mergeCell ref="C35:D35"/>
    <mergeCell ref="C36:D36"/>
  </mergeCells>
  <conditionalFormatting sqref="E3">
    <cfRule type="containsText" dxfId="266" priority="138" operator="containsText" text="Ei tehdä">
      <formula>NOT(ISERROR(SEARCH("Ei tehdä",E3)))</formula>
    </cfRule>
    <cfRule type="containsText" dxfId="265" priority="139" operator="containsText" text="Valmis">
      <formula>NOT(ISERROR(SEARCH("Valmis",E3)))</formula>
    </cfRule>
    <cfRule type="containsText" dxfId="264" priority="140" operator="containsText" text="Kesken">
      <formula>NOT(ISERROR(SEARCH("Kesken",E3)))</formula>
    </cfRule>
    <cfRule type="containsBlanks" dxfId="263" priority="141">
      <formula>LEN(TRIM(E3))=0</formula>
    </cfRule>
  </conditionalFormatting>
  <conditionalFormatting sqref="E4">
    <cfRule type="containsText" dxfId="262" priority="133" operator="containsText" text="Ei tehdä">
      <formula>NOT(ISERROR(SEARCH("Ei tehdä",E4)))</formula>
    </cfRule>
    <cfRule type="containsText" dxfId="261" priority="134" operator="containsText" text="Valmis">
      <formula>NOT(ISERROR(SEARCH("Valmis",E4)))</formula>
    </cfRule>
    <cfRule type="containsText" dxfId="260" priority="135" operator="containsText" text="Kesken">
      <formula>NOT(ISERROR(SEARCH("Kesken",E4)))</formula>
    </cfRule>
    <cfRule type="containsBlanks" dxfId="259" priority="136">
      <formula>LEN(TRIM(E4))=0</formula>
    </cfRule>
  </conditionalFormatting>
  <conditionalFormatting sqref="E6 E8">
    <cfRule type="containsText" dxfId="258" priority="118" operator="containsText" text="Ei tehdä">
      <formula>NOT(ISERROR(SEARCH("Ei tehdä",E6)))</formula>
    </cfRule>
    <cfRule type="containsText" dxfId="257" priority="119" operator="containsText" text="Valmis">
      <formula>NOT(ISERROR(SEARCH("Valmis",E6)))</formula>
    </cfRule>
    <cfRule type="containsText" dxfId="256" priority="120" operator="containsText" text="Kesken">
      <formula>NOT(ISERROR(SEARCH("Kesken",E6)))</formula>
    </cfRule>
    <cfRule type="containsBlanks" dxfId="255" priority="121">
      <formula>LEN(TRIM(E6))=0</formula>
    </cfRule>
  </conditionalFormatting>
  <conditionalFormatting sqref="E12">
    <cfRule type="containsText" dxfId="254" priority="106" operator="containsText" text="Ei tehdä">
      <formula>NOT(ISERROR(SEARCH("Ei tehdä",E12)))</formula>
    </cfRule>
    <cfRule type="containsText" dxfId="253" priority="107" operator="containsText" text="Valmis">
      <formula>NOT(ISERROR(SEARCH("Valmis",E12)))</formula>
    </cfRule>
    <cfRule type="containsText" dxfId="252" priority="108" operator="containsText" text="Kesken">
      <formula>NOT(ISERROR(SEARCH("Kesken",E12)))</formula>
    </cfRule>
    <cfRule type="containsBlanks" dxfId="251" priority="109">
      <formula>LEN(TRIM(E12))=0</formula>
    </cfRule>
  </conditionalFormatting>
  <conditionalFormatting sqref="E13">
    <cfRule type="containsText" dxfId="250" priority="102" operator="containsText" text="Ei tehdä">
      <formula>NOT(ISERROR(SEARCH("Ei tehdä",E13)))</formula>
    </cfRule>
    <cfRule type="containsText" dxfId="249" priority="103" operator="containsText" text="Valmis">
      <formula>NOT(ISERROR(SEARCH("Valmis",E13)))</formula>
    </cfRule>
    <cfRule type="containsText" dxfId="248" priority="104" operator="containsText" text="Kesken">
      <formula>NOT(ISERROR(SEARCH("Kesken",E13)))</formula>
    </cfRule>
    <cfRule type="containsBlanks" dxfId="247" priority="105">
      <formula>LEN(TRIM(E13))=0</formula>
    </cfRule>
  </conditionalFormatting>
  <conditionalFormatting sqref="E14">
    <cfRule type="containsText" dxfId="246" priority="98" operator="containsText" text="Ei tehdä">
      <formula>NOT(ISERROR(SEARCH("Ei tehdä",E14)))</formula>
    </cfRule>
    <cfRule type="containsText" dxfId="245" priority="99" operator="containsText" text="Valmis">
      <formula>NOT(ISERROR(SEARCH("Valmis",E14)))</formula>
    </cfRule>
    <cfRule type="containsText" dxfId="244" priority="100" operator="containsText" text="Kesken">
      <formula>NOT(ISERROR(SEARCH("Kesken",E14)))</formula>
    </cfRule>
    <cfRule type="containsBlanks" dxfId="243" priority="101">
      <formula>LEN(TRIM(E14))=0</formula>
    </cfRule>
  </conditionalFormatting>
  <conditionalFormatting sqref="E16">
    <cfRule type="containsText" dxfId="242" priority="94" operator="containsText" text="Ei tehdä">
      <formula>NOT(ISERROR(SEARCH("Ei tehdä",E16)))</formula>
    </cfRule>
    <cfRule type="containsText" dxfId="241" priority="95" operator="containsText" text="Valmis">
      <formula>NOT(ISERROR(SEARCH("Valmis",E16)))</formula>
    </cfRule>
    <cfRule type="containsText" dxfId="240" priority="96" operator="containsText" text="Kesken">
      <formula>NOT(ISERROR(SEARCH("Kesken",E16)))</formula>
    </cfRule>
    <cfRule type="containsBlanks" dxfId="239" priority="97">
      <formula>LEN(TRIM(E16))=0</formula>
    </cfRule>
  </conditionalFormatting>
  <conditionalFormatting sqref="E17:E18">
    <cfRule type="containsText" dxfId="238" priority="90" operator="containsText" text="Ei tehdä">
      <formula>NOT(ISERROR(SEARCH("Ei tehdä",E17)))</formula>
    </cfRule>
    <cfRule type="containsText" dxfId="237" priority="91" operator="containsText" text="Valmis">
      <formula>NOT(ISERROR(SEARCH("Valmis",E17)))</formula>
    </cfRule>
    <cfRule type="containsText" dxfId="236" priority="92" operator="containsText" text="Kesken">
      <formula>NOT(ISERROR(SEARCH("Kesken",E17)))</formula>
    </cfRule>
    <cfRule type="containsBlanks" dxfId="235" priority="93">
      <formula>LEN(TRIM(E17))=0</formula>
    </cfRule>
  </conditionalFormatting>
  <conditionalFormatting sqref="E15">
    <cfRule type="containsText" dxfId="234" priority="82" operator="containsText" text="Ei tehdä">
      <formula>NOT(ISERROR(SEARCH("Ei tehdä",E15)))</formula>
    </cfRule>
    <cfRule type="containsText" dxfId="233" priority="83" operator="containsText" text="Valmis">
      <formula>NOT(ISERROR(SEARCH("Valmis",E15)))</formula>
    </cfRule>
    <cfRule type="containsText" dxfId="232" priority="84" operator="containsText" text="Kesken">
      <formula>NOT(ISERROR(SEARCH("Kesken",E15)))</formula>
    </cfRule>
    <cfRule type="containsBlanks" dxfId="231" priority="85">
      <formula>LEN(TRIM(E15))=0</formula>
    </cfRule>
  </conditionalFormatting>
  <conditionalFormatting sqref="E26">
    <cfRule type="containsText" dxfId="230" priority="70" operator="containsText" text="Ei tehdä">
      <formula>NOT(ISERROR(SEARCH("Ei tehdä",E26)))</formula>
    </cfRule>
    <cfRule type="containsText" dxfId="229" priority="71" operator="containsText" text="Valmis">
      <formula>NOT(ISERROR(SEARCH("Valmis",E26)))</formula>
    </cfRule>
    <cfRule type="containsText" dxfId="228" priority="72" operator="containsText" text="Kesken">
      <formula>NOT(ISERROR(SEARCH("Kesken",E26)))</formula>
    </cfRule>
    <cfRule type="containsBlanks" dxfId="227" priority="73">
      <formula>LEN(TRIM(E26))=0</formula>
    </cfRule>
  </conditionalFormatting>
  <conditionalFormatting sqref="E24">
    <cfRule type="containsText" dxfId="226" priority="66" operator="containsText" text="Ei tehdä">
      <formula>NOT(ISERROR(SEARCH("Ei tehdä",E24)))</formula>
    </cfRule>
    <cfRule type="containsText" dxfId="225" priority="67" operator="containsText" text="Valmis">
      <formula>NOT(ISERROR(SEARCH("Valmis",E24)))</formula>
    </cfRule>
    <cfRule type="containsText" dxfId="224" priority="68" operator="containsText" text="Kesken">
      <formula>NOT(ISERROR(SEARCH("Kesken",E24)))</formula>
    </cfRule>
    <cfRule type="containsBlanks" dxfId="223" priority="69">
      <formula>LEN(TRIM(E24))=0</formula>
    </cfRule>
  </conditionalFormatting>
  <conditionalFormatting sqref="E25">
    <cfRule type="containsText" dxfId="222" priority="62" operator="containsText" text="Ei tehdä">
      <formula>NOT(ISERROR(SEARCH("Ei tehdä",E25)))</formula>
    </cfRule>
    <cfRule type="containsText" dxfId="221" priority="63" operator="containsText" text="Valmis">
      <formula>NOT(ISERROR(SEARCH("Valmis",E25)))</formula>
    </cfRule>
    <cfRule type="containsText" dxfId="220" priority="64" operator="containsText" text="Kesken">
      <formula>NOT(ISERROR(SEARCH("Kesken",E25)))</formula>
    </cfRule>
    <cfRule type="containsBlanks" dxfId="219" priority="65">
      <formula>LEN(TRIM(E25))=0</formula>
    </cfRule>
  </conditionalFormatting>
  <conditionalFormatting sqref="E27:E35 E37:E43">
    <cfRule type="containsText" dxfId="218" priority="42" operator="containsText" text="Ei tehdä">
      <formula>NOT(ISERROR(SEARCH("Ei tehdä",E27)))</formula>
    </cfRule>
    <cfRule type="containsText" dxfId="217" priority="43" operator="containsText" text="Valmis">
      <formula>NOT(ISERROR(SEARCH("Valmis",E27)))</formula>
    </cfRule>
    <cfRule type="containsText" dxfId="216" priority="44" operator="containsText" text="Kesken">
      <formula>NOT(ISERROR(SEARCH("Kesken",E27)))</formula>
    </cfRule>
    <cfRule type="containsBlanks" dxfId="215" priority="45">
      <formula>LEN(TRIM(E27))=0</formula>
    </cfRule>
  </conditionalFormatting>
  <conditionalFormatting sqref="E45:E55">
    <cfRule type="containsText" dxfId="214" priority="38" operator="containsText" text="Ei tehdä">
      <formula>NOT(ISERROR(SEARCH("Ei tehdä",E45)))</formula>
    </cfRule>
    <cfRule type="containsText" dxfId="213" priority="39" operator="containsText" text="Valmis">
      <formula>NOT(ISERROR(SEARCH("Valmis",E45)))</formula>
    </cfRule>
    <cfRule type="containsText" dxfId="212" priority="40" operator="containsText" text="Kesken">
      <formula>NOT(ISERROR(SEARCH("Kesken",E45)))</formula>
    </cfRule>
    <cfRule type="containsBlanks" dxfId="211" priority="41">
      <formula>LEN(TRIM(E45))=0</formula>
    </cfRule>
  </conditionalFormatting>
  <conditionalFormatting sqref="E7">
    <cfRule type="containsText" dxfId="210" priority="34" operator="containsText" text="Ei tehdä">
      <formula>NOT(ISERROR(SEARCH("Ei tehdä",E7)))</formula>
    </cfRule>
    <cfRule type="containsText" dxfId="209" priority="35" operator="containsText" text="Valmis">
      <formula>NOT(ISERROR(SEARCH("Valmis",E7)))</formula>
    </cfRule>
    <cfRule type="containsText" dxfId="208" priority="36" operator="containsText" text="Kesken">
      <formula>NOT(ISERROR(SEARCH("Kesken",E7)))</formula>
    </cfRule>
    <cfRule type="containsBlanks" dxfId="207" priority="37">
      <formula>LEN(TRIM(E7))=0</formula>
    </cfRule>
  </conditionalFormatting>
  <conditionalFormatting sqref="E85:E86">
    <cfRule type="containsText" dxfId="206" priority="30" operator="containsText" text="Ei tehdä">
      <formula>NOT(ISERROR(SEARCH("Ei tehdä",E85)))</formula>
    </cfRule>
    <cfRule type="containsText" dxfId="205" priority="31" operator="containsText" text="Valmis">
      <formula>NOT(ISERROR(SEARCH("Valmis",E85)))</formula>
    </cfRule>
    <cfRule type="containsText" dxfId="204" priority="32" operator="containsText" text="Kesken">
      <formula>NOT(ISERROR(SEARCH("Kesken",E85)))</formula>
    </cfRule>
    <cfRule type="containsBlanks" dxfId="203" priority="33">
      <formula>LEN(TRIM(E85))=0</formula>
    </cfRule>
  </conditionalFormatting>
  <conditionalFormatting sqref="E11">
    <cfRule type="containsText" dxfId="202" priority="26" operator="containsText" text="Ei tehdä">
      <formula>NOT(ISERROR(SEARCH("Ei tehdä",E11)))</formula>
    </cfRule>
    <cfRule type="containsText" dxfId="201" priority="27" operator="containsText" text="Valmis">
      <formula>NOT(ISERROR(SEARCH("Valmis",E11)))</formula>
    </cfRule>
    <cfRule type="containsText" dxfId="200" priority="28" operator="containsText" text="Kesken">
      <formula>NOT(ISERROR(SEARCH("Kesken",E11)))</formula>
    </cfRule>
    <cfRule type="containsBlanks" dxfId="199" priority="29">
      <formula>LEN(TRIM(E11))=0</formula>
    </cfRule>
  </conditionalFormatting>
  <conditionalFormatting sqref="E19:E22">
    <cfRule type="containsText" dxfId="198" priority="21" operator="containsText" text="Ei tehdä">
      <formula>NOT(ISERROR(SEARCH("Ei tehdä",E19)))</formula>
    </cfRule>
    <cfRule type="containsText" dxfId="197" priority="22" operator="containsText" text="Valmis">
      <formula>NOT(ISERROR(SEARCH("Valmis",E19)))</formula>
    </cfRule>
    <cfRule type="containsText" dxfId="196" priority="23" operator="containsText" text="Kesken">
      <formula>NOT(ISERROR(SEARCH("Kesken",E19)))</formula>
    </cfRule>
    <cfRule type="containsBlanks" dxfId="195" priority="24">
      <formula>LEN(TRIM(E19))=0</formula>
    </cfRule>
  </conditionalFormatting>
  <conditionalFormatting sqref="E83">
    <cfRule type="containsText" dxfId="194" priority="16" operator="containsText" text="Ei tehdä">
      <formula>NOT(ISERROR(SEARCH("Ei tehdä",E83)))</formula>
    </cfRule>
    <cfRule type="containsText" dxfId="193" priority="17" operator="containsText" text="Valmis">
      <formula>NOT(ISERROR(SEARCH("Valmis",E83)))</formula>
    </cfRule>
    <cfRule type="containsText" dxfId="192" priority="18" operator="containsText" text="Kesken">
      <formula>NOT(ISERROR(SEARCH("Kesken",E83)))</formula>
    </cfRule>
    <cfRule type="containsBlanks" dxfId="191" priority="19">
      <formula>LEN(TRIM(E83))=0</formula>
    </cfRule>
  </conditionalFormatting>
  <conditionalFormatting sqref="E36">
    <cfRule type="containsText" dxfId="190" priority="11" operator="containsText" text="Ei tehdä">
      <formula>NOT(ISERROR(SEARCH("Ei tehdä",E36)))</formula>
    </cfRule>
    <cfRule type="containsText" dxfId="189" priority="12" operator="containsText" text="Valmis">
      <formula>NOT(ISERROR(SEARCH("Valmis",E36)))</formula>
    </cfRule>
    <cfRule type="containsText" dxfId="188" priority="13" operator="containsText" text="Kesken">
      <formula>NOT(ISERROR(SEARCH("Kesken",E36)))</formula>
    </cfRule>
    <cfRule type="containsBlanks" dxfId="187" priority="14">
      <formula>LEN(TRIM(E36))=0</formula>
    </cfRule>
  </conditionalFormatting>
  <conditionalFormatting sqref="E82">
    <cfRule type="containsText" dxfId="186" priority="6" operator="containsText" text="Ei tehdä">
      <formula>NOT(ISERROR(SEARCH("Ei tehdä",E82)))</formula>
    </cfRule>
    <cfRule type="containsText" dxfId="185" priority="7" operator="containsText" text="Valmis">
      <formula>NOT(ISERROR(SEARCH("Valmis",E82)))</formula>
    </cfRule>
    <cfRule type="containsText" dxfId="184" priority="8" operator="containsText" text="Kesken">
      <formula>NOT(ISERROR(SEARCH("Kesken",E82)))</formula>
    </cfRule>
    <cfRule type="containsBlanks" dxfId="183" priority="9">
      <formula>LEN(TRIM(E82))=0</formula>
    </cfRule>
  </conditionalFormatting>
  <conditionalFormatting sqref="E9">
    <cfRule type="containsText" dxfId="182" priority="1" operator="containsText" text="Ei tehdä">
      <formula>NOT(ISERROR(SEARCH("Ei tehdä",E9)))</formula>
    </cfRule>
    <cfRule type="containsText" dxfId="181" priority="2" operator="containsText" text="Valmis">
      <formula>NOT(ISERROR(SEARCH("Valmis",E9)))</formula>
    </cfRule>
    <cfRule type="containsText" dxfId="180" priority="3" operator="containsText" text="Kesken">
      <formula>NOT(ISERROR(SEARCH("Kesken",E9)))</formula>
    </cfRule>
    <cfRule type="containsBlanks" dxfId="179" priority="4">
      <formula>LEN(TRIM(E9))=0</formula>
    </cfRule>
  </conditionalFormatting>
  <pageMargins left="0.7" right="0.7" top="0.75" bottom="0.75" header="0.3" footer="0.3"/>
  <pageSetup paperSize="9" orientation="portrait" r:id="rId1"/>
  <ignoredErrors>
    <ignoredError sqref="A36:A38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7" operator="containsText" id="{AB7CDDA4-2537-4CEB-954D-631EC348B3FC}">
            <xm:f>NOT(ISERROR(SEARCH("""",E3)))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132" operator="containsText" id="{95D7A4E2-8423-4FDE-9DA4-3A15F28E586E}">
            <xm:f>NOT(ISERROR(SEARCH("""",E4)))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25" operator="containsText" id="{13103531-4354-416F-9BDE-A827863CCF25}">
            <xm:f>NOT(ISERROR(SEARCH("""",E11)))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ontainsText" priority="20" operator="containsText" id="{DC41060F-7860-488C-B6B1-70752796CA85}">
            <xm:f>NOT(ISERROR(SEARCH("""",E19)))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E19:E22</xm:sqref>
        </x14:conditionalFormatting>
        <x14:conditionalFormatting xmlns:xm="http://schemas.microsoft.com/office/excel/2006/main">
          <x14:cfRule type="containsText" priority="15" operator="containsText" id="{5B9F05E8-EC48-4E9E-9174-866C6023FF85}">
            <xm:f>NOT(ISERROR(SEARCH("""",E83)))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ontainsText" priority="10" operator="containsText" id="{1BFE10AC-ACD0-48BF-AE0E-E622EEC601C7}">
            <xm:f>NOT(ISERROR(SEARCH("""",E36)))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containsText" priority="5" operator="containsText" id="{476C25DE-33C8-4188-948E-AB4436013AD0}">
            <xm:f>NOT(ISERROR(SEARCH("""",E82)))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4"/>
  <sheetViews>
    <sheetView topLeftCell="B31" workbookViewId="0">
      <selection activeCell="D48" sqref="D48:E48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4" customWidth="1"/>
    <col min="11" max="15" width="17.140625" style="24"/>
    <col min="16" max="16384" width="17.140625" style="19"/>
  </cols>
  <sheetData>
    <row r="1" spans="1:20" ht="6.75" customHeight="1" x14ac:dyDescent="0.2">
      <c r="J1" s="304"/>
      <c r="K1" s="304"/>
      <c r="L1" s="304"/>
      <c r="M1" s="304"/>
      <c r="N1" s="304"/>
      <c r="O1" s="304"/>
    </row>
    <row r="2" spans="1:20" ht="14.25" customHeight="1" x14ac:dyDescent="0.25">
      <c r="B2" s="467" t="s">
        <v>84</v>
      </c>
      <c r="C2" s="468"/>
      <c r="D2" s="469" t="s">
        <v>490</v>
      </c>
      <c r="E2" s="470"/>
      <c r="F2" s="471"/>
      <c r="J2" s="304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72"/>
      <c r="E3" s="473"/>
      <c r="F3" s="474"/>
      <c r="J3" s="304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72"/>
      <c r="E4" s="473"/>
      <c r="F4" s="474"/>
      <c r="J4" s="304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72"/>
      <c r="E5" s="473"/>
      <c r="F5" s="474"/>
      <c r="J5" s="304"/>
      <c r="K5" s="304"/>
      <c r="L5" s="304"/>
      <c r="M5" s="304"/>
      <c r="N5" s="304"/>
      <c r="O5" s="304"/>
    </row>
    <row r="6" spans="1:20" ht="14.25" customHeight="1" x14ac:dyDescent="0.2">
      <c r="B6" s="265"/>
      <c r="C6" s="267"/>
      <c r="D6" s="475"/>
      <c r="E6" s="476"/>
      <c r="F6" s="477"/>
      <c r="J6" s="304"/>
      <c r="K6" s="304"/>
      <c r="L6" s="304"/>
      <c r="M6" s="304"/>
      <c r="N6" s="304"/>
      <c r="O6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271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41" t="s">
        <v>85</v>
      </c>
      <c r="C9" s="306"/>
      <c r="D9" s="306" t="s">
        <v>86</v>
      </c>
      <c r="E9" s="444" t="s">
        <v>87</v>
      </c>
      <c r="F9" s="445"/>
      <c r="G9" s="478" t="s">
        <v>88</v>
      </c>
      <c r="H9" s="479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353">
        <v>1</v>
      </c>
      <c r="C10" s="352"/>
      <c r="D10" s="353" t="s">
        <v>90</v>
      </c>
      <c r="E10" s="437" t="s">
        <v>377</v>
      </c>
      <c r="F10" s="437"/>
      <c r="G10" s="455"/>
      <c r="H10" s="455"/>
      <c r="I10" s="353">
        <v>0</v>
      </c>
      <c r="J10" s="353">
        <v>0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353">
        <v>2</v>
      </c>
      <c r="C11" s="352"/>
      <c r="D11" s="345" t="s">
        <v>379</v>
      </c>
      <c r="E11" s="447" t="s">
        <v>381</v>
      </c>
      <c r="F11" s="447"/>
      <c r="G11" s="455"/>
      <c r="H11" s="455"/>
      <c r="I11" s="353">
        <v>2</v>
      </c>
      <c r="J11" s="353">
        <v>1</v>
      </c>
      <c r="K11" s="310"/>
      <c r="L11" s="310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B12" s="353">
        <v>3</v>
      </c>
      <c r="C12" s="352"/>
      <c r="D12" s="345" t="s">
        <v>379</v>
      </c>
      <c r="E12" s="437" t="s">
        <v>380</v>
      </c>
      <c r="F12" s="437"/>
      <c r="G12" s="455"/>
      <c r="H12" s="455"/>
      <c r="I12" s="353">
        <v>20</v>
      </c>
      <c r="J12" s="353">
        <v>0</v>
      </c>
      <c r="K12" s="310"/>
      <c r="L12" s="310"/>
      <c r="M12" s="21"/>
      <c r="N12" s="21"/>
      <c r="O12" s="21"/>
      <c r="P12" s="21"/>
      <c r="Q12" s="21"/>
      <c r="R12" s="21"/>
      <c r="S12" s="21"/>
      <c r="T12" s="21"/>
    </row>
    <row r="13" spans="1:20" ht="15.75" x14ac:dyDescent="0.25">
      <c r="B13" s="353">
        <v>4</v>
      </c>
      <c r="C13" s="352"/>
      <c r="D13" s="345" t="s">
        <v>419</v>
      </c>
      <c r="E13" s="442" t="s">
        <v>410</v>
      </c>
      <c r="F13" s="442"/>
      <c r="G13" s="455"/>
      <c r="H13" s="455"/>
      <c r="I13" s="353">
        <v>40</v>
      </c>
      <c r="J13" s="353">
        <v>0</v>
      </c>
      <c r="K13" s="310"/>
      <c r="L13" s="310"/>
      <c r="M13" s="21"/>
      <c r="N13" s="21"/>
      <c r="O13" s="21"/>
      <c r="P13" s="21"/>
      <c r="Q13" s="21"/>
      <c r="R13" s="21"/>
      <c r="S13" s="21"/>
      <c r="T13" s="21"/>
    </row>
    <row r="14" spans="1:20" ht="15.75" customHeight="1" x14ac:dyDescent="0.25">
      <c r="B14" s="353">
        <v>11</v>
      </c>
      <c r="C14" s="352"/>
      <c r="D14" s="345" t="s">
        <v>90</v>
      </c>
      <c r="E14" s="447" t="s">
        <v>421</v>
      </c>
      <c r="F14" s="447"/>
      <c r="G14" s="455"/>
      <c r="H14" s="455"/>
      <c r="I14" s="353">
        <v>0</v>
      </c>
      <c r="J14" s="353">
        <v>0</v>
      </c>
      <c r="K14" s="310"/>
      <c r="L14" s="310"/>
      <c r="M14" s="21"/>
      <c r="N14" s="21"/>
      <c r="O14" s="21"/>
      <c r="P14" s="21"/>
      <c r="Q14" s="21"/>
      <c r="R14" s="21"/>
      <c r="S14" s="21"/>
      <c r="T14" s="21"/>
    </row>
    <row r="15" spans="1:20" ht="15.75" x14ac:dyDescent="0.25">
      <c r="B15" s="353">
        <v>12</v>
      </c>
      <c r="C15" s="352"/>
      <c r="D15" s="345" t="s">
        <v>379</v>
      </c>
      <c r="E15" s="437" t="s">
        <v>501</v>
      </c>
      <c r="F15" s="437"/>
      <c r="G15" s="455"/>
      <c r="H15" s="455"/>
      <c r="I15" s="353">
        <v>5</v>
      </c>
      <c r="J15" s="353">
        <v>0</v>
      </c>
      <c r="K15" s="310"/>
      <c r="L15" s="310"/>
      <c r="M15" s="21"/>
      <c r="N15" s="21"/>
      <c r="O15" s="21"/>
      <c r="P15" s="21"/>
      <c r="Q15" s="21"/>
      <c r="R15" s="21"/>
      <c r="S15" s="21"/>
      <c r="T15" s="21"/>
    </row>
    <row r="16" spans="1:20" ht="15" customHeight="1" x14ac:dyDescent="0.25">
      <c r="D16" s="26"/>
      <c r="E16" s="457"/>
      <c r="F16" s="457"/>
      <c r="G16" s="456"/>
      <c r="H16" s="456"/>
      <c r="I16" s="173"/>
      <c r="J16" s="173"/>
      <c r="K16" s="310" t="e">
        <f>SUMIFS($J$22:$J$57,$B$22:$B$117,"3.",$F$22:$F$117,"Valmis")</f>
        <v>#VALUE!</v>
      </c>
      <c r="L16" s="310"/>
      <c r="M16" s="310"/>
      <c r="N16" s="310"/>
      <c r="O16" s="310"/>
      <c r="P16" s="303"/>
      <c r="Q16" s="303"/>
      <c r="R16" s="303"/>
      <c r="S16" s="303"/>
      <c r="T16" s="303"/>
    </row>
    <row r="17" spans="1:20" ht="15" customHeight="1" x14ac:dyDescent="0.25">
      <c r="E17" s="322"/>
      <c r="F17" s="322"/>
      <c r="G17" s="320"/>
      <c r="H17" s="320"/>
      <c r="I17" s="173"/>
      <c r="J17" s="173"/>
      <c r="K17" s="310"/>
      <c r="L17" s="310"/>
      <c r="M17" s="310"/>
      <c r="N17" s="310"/>
      <c r="O17" s="310"/>
      <c r="P17" s="319"/>
      <c r="Q17" s="319"/>
      <c r="R17" s="319"/>
      <c r="S17" s="319"/>
      <c r="T17" s="319"/>
    </row>
    <row r="18" spans="1:20" ht="15" customHeight="1" x14ac:dyDescent="0.25">
      <c r="C18" s="71"/>
      <c r="D18" s="71"/>
      <c r="E18" s="465"/>
      <c r="F18" s="465"/>
      <c r="G18" s="22"/>
      <c r="H18" s="22"/>
      <c r="I18" s="173"/>
      <c r="J18" s="173"/>
      <c r="K18" s="310"/>
      <c r="L18" s="310"/>
      <c r="M18" s="310"/>
      <c r="N18" s="310"/>
      <c r="O18" s="310"/>
      <c r="P18" s="303"/>
      <c r="Q18" s="303"/>
      <c r="R18" s="303"/>
      <c r="S18" s="303"/>
      <c r="T18" s="303"/>
    </row>
    <row r="19" spans="1:20" ht="30.75" customHeight="1" x14ac:dyDescent="0.25">
      <c r="B19" s="72"/>
      <c r="C19" s="460" t="s">
        <v>92</v>
      </c>
      <c r="D19" s="461"/>
      <c r="E19" s="462"/>
      <c r="F19" s="22"/>
      <c r="G19" s="22"/>
      <c r="H19" s="178" t="s">
        <v>93</v>
      </c>
      <c r="I19" s="179">
        <f>SUM(I10:I18)</f>
        <v>67</v>
      </c>
      <c r="J19" s="179">
        <f>SUM(J10:J18)</f>
        <v>1</v>
      </c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15" customHeight="1" x14ac:dyDescent="0.25">
      <c r="B20" s="73"/>
      <c r="C20" s="71"/>
      <c r="D20" s="71"/>
      <c r="E20" s="71"/>
      <c r="F20" s="74"/>
      <c r="G20" s="75"/>
      <c r="H20" s="76"/>
      <c r="I20" s="74"/>
      <c r="J20" s="74"/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45" customHeight="1" x14ac:dyDescent="0.25">
      <c r="A21" s="70"/>
      <c r="B21" s="309" t="s">
        <v>94</v>
      </c>
      <c r="C21" s="309" t="s">
        <v>95</v>
      </c>
      <c r="D21" s="463" t="s">
        <v>96</v>
      </c>
      <c r="E21" s="464"/>
      <c r="F21" s="172" t="s">
        <v>97</v>
      </c>
      <c r="G21" s="309" t="s">
        <v>98</v>
      </c>
      <c r="H21" s="309" t="s">
        <v>99</v>
      </c>
      <c r="I21" s="309"/>
      <c r="J21" s="309" t="s">
        <v>101</v>
      </c>
      <c r="K21" s="28" t="s">
        <v>431</v>
      </c>
      <c r="L21" s="28" t="s">
        <v>432</v>
      </c>
      <c r="M21" s="28" t="s">
        <v>102</v>
      </c>
      <c r="N21" s="28" t="s">
        <v>433</v>
      </c>
      <c r="O21" s="28" t="s">
        <v>103</v>
      </c>
      <c r="P21" s="28" t="s">
        <v>434</v>
      </c>
      <c r="Q21" s="28" t="s">
        <v>125</v>
      </c>
      <c r="R21" s="28" t="s">
        <v>435</v>
      </c>
      <c r="S21" s="28" t="s">
        <v>436</v>
      </c>
      <c r="T21" s="28" t="s">
        <v>437</v>
      </c>
    </row>
    <row r="22" spans="1:20" ht="15.75" x14ac:dyDescent="0.25">
      <c r="B22" s="357" t="s">
        <v>104</v>
      </c>
      <c r="C22" s="358"/>
      <c r="D22" s="466" t="s">
        <v>378</v>
      </c>
      <c r="E22" s="466"/>
      <c r="F22" s="347" t="s">
        <v>135</v>
      </c>
      <c r="G22" s="358"/>
      <c r="H22" s="358" t="s">
        <v>106</v>
      </c>
      <c r="I22" s="358"/>
      <c r="J22" s="365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303">
        <v>0</v>
      </c>
      <c r="R22" s="323">
        <v>0</v>
      </c>
      <c r="S22" s="323">
        <v>0</v>
      </c>
      <c r="T22" s="323">
        <v>0</v>
      </c>
    </row>
    <row r="23" spans="1:20" ht="15.75" x14ac:dyDescent="0.25">
      <c r="B23" s="357" t="s">
        <v>107</v>
      </c>
      <c r="C23" s="358"/>
      <c r="D23" s="458" t="s">
        <v>108</v>
      </c>
      <c r="E23" s="458"/>
      <c r="F23" s="347" t="s">
        <v>135</v>
      </c>
      <c r="G23" s="358"/>
      <c r="H23" s="358" t="s">
        <v>375</v>
      </c>
      <c r="I23" s="358"/>
      <c r="J23" s="365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340"/>
      <c r="R23" s="340"/>
      <c r="S23" s="340"/>
      <c r="T23" s="340"/>
    </row>
    <row r="24" spans="1:20" ht="15.75" x14ac:dyDescent="0.25">
      <c r="B24" s="359" t="s">
        <v>109</v>
      </c>
      <c r="C24" s="360"/>
      <c r="D24" s="454" t="s">
        <v>382</v>
      </c>
      <c r="E24" s="454"/>
      <c r="F24" s="347" t="s">
        <v>135</v>
      </c>
      <c r="G24" s="360"/>
      <c r="H24" s="358" t="s">
        <v>375</v>
      </c>
      <c r="I24" s="360"/>
      <c r="J24" s="366">
        <v>1</v>
      </c>
      <c r="K24" s="28">
        <v>1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340"/>
      <c r="R24" s="340"/>
      <c r="S24" s="340"/>
      <c r="T24" s="340"/>
    </row>
    <row r="25" spans="1:20" ht="15.75" x14ac:dyDescent="0.25">
      <c r="B25" s="359" t="s">
        <v>486</v>
      </c>
      <c r="C25" s="360"/>
      <c r="D25" s="361" t="s">
        <v>487</v>
      </c>
      <c r="E25" s="361"/>
      <c r="F25" s="310" t="s">
        <v>400</v>
      </c>
      <c r="G25" s="360"/>
      <c r="H25" s="360"/>
      <c r="I25" s="360"/>
      <c r="J25" s="366">
        <v>1</v>
      </c>
      <c r="K25" s="28">
        <v>0</v>
      </c>
      <c r="L25" s="28">
        <v>0</v>
      </c>
      <c r="M25" s="28">
        <v>0</v>
      </c>
      <c r="N25" s="28">
        <v>1</v>
      </c>
      <c r="O25" s="28">
        <v>1</v>
      </c>
      <c r="P25" s="28">
        <v>1</v>
      </c>
      <c r="Q25" s="340"/>
      <c r="R25" s="340"/>
      <c r="S25" s="340"/>
      <c r="T25" s="340"/>
    </row>
    <row r="26" spans="1:20" ht="15.75" x14ac:dyDescent="0.25">
      <c r="B26" s="359" t="s">
        <v>488</v>
      </c>
      <c r="C26" s="360"/>
      <c r="D26" s="459" t="s">
        <v>489</v>
      </c>
      <c r="E26" s="459"/>
      <c r="F26" s="347" t="s">
        <v>135</v>
      </c>
      <c r="G26" s="360"/>
      <c r="H26" s="360" t="s">
        <v>106</v>
      </c>
      <c r="I26" s="360"/>
      <c r="J26" s="366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340"/>
      <c r="R26" s="340"/>
      <c r="S26" s="340"/>
      <c r="T26" s="340"/>
    </row>
    <row r="27" spans="1:20" ht="15.75" x14ac:dyDescent="0.25">
      <c r="B27" s="359" t="s">
        <v>510</v>
      </c>
      <c r="C27" s="364"/>
      <c r="D27" s="362" t="s">
        <v>511</v>
      </c>
      <c r="E27" s="362"/>
      <c r="F27" s="310" t="s">
        <v>400</v>
      </c>
      <c r="G27" s="364"/>
      <c r="H27" s="364" t="s">
        <v>106</v>
      </c>
      <c r="I27" s="364"/>
      <c r="J27" s="366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356"/>
      <c r="R27" s="356"/>
      <c r="S27" s="356"/>
      <c r="T27" s="356"/>
    </row>
    <row r="28" spans="1:20" ht="15.75" x14ac:dyDescent="0.25">
      <c r="B28" s="357" t="s">
        <v>110</v>
      </c>
      <c r="C28" s="358"/>
      <c r="D28" s="451" t="s">
        <v>389</v>
      </c>
      <c r="E28" s="451"/>
      <c r="F28" s="347" t="s">
        <v>135</v>
      </c>
      <c r="G28" s="358"/>
      <c r="H28" s="358" t="s">
        <v>375</v>
      </c>
      <c r="I28" s="358"/>
      <c r="J28" s="365">
        <v>1</v>
      </c>
      <c r="K28" s="28">
        <v>1</v>
      </c>
      <c r="L28" s="28">
        <v>1</v>
      </c>
      <c r="M28" s="28">
        <v>1</v>
      </c>
      <c r="N28" s="28">
        <v>1</v>
      </c>
      <c r="O28" s="28">
        <v>0</v>
      </c>
      <c r="P28" s="28">
        <v>0</v>
      </c>
      <c r="Q28" s="340"/>
      <c r="R28" s="340"/>
      <c r="S28" s="340"/>
      <c r="T28" s="340"/>
    </row>
    <row r="29" spans="1:20" ht="15.75" x14ac:dyDescent="0.25">
      <c r="B29" s="357" t="s">
        <v>81</v>
      </c>
      <c r="C29" s="358"/>
      <c r="D29" s="451" t="s">
        <v>390</v>
      </c>
      <c r="E29" s="451"/>
      <c r="F29" s="347" t="s">
        <v>135</v>
      </c>
      <c r="G29" s="358"/>
      <c r="H29" s="358" t="s">
        <v>374</v>
      </c>
      <c r="I29" s="358"/>
      <c r="J29" s="365">
        <v>1</v>
      </c>
      <c r="K29" s="28">
        <v>1</v>
      </c>
      <c r="L29" s="28">
        <v>1</v>
      </c>
      <c r="M29" s="28">
        <v>0</v>
      </c>
      <c r="N29" s="28">
        <v>0</v>
      </c>
      <c r="O29" s="28">
        <v>0</v>
      </c>
      <c r="P29" s="28">
        <v>0</v>
      </c>
      <c r="Q29" s="340"/>
      <c r="R29" s="340"/>
      <c r="S29" s="340"/>
      <c r="T29" s="340"/>
    </row>
    <row r="30" spans="1:20" ht="15.75" x14ac:dyDescent="0.25">
      <c r="B30" s="357" t="s">
        <v>401</v>
      </c>
      <c r="C30" s="358"/>
      <c r="D30" s="451" t="s">
        <v>391</v>
      </c>
      <c r="E30" s="451"/>
      <c r="F30" s="347" t="s">
        <v>135</v>
      </c>
      <c r="G30" s="358"/>
      <c r="H30" s="358" t="s">
        <v>375</v>
      </c>
      <c r="I30" s="358"/>
      <c r="J30" s="365">
        <v>1</v>
      </c>
      <c r="K30" s="28">
        <v>1</v>
      </c>
      <c r="L30" s="28">
        <v>1</v>
      </c>
      <c r="M30" s="28">
        <v>1</v>
      </c>
      <c r="N30" s="28">
        <v>0</v>
      </c>
      <c r="O30" s="28">
        <v>0</v>
      </c>
      <c r="P30" s="28">
        <v>0</v>
      </c>
      <c r="Q30" s="340"/>
      <c r="R30" s="340"/>
      <c r="S30" s="340"/>
      <c r="T30" s="340"/>
    </row>
    <row r="31" spans="1:20" ht="15.75" x14ac:dyDescent="0.25">
      <c r="B31" s="357" t="s">
        <v>402</v>
      </c>
      <c r="C31" s="358"/>
      <c r="D31" s="451" t="s">
        <v>392</v>
      </c>
      <c r="E31" s="451"/>
      <c r="F31" s="347" t="s">
        <v>135</v>
      </c>
      <c r="G31" s="358"/>
      <c r="H31" s="358" t="s">
        <v>375</v>
      </c>
      <c r="I31" s="358"/>
      <c r="J31" s="365">
        <v>2</v>
      </c>
      <c r="K31" s="28">
        <v>2</v>
      </c>
      <c r="L31" s="28">
        <v>2</v>
      </c>
      <c r="M31" s="28">
        <v>2</v>
      </c>
      <c r="N31" s="28">
        <v>0</v>
      </c>
      <c r="O31" s="28">
        <v>0</v>
      </c>
      <c r="P31" s="28">
        <v>0</v>
      </c>
      <c r="Q31" s="340"/>
      <c r="R31" s="340"/>
      <c r="S31" s="340"/>
      <c r="T31" s="340"/>
    </row>
    <row r="32" spans="1:20" ht="15.75" x14ac:dyDescent="0.25">
      <c r="B32" s="357" t="s">
        <v>403</v>
      </c>
      <c r="C32" s="358"/>
      <c r="D32" s="451" t="s">
        <v>393</v>
      </c>
      <c r="E32" s="451"/>
      <c r="F32" s="347" t="s">
        <v>135</v>
      </c>
      <c r="G32" s="358"/>
      <c r="H32" s="358" t="s">
        <v>375</v>
      </c>
      <c r="I32" s="358"/>
      <c r="J32" s="365">
        <v>5</v>
      </c>
      <c r="K32" s="28">
        <v>5</v>
      </c>
      <c r="L32" s="28">
        <v>5</v>
      </c>
      <c r="M32" s="28">
        <v>5</v>
      </c>
      <c r="N32" s="28">
        <v>0</v>
      </c>
      <c r="O32" s="28">
        <v>0</v>
      </c>
      <c r="P32" s="28">
        <v>0</v>
      </c>
      <c r="Q32" s="340"/>
      <c r="R32" s="340"/>
      <c r="S32" s="340"/>
      <c r="T32" s="340"/>
    </row>
    <row r="33" spans="2:20" ht="15.75" x14ac:dyDescent="0.25">
      <c r="B33" s="357" t="s">
        <v>404</v>
      </c>
      <c r="C33" s="358"/>
      <c r="D33" s="451" t="s">
        <v>394</v>
      </c>
      <c r="E33" s="451"/>
      <c r="F33" s="347" t="s">
        <v>135</v>
      </c>
      <c r="G33" s="358"/>
      <c r="H33" s="358" t="s">
        <v>374</v>
      </c>
      <c r="I33" s="358"/>
      <c r="J33" s="365">
        <v>2</v>
      </c>
      <c r="K33" s="28">
        <v>2</v>
      </c>
      <c r="L33" s="28">
        <v>2</v>
      </c>
      <c r="M33" s="28">
        <v>2</v>
      </c>
      <c r="N33" s="28">
        <v>0</v>
      </c>
      <c r="O33" s="28">
        <v>0</v>
      </c>
      <c r="P33" s="28">
        <v>0</v>
      </c>
      <c r="Q33" s="340"/>
      <c r="R33" s="340"/>
      <c r="S33" s="340"/>
      <c r="T33" s="340"/>
    </row>
    <row r="34" spans="2:20" ht="15.75" x14ac:dyDescent="0.25">
      <c r="B34" s="357" t="s">
        <v>405</v>
      </c>
      <c r="C34" s="358"/>
      <c r="D34" s="451" t="s">
        <v>395</v>
      </c>
      <c r="E34" s="451"/>
      <c r="F34" s="347" t="s">
        <v>135</v>
      </c>
      <c r="G34" s="358"/>
      <c r="H34" s="358" t="s">
        <v>374</v>
      </c>
      <c r="I34" s="358"/>
      <c r="J34" s="365">
        <v>1</v>
      </c>
      <c r="K34" s="28">
        <v>1</v>
      </c>
      <c r="L34" s="28">
        <v>1</v>
      </c>
      <c r="M34" s="28">
        <v>0</v>
      </c>
      <c r="N34" s="28">
        <v>0</v>
      </c>
      <c r="O34" s="28">
        <v>0</v>
      </c>
      <c r="P34" s="28">
        <v>0</v>
      </c>
      <c r="Q34" s="340"/>
      <c r="R34" s="340"/>
      <c r="S34" s="340"/>
      <c r="T34" s="340"/>
    </row>
    <row r="35" spans="2:20" ht="15.75" x14ac:dyDescent="0.25">
      <c r="B35" s="357" t="s">
        <v>406</v>
      </c>
      <c r="C35" s="358"/>
      <c r="D35" s="451" t="s">
        <v>396</v>
      </c>
      <c r="E35" s="451"/>
      <c r="F35" s="347" t="s">
        <v>135</v>
      </c>
      <c r="G35" s="358"/>
      <c r="H35" s="358" t="s">
        <v>374</v>
      </c>
      <c r="I35" s="358"/>
      <c r="J35" s="365">
        <v>1</v>
      </c>
      <c r="K35" s="28">
        <v>1</v>
      </c>
      <c r="L35" s="28">
        <v>1</v>
      </c>
      <c r="M35" s="28">
        <v>0</v>
      </c>
      <c r="N35" s="28">
        <v>0</v>
      </c>
      <c r="O35" s="28">
        <v>0</v>
      </c>
      <c r="P35" s="28">
        <v>0</v>
      </c>
      <c r="Q35" s="340"/>
      <c r="R35" s="340"/>
      <c r="S35" s="340"/>
      <c r="T35" s="340"/>
    </row>
    <row r="36" spans="2:20" ht="15.75" x14ac:dyDescent="0.25">
      <c r="B36" s="357" t="s">
        <v>407</v>
      </c>
      <c r="C36" s="358"/>
      <c r="D36" s="451" t="s">
        <v>397</v>
      </c>
      <c r="E36" s="451"/>
      <c r="F36" s="347" t="s">
        <v>135</v>
      </c>
      <c r="G36" s="358"/>
      <c r="H36" s="358" t="s">
        <v>375</v>
      </c>
      <c r="I36" s="358"/>
      <c r="J36" s="365">
        <v>3</v>
      </c>
      <c r="K36" s="28">
        <v>4</v>
      </c>
      <c r="L36" s="28">
        <v>4</v>
      </c>
      <c r="M36" s="28">
        <v>4</v>
      </c>
      <c r="N36" s="28">
        <v>4</v>
      </c>
      <c r="O36" s="28">
        <v>0</v>
      </c>
      <c r="P36" s="28">
        <v>0</v>
      </c>
      <c r="Q36" s="340"/>
      <c r="R36" s="340"/>
      <c r="S36" s="340"/>
      <c r="T36" s="340"/>
    </row>
    <row r="37" spans="2:20" ht="15.75" x14ac:dyDescent="0.25">
      <c r="B37" s="357" t="s">
        <v>408</v>
      </c>
      <c r="C37" s="358"/>
      <c r="D37" s="451" t="s">
        <v>398</v>
      </c>
      <c r="E37" s="451"/>
      <c r="F37" s="347" t="s">
        <v>135</v>
      </c>
      <c r="G37" s="358"/>
      <c r="H37" s="358" t="s">
        <v>375</v>
      </c>
      <c r="I37" s="358"/>
      <c r="J37" s="365">
        <v>1</v>
      </c>
      <c r="K37" s="28">
        <v>1</v>
      </c>
      <c r="L37" s="28">
        <v>1</v>
      </c>
      <c r="M37" s="28">
        <v>1</v>
      </c>
      <c r="N37" s="28">
        <v>1</v>
      </c>
      <c r="O37" s="28">
        <v>0</v>
      </c>
      <c r="P37" s="28">
        <v>0</v>
      </c>
      <c r="Q37" s="340"/>
      <c r="R37" s="340"/>
      <c r="S37" s="340"/>
      <c r="T37" s="340"/>
    </row>
    <row r="38" spans="2:20" ht="15.75" x14ac:dyDescent="0.25">
      <c r="B38" s="357" t="s">
        <v>409</v>
      </c>
      <c r="C38" s="358"/>
      <c r="D38" s="451" t="s">
        <v>399</v>
      </c>
      <c r="E38" s="451"/>
      <c r="F38" s="347" t="s">
        <v>135</v>
      </c>
      <c r="G38" s="358"/>
      <c r="H38" s="358" t="s">
        <v>375</v>
      </c>
      <c r="I38" s="358"/>
      <c r="J38" s="365">
        <v>1</v>
      </c>
      <c r="K38" s="28">
        <v>1</v>
      </c>
      <c r="L38" s="28">
        <v>1</v>
      </c>
      <c r="M38" s="28">
        <v>1</v>
      </c>
      <c r="N38" s="28">
        <v>1</v>
      </c>
      <c r="O38" s="28">
        <v>0</v>
      </c>
      <c r="P38" s="28">
        <v>0</v>
      </c>
      <c r="Q38" s="340"/>
      <c r="R38" s="340"/>
      <c r="S38" s="340"/>
      <c r="T38" s="340"/>
    </row>
    <row r="39" spans="2:20" ht="15.75" x14ac:dyDescent="0.25">
      <c r="B39" s="357" t="s">
        <v>508</v>
      </c>
      <c r="C39" s="358"/>
      <c r="D39" s="363" t="s">
        <v>507</v>
      </c>
      <c r="E39" s="363"/>
      <c r="F39" s="347" t="s">
        <v>135</v>
      </c>
      <c r="G39" s="358"/>
      <c r="H39" s="358" t="s">
        <v>374</v>
      </c>
      <c r="I39" s="358"/>
      <c r="J39" s="365">
        <v>1</v>
      </c>
      <c r="K39" s="28">
        <v>1</v>
      </c>
      <c r="L39" s="28">
        <v>1</v>
      </c>
      <c r="M39" s="28">
        <v>1</v>
      </c>
      <c r="N39" s="28">
        <v>1</v>
      </c>
      <c r="O39" s="28">
        <v>1</v>
      </c>
      <c r="P39" s="28">
        <v>0</v>
      </c>
      <c r="Q39" s="356"/>
      <c r="R39" s="356"/>
      <c r="S39" s="356"/>
      <c r="T39" s="356"/>
    </row>
    <row r="40" spans="2:20" ht="15.75" x14ac:dyDescent="0.25">
      <c r="B40" s="359" t="s">
        <v>425</v>
      </c>
      <c r="C40" s="360"/>
      <c r="D40" s="452" t="s">
        <v>428</v>
      </c>
      <c r="E40" s="452"/>
      <c r="F40" s="347" t="s">
        <v>135</v>
      </c>
      <c r="G40" s="360"/>
      <c r="H40" s="360" t="s">
        <v>374</v>
      </c>
      <c r="I40" s="360"/>
      <c r="J40" s="366">
        <v>1</v>
      </c>
      <c r="K40" s="28">
        <v>0</v>
      </c>
      <c r="L40" s="28">
        <v>0</v>
      </c>
      <c r="M40" s="28">
        <v>1</v>
      </c>
      <c r="N40" s="28">
        <v>0</v>
      </c>
      <c r="O40" s="28">
        <v>0</v>
      </c>
      <c r="P40" s="28">
        <v>0</v>
      </c>
      <c r="Q40" s="340"/>
      <c r="R40" s="340"/>
      <c r="S40" s="340"/>
      <c r="T40" s="340"/>
    </row>
    <row r="41" spans="2:20" ht="15.75" customHeight="1" x14ac:dyDescent="0.25">
      <c r="B41" s="359" t="s">
        <v>426</v>
      </c>
      <c r="C41" s="360"/>
      <c r="D41" s="452" t="s">
        <v>427</v>
      </c>
      <c r="E41" s="452"/>
      <c r="F41" s="347" t="s">
        <v>135</v>
      </c>
      <c r="G41" s="360"/>
      <c r="H41" s="360" t="s">
        <v>374</v>
      </c>
      <c r="I41" s="360"/>
      <c r="J41" s="366">
        <v>1</v>
      </c>
      <c r="K41" s="28">
        <v>0</v>
      </c>
      <c r="L41" s="28">
        <v>0</v>
      </c>
      <c r="M41" s="28">
        <v>1</v>
      </c>
      <c r="N41" s="28">
        <v>0</v>
      </c>
      <c r="O41" s="28">
        <v>0</v>
      </c>
      <c r="P41" s="28">
        <v>0</v>
      </c>
      <c r="Q41" s="340"/>
      <c r="R41" s="340"/>
      <c r="S41" s="340"/>
      <c r="T41" s="340"/>
    </row>
    <row r="42" spans="2:20" ht="15.75" x14ac:dyDescent="0.25">
      <c r="B42" s="359" t="s">
        <v>429</v>
      </c>
      <c r="C42" s="360"/>
      <c r="D42" s="452" t="s">
        <v>461</v>
      </c>
      <c r="E42" s="452"/>
      <c r="F42" s="310" t="s">
        <v>400</v>
      </c>
      <c r="G42" s="360"/>
      <c r="H42" s="360"/>
      <c r="I42" s="360"/>
      <c r="J42" s="366">
        <v>8</v>
      </c>
      <c r="K42" s="28">
        <v>0</v>
      </c>
      <c r="L42" s="28">
        <v>0</v>
      </c>
      <c r="M42" s="28">
        <v>0</v>
      </c>
      <c r="N42" s="28">
        <v>8</v>
      </c>
      <c r="O42" s="28">
        <v>8</v>
      </c>
      <c r="P42" s="28">
        <v>8</v>
      </c>
      <c r="Q42" s="340"/>
      <c r="R42" s="340"/>
      <c r="S42" s="340"/>
      <c r="T42" s="340"/>
    </row>
    <row r="43" spans="2:20" ht="15.75" x14ac:dyDescent="0.25">
      <c r="B43" s="359" t="s">
        <v>452</v>
      </c>
      <c r="C43" s="360"/>
      <c r="D43" s="453" t="s">
        <v>454</v>
      </c>
      <c r="E43" s="453"/>
      <c r="F43" s="310" t="s">
        <v>400</v>
      </c>
      <c r="G43" s="360"/>
      <c r="H43" s="360"/>
      <c r="I43" s="360"/>
      <c r="J43" s="366">
        <v>1</v>
      </c>
      <c r="K43" s="28">
        <v>0</v>
      </c>
      <c r="L43" s="28">
        <v>0</v>
      </c>
      <c r="M43" s="28">
        <v>0</v>
      </c>
      <c r="N43" s="28">
        <v>1</v>
      </c>
      <c r="O43" s="28">
        <v>1</v>
      </c>
      <c r="P43" s="28">
        <v>1</v>
      </c>
      <c r="Q43" s="340"/>
      <c r="R43" s="340"/>
      <c r="S43" s="340"/>
      <c r="T43" s="340"/>
    </row>
    <row r="44" spans="2:20" ht="15.75" customHeight="1" x14ac:dyDescent="0.25">
      <c r="B44" s="359" t="s">
        <v>430</v>
      </c>
      <c r="C44" s="360"/>
      <c r="D44" s="452" t="s">
        <v>453</v>
      </c>
      <c r="E44" s="452"/>
      <c r="F44" s="310" t="s">
        <v>400</v>
      </c>
      <c r="G44" s="360"/>
      <c r="H44" s="360"/>
      <c r="I44" s="360"/>
      <c r="J44" s="366">
        <v>1</v>
      </c>
      <c r="K44" s="28">
        <v>0</v>
      </c>
      <c r="L44" s="28">
        <v>0</v>
      </c>
      <c r="M44" s="28">
        <v>0</v>
      </c>
      <c r="N44" s="28">
        <v>1</v>
      </c>
      <c r="O44" s="28">
        <v>1</v>
      </c>
      <c r="P44" s="28">
        <v>1</v>
      </c>
      <c r="Q44" s="340"/>
      <c r="R44" s="340"/>
      <c r="S44" s="340"/>
      <c r="T44" s="340"/>
    </row>
    <row r="45" spans="2:20" ht="15.75" x14ac:dyDescent="0.25">
      <c r="B45" s="359" t="s">
        <v>455</v>
      </c>
      <c r="C45" s="360"/>
      <c r="D45" s="452" t="s">
        <v>462</v>
      </c>
      <c r="E45" s="452"/>
      <c r="F45" s="310" t="s">
        <v>400</v>
      </c>
      <c r="G45" s="360"/>
      <c r="H45" s="360"/>
      <c r="I45" s="360"/>
      <c r="J45" s="366">
        <v>8</v>
      </c>
      <c r="K45" s="28">
        <v>0</v>
      </c>
      <c r="L45" s="28">
        <v>0</v>
      </c>
      <c r="M45" s="28">
        <v>0</v>
      </c>
      <c r="N45" s="28">
        <v>8</v>
      </c>
      <c r="O45" s="28">
        <v>8</v>
      </c>
      <c r="P45" s="28">
        <v>8</v>
      </c>
      <c r="Q45" s="340"/>
      <c r="R45" s="340"/>
      <c r="S45" s="340"/>
      <c r="T45" s="340"/>
    </row>
    <row r="46" spans="2:20" ht="15.75" customHeight="1" x14ac:dyDescent="0.25">
      <c r="B46" s="359" t="s">
        <v>456</v>
      </c>
      <c r="C46" s="360"/>
      <c r="D46" s="453" t="s">
        <v>457</v>
      </c>
      <c r="E46" s="453"/>
      <c r="F46" s="310" t="s">
        <v>400</v>
      </c>
      <c r="G46" s="360"/>
      <c r="H46" s="360"/>
      <c r="I46" s="360"/>
      <c r="J46" s="366">
        <v>1</v>
      </c>
      <c r="K46" s="28">
        <v>0</v>
      </c>
      <c r="L46" s="28">
        <v>0</v>
      </c>
      <c r="M46" s="28">
        <v>0</v>
      </c>
      <c r="N46" s="28">
        <v>1</v>
      </c>
      <c r="O46" s="28">
        <v>1</v>
      </c>
      <c r="P46" s="28">
        <v>1</v>
      </c>
      <c r="Q46" s="340"/>
      <c r="R46" s="340"/>
      <c r="S46" s="340"/>
      <c r="T46" s="340"/>
    </row>
    <row r="47" spans="2:20" ht="15.75" customHeight="1" x14ac:dyDescent="0.25">
      <c r="B47" s="359" t="s">
        <v>458</v>
      </c>
      <c r="C47" s="360"/>
      <c r="D47" s="453" t="s">
        <v>459</v>
      </c>
      <c r="E47" s="453"/>
      <c r="F47" s="310" t="s">
        <v>400</v>
      </c>
      <c r="G47" s="360"/>
      <c r="H47" s="360"/>
      <c r="I47" s="360"/>
      <c r="J47" s="366">
        <v>1</v>
      </c>
      <c r="K47" s="28">
        <v>0</v>
      </c>
      <c r="L47" s="28">
        <v>0</v>
      </c>
      <c r="M47" s="28">
        <v>0</v>
      </c>
      <c r="N47" s="28">
        <v>1</v>
      </c>
      <c r="O47" s="28">
        <v>1</v>
      </c>
      <c r="P47" s="28">
        <v>1</v>
      </c>
      <c r="Q47" s="340"/>
      <c r="R47" s="340"/>
      <c r="S47" s="340"/>
      <c r="T47" s="340"/>
    </row>
    <row r="48" spans="2:20" ht="15.75" x14ac:dyDescent="0.25">
      <c r="B48" s="359" t="s">
        <v>460</v>
      </c>
      <c r="C48" s="360"/>
      <c r="D48" s="453" t="s">
        <v>470</v>
      </c>
      <c r="E48" s="453"/>
      <c r="F48" s="310" t="s">
        <v>400</v>
      </c>
      <c r="G48" s="360"/>
      <c r="H48" s="360"/>
      <c r="I48" s="360"/>
      <c r="J48" s="366">
        <v>1</v>
      </c>
      <c r="K48" s="28">
        <v>0</v>
      </c>
      <c r="L48" s="28">
        <v>0</v>
      </c>
      <c r="M48" s="28">
        <v>0</v>
      </c>
      <c r="N48" s="28">
        <v>1</v>
      </c>
      <c r="O48" s="28">
        <v>1</v>
      </c>
      <c r="P48" s="28">
        <v>1</v>
      </c>
      <c r="Q48" s="340"/>
      <c r="R48" s="340"/>
      <c r="S48" s="340"/>
      <c r="T48" s="340"/>
    </row>
    <row r="49" spans="2:20" ht="15.75" customHeight="1" x14ac:dyDescent="0.25">
      <c r="B49" s="359" t="s">
        <v>465</v>
      </c>
      <c r="C49" s="360"/>
      <c r="D49" s="452" t="s">
        <v>471</v>
      </c>
      <c r="E49" s="452"/>
      <c r="F49" s="310" t="s">
        <v>400</v>
      </c>
      <c r="G49" s="360"/>
      <c r="H49" s="360"/>
      <c r="I49" s="360"/>
      <c r="J49" s="366">
        <v>1</v>
      </c>
      <c r="K49" s="28">
        <v>0</v>
      </c>
      <c r="L49" s="28">
        <v>0</v>
      </c>
      <c r="M49" s="28">
        <v>0</v>
      </c>
      <c r="N49" s="28">
        <v>1</v>
      </c>
      <c r="O49" s="28">
        <v>1</v>
      </c>
      <c r="P49" s="28">
        <v>1</v>
      </c>
      <c r="Q49" s="340"/>
      <c r="R49" s="340"/>
      <c r="S49" s="340"/>
      <c r="T49" s="340"/>
    </row>
    <row r="50" spans="2:20" ht="15.75" customHeight="1" x14ac:dyDescent="0.25">
      <c r="B50" s="359" t="s">
        <v>468</v>
      </c>
      <c r="C50" s="360"/>
      <c r="D50" s="453" t="s">
        <v>463</v>
      </c>
      <c r="E50" s="453"/>
      <c r="F50" s="310" t="s">
        <v>400</v>
      </c>
      <c r="G50" s="360"/>
      <c r="H50" s="360"/>
      <c r="I50" s="360"/>
      <c r="J50" s="366">
        <v>1</v>
      </c>
      <c r="K50" s="28">
        <v>0</v>
      </c>
      <c r="L50" s="28">
        <v>0</v>
      </c>
      <c r="M50" s="28">
        <v>0</v>
      </c>
      <c r="N50" s="28">
        <v>1</v>
      </c>
      <c r="O50" s="28">
        <v>1</v>
      </c>
      <c r="P50" s="28">
        <v>1</v>
      </c>
      <c r="Q50" s="340"/>
      <c r="R50" s="340"/>
      <c r="S50" s="340"/>
      <c r="T50" s="340"/>
    </row>
    <row r="51" spans="2:20" ht="15.75" x14ac:dyDescent="0.25">
      <c r="B51" s="359" t="s">
        <v>472</v>
      </c>
      <c r="C51" s="360"/>
      <c r="D51" s="453" t="s">
        <v>464</v>
      </c>
      <c r="E51" s="453"/>
      <c r="F51" s="310" t="s">
        <v>400</v>
      </c>
      <c r="G51" s="360"/>
      <c r="H51" s="360"/>
      <c r="I51" s="360"/>
      <c r="J51" s="366">
        <v>1</v>
      </c>
      <c r="K51" s="28">
        <v>0</v>
      </c>
      <c r="L51" s="28">
        <v>0</v>
      </c>
      <c r="M51" s="28">
        <v>0</v>
      </c>
      <c r="N51" s="28">
        <v>1</v>
      </c>
      <c r="O51" s="28">
        <v>1</v>
      </c>
      <c r="P51" s="28">
        <v>1</v>
      </c>
      <c r="Q51" s="340"/>
      <c r="R51" s="340"/>
      <c r="S51" s="340"/>
      <c r="T51" s="340"/>
    </row>
    <row r="52" spans="2:20" ht="15.75" x14ac:dyDescent="0.25">
      <c r="B52" s="359" t="s">
        <v>473</v>
      </c>
      <c r="C52" s="360"/>
      <c r="D52" s="453" t="s">
        <v>467</v>
      </c>
      <c r="E52" s="453"/>
      <c r="F52" s="347" t="s">
        <v>135</v>
      </c>
      <c r="G52" s="360"/>
      <c r="H52" s="360" t="s">
        <v>375</v>
      </c>
      <c r="I52" s="360"/>
      <c r="J52" s="366">
        <v>5</v>
      </c>
      <c r="K52" s="28">
        <v>0</v>
      </c>
      <c r="L52" s="28">
        <v>0</v>
      </c>
      <c r="M52" s="28">
        <v>0</v>
      </c>
      <c r="N52" s="28">
        <v>5</v>
      </c>
      <c r="O52" s="28">
        <v>5</v>
      </c>
      <c r="P52" s="28">
        <v>0</v>
      </c>
      <c r="Q52" s="340"/>
      <c r="R52" s="340"/>
      <c r="S52" s="340"/>
      <c r="T52" s="340"/>
    </row>
    <row r="53" spans="2:20" ht="15.75" x14ac:dyDescent="0.25">
      <c r="B53" s="359" t="s">
        <v>474</v>
      </c>
      <c r="C53" s="360"/>
      <c r="D53" s="453" t="s">
        <v>466</v>
      </c>
      <c r="E53" s="453"/>
      <c r="F53" s="310" t="s">
        <v>400</v>
      </c>
      <c r="G53" s="360"/>
      <c r="H53" s="360"/>
      <c r="I53" s="360"/>
      <c r="J53" s="366">
        <v>8</v>
      </c>
      <c r="K53" s="28">
        <v>0</v>
      </c>
      <c r="L53" s="28">
        <v>0</v>
      </c>
      <c r="M53" s="28">
        <v>0</v>
      </c>
      <c r="N53" s="28">
        <v>8</v>
      </c>
      <c r="O53" s="28">
        <v>8</v>
      </c>
      <c r="P53" s="28">
        <v>8</v>
      </c>
      <c r="Q53" s="340"/>
      <c r="R53" s="340"/>
      <c r="S53" s="340"/>
      <c r="T53" s="340"/>
    </row>
    <row r="54" spans="2:20" ht="15.75" x14ac:dyDescent="0.25">
      <c r="B54" s="359" t="s">
        <v>475</v>
      </c>
      <c r="C54" s="360"/>
      <c r="D54" s="453" t="s">
        <v>469</v>
      </c>
      <c r="E54" s="453"/>
      <c r="F54" s="310" t="s">
        <v>400</v>
      </c>
      <c r="G54" s="360"/>
      <c r="H54" s="360"/>
      <c r="I54" s="360"/>
      <c r="J54" s="366">
        <v>1</v>
      </c>
      <c r="K54" s="28">
        <v>0</v>
      </c>
      <c r="L54" s="28">
        <v>0</v>
      </c>
      <c r="M54" s="28">
        <v>0</v>
      </c>
      <c r="N54" s="28">
        <v>1</v>
      </c>
      <c r="O54" s="28">
        <v>1</v>
      </c>
      <c r="P54" s="28">
        <v>1</v>
      </c>
      <c r="Q54" s="340"/>
      <c r="R54" s="340"/>
      <c r="S54" s="340"/>
      <c r="T54" s="340"/>
    </row>
    <row r="55" spans="2:20" ht="15" customHeight="1" x14ac:dyDescent="0.25">
      <c r="B55" s="357" t="s">
        <v>137</v>
      </c>
      <c r="C55" s="358"/>
      <c r="D55" s="451" t="s">
        <v>422</v>
      </c>
      <c r="E55" s="451"/>
      <c r="F55" s="347" t="s">
        <v>135</v>
      </c>
      <c r="G55" s="358"/>
      <c r="H55" s="358" t="s">
        <v>374</v>
      </c>
      <c r="I55" s="358"/>
      <c r="J55" s="365">
        <v>3</v>
      </c>
      <c r="K55" s="303">
        <v>0</v>
      </c>
      <c r="L55" s="340">
        <v>3</v>
      </c>
      <c r="M55" s="303">
        <v>3</v>
      </c>
      <c r="N55" s="303">
        <v>3</v>
      </c>
      <c r="O55" s="28">
        <v>0</v>
      </c>
      <c r="P55" s="303">
        <v>0</v>
      </c>
      <c r="Q55" s="303"/>
      <c r="R55" s="303"/>
      <c r="S55" s="303"/>
      <c r="T55" s="303"/>
    </row>
    <row r="56" spans="2:20" ht="15" customHeight="1" x14ac:dyDescent="0.25">
      <c r="B56" s="357" t="s">
        <v>424</v>
      </c>
      <c r="C56" s="358"/>
      <c r="D56" s="451" t="s">
        <v>423</v>
      </c>
      <c r="E56" s="451"/>
      <c r="F56" s="347" t="s">
        <v>135</v>
      </c>
      <c r="G56" s="358"/>
      <c r="H56" s="358" t="s">
        <v>374</v>
      </c>
      <c r="I56" s="358"/>
      <c r="J56" s="365">
        <v>2</v>
      </c>
      <c r="K56" s="303">
        <v>0</v>
      </c>
      <c r="L56" s="303">
        <v>2</v>
      </c>
      <c r="M56" s="303">
        <v>2</v>
      </c>
      <c r="N56" s="303">
        <v>2</v>
      </c>
      <c r="O56" s="28">
        <v>0</v>
      </c>
      <c r="P56" s="303">
        <v>0</v>
      </c>
      <c r="Q56" s="303"/>
      <c r="R56" s="303"/>
      <c r="S56" s="303"/>
      <c r="T56" s="303"/>
    </row>
    <row r="57" spans="2:20" ht="15" customHeight="1" x14ac:dyDescent="0.25">
      <c r="B57" s="359" t="s">
        <v>139</v>
      </c>
      <c r="C57" s="360"/>
      <c r="D57" s="454" t="s">
        <v>502</v>
      </c>
      <c r="E57" s="454"/>
      <c r="F57" s="310" t="s">
        <v>400</v>
      </c>
      <c r="G57" s="360"/>
      <c r="H57" s="360"/>
      <c r="I57" s="360"/>
      <c r="J57" s="366"/>
      <c r="K57" s="303"/>
      <c r="L57" s="303"/>
      <c r="M57" s="303"/>
      <c r="N57" s="303"/>
      <c r="O57" s="310"/>
      <c r="P57" s="303"/>
      <c r="Q57" s="303"/>
      <c r="R57" s="303"/>
      <c r="S57" s="303"/>
      <c r="T57" s="303"/>
    </row>
    <row r="58" spans="2:20" ht="15.75" customHeight="1" x14ac:dyDescent="0.25">
      <c r="B58" s="303"/>
      <c r="C58" s="303"/>
      <c r="D58" s="436"/>
      <c r="E58" s="436"/>
      <c r="F58" s="268"/>
      <c r="G58" s="303"/>
      <c r="H58" s="303"/>
      <c r="I58" s="303"/>
      <c r="J58" s="310"/>
      <c r="K58" s="303"/>
      <c r="L58" s="303"/>
      <c r="M58" s="303"/>
      <c r="N58" s="303"/>
      <c r="O58" s="310"/>
      <c r="P58" s="303"/>
      <c r="Q58" s="303"/>
      <c r="R58" s="303"/>
      <c r="S58" s="303"/>
      <c r="T58" s="303"/>
    </row>
    <row r="59" spans="2:20" ht="15.75" customHeight="1" x14ac:dyDescent="0.25">
      <c r="B59" s="340"/>
      <c r="C59" s="340"/>
      <c r="D59" s="436"/>
      <c r="E59" s="436"/>
      <c r="F59" s="268"/>
      <c r="G59" s="340"/>
      <c r="H59" s="340"/>
      <c r="I59" s="340"/>
      <c r="J59" s="310"/>
      <c r="K59" s="340"/>
      <c r="L59" s="340"/>
      <c r="M59" s="340"/>
      <c r="N59" s="340"/>
      <c r="O59" s="310"/>
      <c r="P59" s="340"/>
      <c r="Q59" s="340"/>
      <c r="R59" s="340"/>
      <c r="S59" s="340"/>
      <c r="T59" s="340"/>
    </row>
    <row r="60" spans="2:20" ht="15.75" customHeight="1" x14ac:dyDescent="0.25">
      <c r="B60" s="340"/>
      <c r="C60" s="340"/>
      <c r="D60" s="436"/>
      <c r="E60" s="436"/>
      <c r="F60" s="268"/>
      <c r="G60" s="340"/>
      <c r="H60" s="340"/>
      <c r="I60" s="340"/>
      <c r="J60" s="310"/>
      <c r="K60" s="340"/>
      <c r="L60" s="340"/>
      <c r="M60" s="340"/>
      <c r="N60" s="340"/>
      <c r="O60" s="310"/>
      <c r="P60" s="340"/>
      <c r="Q60" s="340"/>
      <c r="R60" s="340"/>
      <c r="S60" s="340"/>
      <c r="T60" s="340"/>
    </row>
    <row r="61" spans="2:20" ht="15.75" customHeight="1" x14ac:dyDescent="0.25">
      <c r="B61" s="340"/>
      <c r="C61" s="340"/>
      <c r="D61" s="436"/>
      <c r="E61" s="436"/>
      <c r="F61" s="268"/>
      <c r="G61" s="340"/>
      <c r="H61" s="340"/>
      <c r="I61" s="340"/>
      <c r="J61" s="310"/>
      <c r="K61" s="340"/>
      <c r="L61" s="340"/>
      <c r="M61" s="340"/>
      <c r="N61" s="340"/>
      <c r="O61" s="310"/>
      <c r="P61" s="340"/>
      <c r="Q61" s="340"/>
      <c r="R61" s="340"/>
      <c r="S61" s="340"/>
      <c r="T61" s="340"/>
    </row>
    <row r="62" spans="2:20" ht="15.75" customHeight="1" x14ac:dyDescent="0.25">
      <c r="B62" s="340"/>
      <c r="C62" s="340"/>
      <c r="D62" s="436"/>
      <c r="E62" s="436"/>
      <c r="F62" s="268"/>
      <c r="G62" s="340"/>
      <c r="H62" s="340"/>
      <c r="I62" s="340"/>
      <c r="J62" s="310"/>
      <c r="K62" s="340"/>
      <c r="L62" s="340"/>
      <c r="M62" s="340"/>
      <c r="N62" s="340"/>
      <c r="O62" s="310"/>
      <c r="P62" s="340"/>
      <c r="Q62" s="340"/>
      <c r="R62" s="340"/>
      <c r="S62" s="340"/>
      <c r="T62" s="340"/>
    </row>
    <row r="63" spans="2:20" ht="15.75" customHeight="1" x14ac:dyDescent="0.25">
      <c r="B63" s="340"/>
      <c r="C63" s="340"/>
      <c r="D63" s="436"/>
      <c r="E63" s="436"/>
      <c r="F63" s="268"/>
      <c r="G63" s="340"/>
      <c r="H63" s="340"/>
      <c r="I63" s="340"/>
      <c r="J63" s="310"/>
      <c r="K63" s="340"/>
      <c r="L63" s="340"/>
      <c r="M63" s="340"/>
      <c r="N63" s="340"/>
      <c r="O63" s="310"/>
      <c r="P63" s="340"/>
      <c r="Q63" s="340"/>
      <c r="R63" s="340"/>
      <c r="S63" s="340"/>
      <c r="T63" s="340"/>
    </row>
    <row r="64" spans="2:20" ht="15.75" customHeight="1" x14ac:dyDescent="0.25">
      <c r="B64" s="340"/>
      <c r="C64" s="340"/>
      <c r="D64" s="436"/>
      <c r="E64" s="436"/>
      <c r="F64" s="268"/>
      <c r="G64" s="340"/>
      <c r="H64" s="340"/>
      <c r="I64" s="340"/>
      <c r="J64" s="310"/>
      <c r="K64" s="340"/>
      <c r="L64" s="340"/>
      <c r="M64" s="340"/>
      <c r="N64" s="340"/>
      <c r="O64" s="310"/>
      <c r="P64" s="340"/>
      <c r="Q64" s="340"/>
      <c r="R64" s="340"/>
      <c r="S64" s="340"/>
      <c r="T64" s="340"/>
    </row>
    <row r="65" spans="2:20" ht="15.75" customHeight="1" x14ac:dyDescent="0.25">
      <c r="B65" s="340"/>
      <c r="C65" s="340"/>
      <c r="D65" s="436"/>
      <c r="E65" s="436"/>
      <c r="F65" s="268"/>
      <c r="G65" s="340"/>
      <c r="H65" s="340"/>
      <c r="I65" s="340"/>
      <c r="J65" s="310"/>
      <c r="K65" s="340"/>
      <c r="L65" s="340"/>
      <c r="M65" s="340"/>
      <c r="N65" s="340"/>
      <c r="O65" s="310"/>
      <c r="P65" s="340"/>
      <c r="Q65" s="340"/>
      <c r="R65" s="340"/>
      <c r="S65" s="340"/>
      <c r="T65" s="340"/>
    </row>
    <row r="66" spans="2:20" ht="15" customHeight="1" x14ac:dyDescent="0.25">
      <c r="B66" s="303"/>
      <c r="C66" s="303"/>
      <c r="D66" s="303"/>
      <c r="E66" s="261" t="s">
        <v>112</v>
      </c>
      <c r="F66" s="303"/>
      <c r="G66" s="303"/>
      <c r="H66" s="303"/>
      <c r="I66" s="303" t="s">
        <v>18</v>
      </c>
      <c r="J66" s="310">
        <f t="shared" ref="J66:T66" si="0">SUM(J22:J58)</f>
        <v>67</v>
      </c>
      <c r="K66" s="310">
        <f t="shared" si="0"/>
        <v>22</v>
      </c>
      <c r="L66" s="310">
        <f t="shared" si="0"/>
        <v>26</v>
      </c>
      <c r="M66" s="310">
        <f t="shared" si="0"/>
        <v>25</v>
      </c>
      <c r="N66" s="310">
        <f t="shared" si="0"/>
        <v>52</v>
      </c>
      <c r="O66" s="310">
        <f t="shared" si="0"/>
        <v>40</v>
      </c>
      <c r="P66" s="310">
        <f t="shared" si="0"/>
        <v>34</v>
      </c>
      <c r="Q66" s="310">
        <f t="shared" si="0"/>
        <v>0</v>
      </c>
      <c r="R66" s="310">
        <f t="shared" si="0"/>
        <v>0</v>
      </c>
      <c r="S66" s="310">
        <f t="shared" si="0"/>
        <v>0</v>
      </c>
      <c r="T66" s="310">
        <f t="shared" si="0"/>
        <v>0</v>
      </c>
    </row>
    <row r="67" spans="2:20" ht="15" customHeight="1" x14ac:dyDescent="0.25">
      <c r="B67" s="303"/>
      <c r="C67" s="303"/>
      <c r="D67" s="303"/>
      <c r="E67" s="303"/>
      <c r="F67" s="303"/>
      <c r="G67" s="303"/>
      <c r="H67" s="303"/>
      <c r="I67" s="303" t="s">
        <v>113</v>
      </c>
      <c r="J67" s="310">
        <f>+J66</f>
        <v>67</v>
      </c>
      <c r="K67" s="262">
        <f>+J67-($J$67/7)</f>
        <v>57.428571428571431</v>
      </c>
      <c r="L67" s="262">
        <f>+K67-($J$67/7)</f>
        <v>47.857142857142861</v>
      </c>
      <c r="M67" s="262">
        <f t="shared" ref="M67:T67" si="1">+L67-($J$67/7)</f>
        <v>38.285714285714292</v>
      </c>
      <c r="N67" s="262">
        <f t="shared" si="1"/>
        <v>28.714285714285722</v>
      </c>
      <c r="O67" s="262">
        <f t="shared" si="1"/>
        <v>19.142857142857153</v>
      </c>
      <c r="P67" s="262">
        <f t="shared" si="1"/>
        <v>9.5714285714285818</v>
      </c>
      <c r="Q67" s="262">
        <f t="shared" si="1"/>
        <v>0</v>
      </c>
      <c r="R67" s="262">
        <f t="shared" si="1"/>
        <v>-9.5714285714285712</v>
      </c>
      <c r="S67" s="262">
        <f t="shared" si="1"/>
        <v>-19.142857142857142</v>
      </c>
      <c r="T67" s="262">
        <f t="shared" si="1"/>
        <v>-28.714285714285715</v>
      </c>
    </row>
    <row r="68" spans="2:20" ht="15.75" x14ac:dyDescent="0.25">
      <c r="B68" s="303"/>
      <c r="C68" s="303"/>
      <c r="D68" s="303"/>
      <c r="E68" s="303"/>
      <c r="F68" s="303"/>
      <c r="G68" s="303"/>
      <c r="H68" s="303"/>
      <c r="I68" s="303"/>
      <c r="J68" s="310"/>
      <c r="K68" s="303"/>
      <c r="L68" s="303"/>
      <c r="M68" s="303"/>
      <c r="N68" s="303"/>
      <c r="O68" s="19"/>
    </row>
    <row r="69" spans="2:20" ht="15.75" x14ac:dyDescent="0.25">
      <c r="B69" s="303"/>
      <c r="C69" s="303"/>
      <c r="D69" s="303"/>
      <c r="E69" s="303"/>
      <c r="F69" s="303"/>
      <c r="G69" s="303"/>
      <c r="H69" s="303"/>
      <c r="I69" s="303"/>
      <c r="J69" s="310"/>
      <c r="K69" s="303"/>
      <c r="L69" s="303"/>
      <c r="M69" s="303"/>
      <c r="N69" s="303"/>
      <c r="O69" s="19"/>
    </row>
    <row r="70" spans="2:20" ht="12.75" customHeight="1" x14ac:dyDescent="0.25">
      <c r="B70" s="303"/>
      <c r="C70" s="303"/>
      <c r="D70" s="303"/>
      <c r="E70" s="303"/>
      <c r="F70" s="303"/>
      <c r="G70" s="303"/>
      <c r="H70" s="303"/>
      <c r="I70" s="303"/>
      <c r="J70" s="310"/>
      <c r="K70" s="303"/>
      <c r="L70" s="303"/>
      <c r="M70" s="303"/>
      <c r="N70" s="303"/>
    </row>
    <row r="71" spans="2:20" ht="12.75" customHeight="1" x14ac:dyDescent="0.25">
      <c r="B71" s="303"/>
      <c r="C71" s="303"/>
      <c r="D71" s="303"/>
      <c r="E71" s="303"/>
      <c r="F71" s="303"/>
      <c r="G71" s="303"/>
      <c r="H71" s="303"/>
      <c r="I71" s="303"/>
      <c r="J71" s="310"/>
      <c r="K71" s="303"/>
      <c r="L71" s="303"/>
      <c r="M71" s="303"/>
      <c r="N71" s="303"/>
    </row>
    <row r="72" spans="2:20" ht="12.75" customHeight="1" x14ac:dyDescent="0.25">
      <c r="B72" s="303"/>
      <c r="C72" s="303"/>
      <c r="D72" s="303"/>
      <c r="E72" s="303"/>
      <c r="F72" s="303"/>
      <c r="G72" s="303"/>
      <c r="H72" s="303"/>
      <c r="I72" s="303"/>
      <c r="J72" s="310"/>
      <c r="K72" s="303"/>
      <c r="L72" s="303"/>
      <c r="M72" s="303"/>
      <c r="N72" s="303"/>
    </row>
    <row r="73" spans="2:20" ht="12.75" customHeight="1" x14ac:dyDescent="0.25">
      <c r="B73" s="303"/>
      <c r="C73" s="303"/>
      <c r="D73" s="303"/>
      <c r="E73" s="303"/>
      <c r="F73" s="303"/>
      <c r="G73" s="303"/>
      <c r="H73" s="303"/>
      <c r="I73" s="303"/>
      <c r="J73" s="310"/>
      <c r="K73" s="303"/>
      <c r="L73" s="303"/>
      <c r="M73" s="303"/>
      <c r="N73" s="303"/>
    </row>
    <row r="74" spans="2:20" ht="12.75" customHeight="1" x14ac:dyDescent="0.25">
      <c r="B74" s="303"/>
      <c r="C74" s="303"/>
      <c r="D74" s="303"/>
      <c r="E74" s="303"/>
      <c r="F74" s="303"/>
      <c r="G74" s="303"/>
      <c r="H74" s="303"/>
      <c r="I74" s="303"/>
      <c r="J74" s="310"/>
      <c r="K74" s="303"/>
      <c r="L74" s="303"/>
      <c r="M74" s="303"/>
      <c r="N74" s="303"/>
    </row>
  </sheetData>
  <mergeCells count="62">
    <mergeCell ref="B2:C2"/>
    <mergeCell ref="D2:F6"/>
    <mergeCell ref="G9:H9"/>
    <mergeCell ref="E10:F10"/>
    <mergeCell ref="G10:H10"/>
    <mergeCell ref="E9:F9"/>
    <mergeCell ref="D65:E65"/>
    <mergeCell ref="D62:E62"/>
    <mergeCell ref="C19:E19"/>
    <mergeCell ref="D21:E21"/>
    <mergeCell ref="E18:F18"/>
    <mergeCell ref="D22:E22"/>
    <mergeCell ref="D48:E48"/>
    <mergeCell ref="D49:E49"/>
    <mergeCell ref="D29:E29"/>
    <mergeCell ref="D30:E30"/>
    <mergeCell ref="D31:E31"/>
    <mergeCell ref="D32:E32"/>
    <mergeCell ref="D33:E33"/>
    <mergeCell ref="D34:E34"/>
    <mergeCell ref="D35:E35"/>
    <mergeCell ref="D36:E36"/>
    <mergeCell ref="E14:F14"/>
    <mergeCell ref="G14:H14"/>
    <mergeCell ref="G15:H15"/>
    <mergeCell ref="D56:E56"/>
    <mergeCell ref="D55:E55"/>
    <mergeCell ref="G16:H16"/>
    <mergeCell ref="E15:F15"/>
    <mergeCell ref="E16:F16"/>
    <mergeCell ref="D23:E23"/>
    <mergeCell ref="D24:E24"/>
    <mergeCell ref="D26:E26"/>
    <mergeCell ref="D28:E28"/>
    <mergeCell ref="D50:E50"/>
    <mergeCell ref="D45:E45"/>
    <mergeCell ref="D46:E46"/>
    <mergeCell ref="D47:E47"/>
    <mergeCell ref="E11:F11"/>
    <mergeCell ref="G11:H11"/>
    <mergeCell ref="E12:F12"/>
    <mergeCell ref="G12:H12"/>
    <mergeCell ref="E13:F13"/>
    <mergeCell ref="G13:H13"/>
    <mergeCell ref="D63:E63"/>
    <mergeCell ref="D64:E64"/>
    <mergeCell ref="D40:E40"/>
    <mergeCell ref="D41:E41"/>
    <mergeCell ref="D42:E42"/>
    <mergeCell ref="D43:E43"/>
    <mergeCell ref="D44:E44"/>
    <mergeCell ref="D51:E51"/>
    <mergeCell ref="D52:E52"/>
    <mergeCell ref="D53:E53"/>
    <mergeCell ref="D54:E54"/>
    <mergeCell ref="D58:E58"/>
    <mergeCell ref="D57:E57"/>
    <mergeCell ref="D60:E60"/>
    <mergeCell ref="D61:E61"/>
    <mergeCell ref="D37:E37"/>
    <mergeCell ref="D38:E38"/>
    <mergeCell ref="D59:E59"/>
  </mergeCells>
  <conditionalFormatting sqref="F58:F65">
    <cfRule type="containsText" dxfId="171" priority="279" operator="containsText" text="Ei tehdä">
      <formula>NOT(ISERROR(SEARCH("Ei tehdä",F58)))</formula>
    </cfRule>
    <cfRule type="containsText" dxfId="170" priority="281" operator="containsText" text="Valmis">
      <formula>NOT(ISERROR(SEARCH("Valmis",F58)))</formula>
    </cfRule>
    <cfRule type="containsText" dxfId="169" priority="282" operator="containsText" text="Kesken">
      <formula>NOT(ISERROR(SEARCH("Kesken",F58)))</formula>
    </cfRule>
    <cfRule type="containsBlanks" dxfId="168" priority="284">
      <formula>LEN(TRIM(F58))=0</formula>
    </cfRule>
  </conditionalFormatting>
  <conditionalFormatting sqref="F23">
    <cfRule type="containsText" dxfId="167" priority="222" operator="containsText" text="Ei tehdä">
      <formula>NOT(ISERROR(SEARCH("Ei tehdä",F23)))</formula>
    </cfRule>
    <cfRule type="containsText" dxfId="166" priority="223" operator="containsText" text="Valmis">
      <formula>NOT(ISERROR(SEARCH("Valmis",F23)))</formula>
    </cfRule>
    <cfRule type="containsText" dxfId="165" priority="224" operator="containsText" text="Kesken">
      <formula>NOT(ISERROR(SEARCH("Kesken",F23)))</formula>
    </cfRule>
    <cfRule type="containsBlanks" dxfId="164" priority="225">
      <formula>LEN(TRIM(F23))=0</formula>
    </cfRule>
  </conditionalFormatting>
  <conditionalFormatting sqref="F22">
    <cfRule type="containsText" dxfId="163" priority="217" operator="containsText" text="Ei tehdä">
      <formula>NOT(ISERROR(SEARCH("Ei tehdä",F22)))</formula>
    </cfRule>
    <cfRule type="containsText" dxfId="162" priority="218" operator="containsText" text="Valmis">
      <formula>NOT(ISERROR(SEARCH("Valmis",F22)))</formula>
    </cfRule>
    <cfRule type="containsText" dxfId="161" priority="219" operator="containsText" text="Kesken">
      <formula>NOT(ISERROR(SEARCH("Kesken",F22)))</formula>
    </cfRule>
    <cfRule type="containsBlanks" dxfId="160" priority="220">
      <formula>LEN(TRIM(F22))=0</formula>
    </cfRule>
  </conditionalFormatting>
  <conditionalFormatting sqref="F24">
    <cfRule type="containsText" dxfId="159" priority="212" operator="containsText" text="Ei tehdä">
      <formula>NOT(ISERROR(SEARCH("Ei tehdä",F24)))</formula>
    </cfRule>
    <cfRule type="containsText" dxfId="158" priority="213" operator="containsText" text="Valmis">
      <formula>NOT(ISERROR(SEARCH("Valmis",F24)))</formula>
    </cfRule>
    <cfRule type="containsText" dxfId="157" priority="214" operator="containsText" text="Kesken">
      <formula>NOT(ISERROR(SEARCH("Kesken",F24)))</formula>
    </cfRule>
    <cfRule type="containsBlanks" dxfId="156" priority="215">
      <formula>LEN(TRIM(F24))=0</formula>
    </cfRule>
  </conditionalFormatting>
  <conditionalFormatting sqref="F26">
    <cfRule type="containsText" dxfId="155" priority="207" operator="containsText" text="Ei tehdä">
      <formula>NOT(ISERROR(SEARCH("Ei tehdä",F26)))</formula>
    </cfRule>
    <cfRule type="containsText" dxfId="154" priority="208" operator="containsText" text="Valmis">
      <formula>NOT(ISERROR(SEARCH("Valmis",F26)))</formula>
    </cfRule>
    <cfRule type="containsText" dxfId="153" priority="209" operator="containsText" text="Kesken">
      <formula>NOT(ISERROR(SEARCH("Kesken",F26)))</formula>
    </cfRule>
    <cfRule type="containsBlanks" dxfId="152" priority="210">
      <formula>LEN(TRIM(F26))=0</formula>
    </cfRule>
  </conditionalFormatting>
  <conditionalFormatting sqref="F29">
    <cfRule type="containsText" dxfId="151" priority="202" operator="containsText" text="Ei tehdä">
      <formula>NOT(ISERROR(SEARCH("Ei tehdä",F29)))</formula>
    </cfRule>
    <cfRule type="containsText" dxfId="150" priority="203" operator="containsText" text="Valmis">
      <formula>NOT(ISERROR(SEARCH("Valmis",F29)))</formula>
    </cfRule>
    <cfRule type="containsText" dxfId="149" priority="204" operator="containsText" text="Kesken">
      <formula>NOT(ISERROR(SEARCH("Kesken",F29)))</formula>
    </cfRule>
    <cfRule type="containsBlanks" dxfId="148" priority="205">
      <formula>LEN(TRIM(F29))=0</formula>
    </cfRule>
  </conditionalFormatting>
  <conditionalFormatting sqref="F32">
    <cfRule type="containsText" dxfId="147" priority="187" operator="containsText" text="Ei tehdä">
      <formula>NOT(ISERROR(SEARCH("Ei tehdä",F32)))</formula>
    </cfRule>
    <cfRule type="containsText" dxfId="146" priority="188" operator="containsText" text="Valmis">
      <formula>NOT(ISERROR(SEARCH("Valmis",F32)))</formula>
    </cfRule>
    <cfRule type="containsText" dxfId="145" priority="189" operator="containsText" text="Kesken">
      <formula>NOT(ISERROR(SEARCH("Kesken",F32)))</formula>
    </cfRule>
    <cfRule type="containsBlanks" dxfId="144" priority="190">
      <formula>LEN(TRIM(F32))=0</formula>
    </cfRule>
  </conditionalFormatting>
  <conditionalFormatting sqref="F34">
    <cfRule type="containsText" dxfId="143" priority="177" operator="containsText" text="Ei tehdä">
      <formula>NOT(ISERROR(SEARCH("Ei tehdä",F34)))</formula>
    </cfRule>
    <cfRule type="containsText" dxfId="142" priority="178" operator="containsText" text="Valmis">
      <formula>NOT(ISERROR(SEARCH("Valmis",F34)))</formula>
    </cfRule>
    <cfRule type="containsText" dxfId="141" priority="179" operator="containsText" text="Kesken">
      <formula>NOT(ISERROR(SEARCH("Kesken",F34)))</formula>
    </cfRule>
    <cfRule type="containsBlanks" dxfId="140" priority="180">
      <formula>LEN(TRIM(F34))=0</formula>
    </cfRule>
  </conditionalFormatting>
  <conditionalFormatting sqref="F35">
    <cfRule type="containsText" dxfId="139" priority="172" operator="containsText" text="Ei tehdä">
      <formula>NOT(ISERROR(SEARCH("Ei tehdä",F35)))</formula>
    </cfRule>
    <cfRule type="containsText" dxfId="138" priority="173" operator="containsText" text="Valmis">
      <formula>NOT(ISERROR(SEARCH("Valmis",F35)))</formula>
    </cfRule>
    <cfRule type="containsText" dxfId="137" priority="174" operator="containsText" text="Kesken">
      <formula>NOT(ISERROR(SEARCH("Kesken",F35)))</formula>
    </cfRule>
    <cfRule type="containsBlanks" dxfId="136" priority="175">
      <formula>LEN(TRIM(F35))=0</formula>
    </cfRule>
  </conditionalFormatting>
  <conditionalFormatting sqref="F40">
    <cfRule type="containsText" dxfId="135" priority="152" operator="containsText" text="Ei tehdä">
      <formula>NOT(ISERROR(SEARCH("Ei tehdä",F40)))</formula>
    </cfRule>
    <cfRule type="containsText" dxfId="134" priority="153" operator="containsText" text="Valmis">
      <formula>NOT(ISERROR(SEARCH("Valmis",F40)))</formula>
    </cfRule>
    <cfRule type="containsText" dxfId="133" priority="154" operator="containsText" text="Kesken">
      <formula>NOT(ISERROR(SEARCH("Kesken",F40)))</formula>
    </cfRule>
    <cfRule type="containsBlanks" dxfId="132" priority="155">
      <formula>LEN(TRIM(F40))=0</formula>
    </cfRule>
  </conditionalFormatting>
  <conditionalFormatting sqref="F25">
    <cfRule type="containsText" dxfId="131" priority="142" operator="containsText" text="Ei tehdä">
      <formula>NOT(ISERROR(SEARCH("Ei tehdä",F25)))</formula>
    </cfRule>
    <cfRule type="containsText" dxfId="130" priority="143" operator="containsText" text="Valmis">
      <formula>NOT(ISERROR(SEARCH("Valmis",F25)))</formula>
    </cfRule>
    <cfRule type="containsText" dxfId="129" priority="144" operator="containsText" text="Kesken">
      <formula>NOT(ISERROR(SEARCH("Kesken",F25)))</formula>
    </cfRule>
    <cfRule type="containsBlanks" dxfId="128" priority="145">
      <formula>LEN(TRIM(F25))=0</formula>
    </cfRule>
  </conditionalFormatting>
  <conditionalFormatting sqref="F42">
    <cfRule type="containsText" dxfId="127" priority="134" operator="containsText" text="Ei tehdä">
      <formula>NOT(ISERROR(SEARCH("Ei tehdä",F42)))</formula>
    </cfRule>
    <cfRule type="containsText" dxfId="126" priority="135" operator="containsText" text="Valmis">
      <formula>NOT(ISERROR(SEARCH("Valmis",F42)))</formula>
    </cfRule>
    <cfRule type="containsText" dxfId="125" priority="136" operator="containsText" text="Kesken">
      <formula>NOT(ISERROR(SEARCH("Kesken",F42)))</formula>
    </cfRule>
    <cfRule type="containsBlanks" dxfId="124" priority="137">
      <formula>LEN(TRIM(F42))=0</formula>
    </cfRule>
  </conditionalFormatting>
  <conditionalFormatting sqref="F43">
    <cfRule type="containsText" dxfId="123" priority="130" operator="containsText" text="Ei tehdä">
      <formula>NOT(ISERROR(SEARCH("Ei tehdä",F43)))</formula>
    </cfRule>
    <cfRule type="containsText" dxfId="122" priority="131" operator="containsText" text="Valmis">
      <formula>NOT(ISERROR(SEARCH("Valmis",F43)))</formula>
    </cfRule>
    <cfRule type="containsText" dxfId="121" priority="132" operator="containsText" text="Kesken">
      <formula>NOT(ISERROR(SEARCH("Kesken",F43)))</formula>
    </cfRule>
    <cfRule type="containsBlanks" dxfId="120" priority="133">
      <formula>LEN(TRIM(F43))=0</formula>
    </cfRule>
  </conditionalFormatting>
  <conditionalFormatting sqref="F44">
    <cfRule type="containsText" dxfId="119" priority="126" operator="containsText" text="Ei tehdä">
      <formula>NOT(ISERROR(SEARCH("Ei tehdä",F44)))</formula>
    </cfRule>
    <cfRule type="containsText" dxfId="118" priority="127" operator="containsText" text="Valmis">
      <formula>NOT(ISERROR(SEARCH("Valmis",F44)))</formula>
    </cfRule>
    <cfRule type="containsText" dxfId="117" priority="128" operator="containsText" text="Kesken">
      <formula>NOT(ISERROR(SEARCH("Kesken",F44)))</formula>
    </cfRule>
    <cfRule type="containsBlanks" dxfId="116" priority="129">
      <formula>LEN(TRIM(F44))=0</formula>
    </cfRule>
  </conditionalFormatting>
  <conditionalFormatting sqref="F45">
    <cfRule type="containsText" dxfId="115" priority="122" operator="containsText" text="Ei tehdä">
      <formula>NOT(ISERROR(SEARCH("Ei tehdä",F45)))</formula>
    </cfRule>
    <cfRule type="containsText" dxfId="114" priority="123" operator="containsText" text="Valmis">
      <formula>NOT(ISERROR(SEARCH("Valmis",F45)))</formula>
    </cfRule>
    <cfRule type="containsText" dxfId="113" priority="124" operator="containsText" text="Kesken">
      <formula>NOT(ISERROR(SEARCH("Kesken",F45)))</formula>
    </cfRule>
    <cfRule type="containsBlanks" dxfId="112" priority="125">
      <formula>LEN(TRIM(F45))=0</formula>
    </cfRule>
  </conditionalFormatting>
  <conditionalFormatting sqref="F46">
    <cfRule type="containsText" dxfId="111" priority="118" operator="containsText" text="Ei tehdä">
      <formula>NOT(ISERROR(SEARCH("Ei tehdä",F46)))</formula>
    </cfRule>
    <cfRule type="containsText" dxfId="110" priority="119" operator="containsText" text="Valmis">
      <formula>NOT(ISERROR(SEARCH("Valmis",F46)))</formula>
    </cfRule>
    <cfRule type="containsText" dxfId="109" priority="120" operator="containsText" text="Kesken">
      <formula>NOT(ISERROR(SEARCH("Kesken",F46)))</formula>
    </cfRule>
    <cfRule type="containsBlanks" dxfId="108" priority="121">
      <formula>LEN(TRIM(F46))=0</formula>
    </cfRule>
  </conditionalFormatting>
  <conditionalFormatting sqref="F47">
    <cfRule type="containsText" dxfId="107" priority="114" operator="containsText" text="Ei tehdä">
      <formula>NOT(ISERROR(SEARCH("Ei tehdä",F47)))</formula>
    </cfRule>
    <cfRule type="containsText" dxfId="106" priority="115" operator="containsText" text="Valmis">
      <formula>NOT(ISERROR(SEARCH("Valmis",F47)))</formula>
    </cfRule>
    <cfRule type="containsText" dxfId="105" priority="116" operator="containsText" text="Kesken">
      <formula>NOT(ISERROR(SEARCH("Kesken",F47)))</formula>
    </cfRule>
    <cfRule type="containsBlanks" dxfId="104" priority="117">
      <formula>LEN(TRIM(F47))=0</formula>
    </cfRule>
  </conditionalFormatting>
  <conditionalFormatting sqref="F48">
    <cfRule type="containsText" dxfId="103" priority="110" operator="containsText" text="Ei tehdä">
      <formula>NOT(ISERROR(SEARCH("Ei tehdä",F48)))</formula>
    </cfRule>
    <cfRule type="containsText" dxfId="102" priority="111" operator="containsText" text="Valmis">
      <formula>NOT(ISERROR(SEARCH("Valmis",F48)))</formula>
    </cfRule>
    <cfRule type="containsText" dxfId="101" priority="112" operator="containsText" text="Kesken">
      <formula>NOT(ISERROR(SEARCH("Kesken",F48)))</formula>
    </cfRule>
    <cfRule type="containsBlanks" dxfId="100" priority="113">
      <formula>LEN(TRIM(F48))=0</formula>
    </cfRule>
  </conditionalFormatting>
  <conditionalFormatting sqref="F49">
    <cfRule type="containsText" dxfId="99" priority="106" operator="containsText" text="Ei tehdä">
      <formula>NOT(ISERROR(SEARCH("Ei tehdä",F49)))</formula>
    </cfRule>
    <cfRule type="containsText" dxfId="98" priority="107" operator="containsText" text="Valmis">
      <formula>NOT(ISERROR(SEARCH("Valmis",F49)))</formula>
    </cfRule>
    <cfRule type="containsText" dxfId="97" priority="108" operator="containsText" text="Kesken">
      <formula>NOT(ISERROR(SEARCH("Kesken",F49)))</formula>
    </cfRule>
    <cfRule type="containsBlanks" dxfId="96" priority="109">
      <formula>LEN(TRIM(F49))=0</formula>
    </cfRule>
  </conditionalFormatting>
  <conditionalFormatting sqref="F50">
    <cfRule type="containsText" dxfId="95" priority="102" operator="containsText" text="Ei tehdä">
      <formula>NOT(ISERROR(SEARCH("Ei tehdä",F50)))</formula>
    </cfRule>
    <cfRule type="containsText" dxfId="94" priority="103" operator="containsText" text="Valmis">
      <formula>NOT(ISERROR(SEARCH("Valmis",F50)))</formula>
    </cfRule>
    <cfRule type="containsText" dxfId="93" priority="104" operator="containsText" text="Kesken">
      <formula>NOT(ISERROR(SEARCH("Kesken",F50)))</formula>
    </cfRule>
    <cfRule type="containsBlanks" dxfId="92" priority="105">
      <formula>LEN(TRIM(F50))=0</formula>
    </cfRule>
  </conditionalFormatting>
  <conditionalFormatting sqref="F51">
    <cfRule type="containsText" dxfId="91" priority="98" operator="containsText" text="Ei tehdä">
      <formula>NOT(ISERROR(SEARCH("Ei tehdä",F51)))</formula>
    </cfRule>
    <cfRule type="containsText" dxfId="90" priority="99" operator="containsText" text="Valmis">
      <formula>NOT(ISERROR(SEARCH("Valmis",F51)))</formula>
    </cfRule>
    <cfRule type="containsText" dxfId="89" priority="100" operator="containsText" text="Kesken">
      <formula>NOT(ISERROR(SEARCH("Kesken",F51)))</formula>
    </cfRule>
    <cfRule type="containsBlanks" dxfId="88" priority="101">
      <formula>LEN(TRIM(F51))=0</formula>
    </cfRule>
  </conditionalFormatting>
  <conditionalFormatting sqref="F53">
    <cfRule type="containsText" dxfId="87" priority="90" operator="containsText" text="Ei tehdä">
      <formula>NOT(ISERROR(SEARCH("Ei tehdä",F53)))</formula>
    </cfRule>
    <cfRule type="containsText" dxfId="86" priority="91" operator="containsText" text="Valmis">
      <formula>NOT(ISERROR(SEARCH("Valmis",F53)))</formula>
    </cfRule>
    <cfRule type="containsText" dxfId="85" priority="92" operator="containsText" text="Kesken">
      <formula>NOT(ISERROR(SEARCH("Kesken",F53)))</formula>
    </cfRule>
    <cfRule type="containsBlanks" dxfId="84" priority="93">
      <formula>LEN(TRIM(F53))=0</formula>
    </cfRule>
  </conditionalFormatting>
  <conditionalFormatting sqref="F54">
    <cfRule type="containsText" dxfId="83" priority="86" operator="containsText" text="Ei tehdä">
      <formula>NOT(ISERROR(SEARCH("Ei tehdä",F54)))</formula>
    </cfRule>
    <cfRule type="containsText" dxfId="82" priority="87" operator="containsText" text="Valmis">
      <formula>NOT(ISERROR(SEARCH("Valmis",F54)))</formula>
    </cfRule>
    <cfRule type="containsText" dxfId="81" priority="88" operator="containsText" text="Kesken">
      <formula>NOT(ISERROR(SEARCH("Kesken",F54)))</formula>
    </cfRule>
    <cfRule type="containsBlanks" dxfId="80" priority="89">
      <formula>LEN(TRIM(F54))=0</formula>
    </cfRule>
  </conditionalFormatting>
  <conditionalFormatting sqref="F57">
    <cfRule type="containsText" dxfId="79" priority="74" operator="containsText" text="Ei tehdä">
      <formula>NOT(ISERROR(SEARCH("Ei tehdä",F57)))</formula>
    </cfRule>
    <cfRule type="containsText" dxfId="78" priority="75" operator="containsText" text="Valmis">
      <formula>NOT(ISERROR(SEARCH("Valmis",F57)))</formula>
    </cfRule>
    <cfRule type="containsText" dxfId="77" priority="76" operator="containsText" text="Kesken">
      <formula>NOT(ISERROR(SEARCH("Kesken",F57)))</formula>
    </cfRule>
    <cfRule type="containsBlanks" dxfId="76" priority="77">
      <formula>LEN(TRIM(F57))=0</formula>
    </cfRule>
  </conditionalFormatting>
  <conditionalFormatting sqref="F30">
    <cfRule type="containsText" dxfId="75" priority="60" operator="containsText" text="Ei tehdä">
      <formula>NOT(ISERROR(SEARCH("Ei tehdä",F30)))</formula>
    </cfRule>
    <cfRule type="containsText" dxfId="74" priority="61" operator="containsText" text="Valmis">
      <formula>NOT(ISERROR(SEARCH("Valmis",F30)))</formula>
    </cfRule>
    <cfRule type="containsText" dxfId="73" priority="62" operator="containsText" text="Kesken">
      <formula>NOT(ISERROR(SEARCH("Kesken",F30)))</formula>
    </cfRule>
    <cfRule type="containsBlanks" dxfId="72" priority="63">
      <formula>LEN(TRIM(F30))=0</formula>
    </cfRule>
  </conditionalFormatting>
  <conditionalFormatting sqref="F31">
    <cfRule type="containsText" dxfId="71" priority="55" operator="containsText" text="Ei tehdä">
      <formula>NOT(ISERROR(SEARCH("Ei tehdä",F31)))</formula>
    </cfRule>
    <cfRule type="containsText" dxfId="70" priority="56" operator="containsText" text="Valmis">
      <formula>NOT(ISERROR(SEARCH("Valmis",F31)))</formula>
    </cfRule>
    <cfRule type="containsText" dxfId="69" priority="57" operator="containsText" text="Kesken">
      <formula>NOT(ISERROR(SEARCH("Kesken",F31)))</formula>
    </cfRule>
    <cfRule type="containsBlanks" dxfId="68" priority="58">
      <formula>LEN(TRIM(F31))=0</formula>
    </cfRule>
  </conditionalFormatting>
  <conditionalFormatting sqref="F33">
    <cfRule type="containsText" dxfId="67" priority="50" operator="containsText" text="Ei tehdä">
      <formula>NOT(ISERROR(SEARCH("Ei tehdä",F33)))</formula>
    </cfRule>
    <cfRule type="containsText" dxfId="66" priority="51" operator="containsText" text="Valmis">
      <formula>NOT(ISERROR(SEARCH("Valmis",F33)))</formula>
    </cfRule>
    <cfRule type="containsText" dxfId="65" priority="52" operator="containsText" text="Kesken">
      <formula>NOT(ISERROR(SEARCH("Kesken",F33)))</formula>
    </cfRule>
    <cfRule type="containsBlanks" dxfId="64" priority="53">
      <formula>LEN(TRIM(F33))=0</formula>
    </cfRule>
  </conditionalFormatting>
  <conditionalFormatting sqref="F36">
    <cfRule type="containsText" dxfId="63" priority="45" operator="containsText" text="Ei tehdä">
      <formula>NOT(ISERROR(SEARCH("Ei tehdä",F36)))</formula>
    </cfRule>
    <cfRule type="containsText" dxfId="62" priority="46" operator="containsText" text="Valmis">
      <formula>NOT(ISERROR(SEARCH("Valmis",F36)))</formula>
    </cfRule>
    <cfRule type="containsText" dxfId="61" priority="47" operator="containsText" text="Kesken">
      <formula>NOT(ISERROR(SEARCH("Kesken",F36)))</formula>
    </cfRule>
    <cfRule type="containsBlanks" dxfId="60" priority="48">
      <formula>LEN(TRIM(F36))=0</formula>
    </cfRule>
  </conditionalFormatting>
  <conditionalFormatting sqref="F37">
    <cfRule type="containsText" dxfId="59" priority="40" operator="containsText" text="Ei tehdä">
      <formula>NOT(ISERROR(SEARCH("Ei tehdä",F37)))</formula>
    </cfRule>
    <cfRule type="containsText" dxfId="58" priority="41" operator="containsText" text="Valmis">
      <formula>NOT(ISERROR(SEARCH("Valmis",F37)))</formula>
    </cfRule>
    <cfRule type="containsText" dxfId="57" priority="42" operator="containsText" text="Kesken">
      <formula>NOT(ISERROR(SEARCH("Kesken",F37)))</formula>
    </cfRule>
    <cfRule type="containsBlanks" dxfId="56" priority="43">
      <formula>LEN(TRIM(F37))=0</formula>
    </cfRule>
  </conditionalFormatting>
  <conditionalFormatting sqref="F38:F39">
    <cfRule type="containsText" dxfId="55" priority="35" operator="containsText" text="Ei tehdä">
      <formula>NOT(ISERROR(SEARCH("Ei tehdä",F38)))</formula>
    </cfRule>
    <cfRule type="containsText" dxfId="54" priority="36" operator="containsText" text="Valmis">
      <formula>NOT(ISERROR(SEARCH("Valmis",F38)))</formula>
    </cfRule>
    <cfRule type="containsText" dxfId="53" priority="37" operator="containsText" text="Kesken">
      <formula>NOT(ISERROR(SEARCH("Kesken",F38)))</formula>
    </cfRule>
    <cfRule type="containsBlanks" dxfId="52" priority="38">
      <formula>LEN(TRIM(F38))=0</formula>
    </cfRule>
  </conditionalFormatting>
  <conditionalFormatting sqref="F28">
    <cfRule type="containsText" dxfId="51" priority="30" operator="containsText" text="Ei tehdä">
      <formula>NOT(ISERROR(SEARCH("Ei tehdä",F28)))</formula>
    </cfRule>
    <cfRule type="containsText" dxfId="50" priority="31" operator="containsText" text="Valmis">
      <formula>NOT(ISERROR(SEARCH("Valmis",F28)))</formula>
    </cfRule>
    <cfRule type="containsText" dxfId="49" priority="32" operator="containsText" text="Kesken">
      <formula>NOT(ISERROR(SEARCH("Kesken",F28)))</formula>
    </cfRule>
    <cfRule type="containsBlanks" dxfId="48" priority="33">
      <formula>LEN(TRIM(F28))=0</formula>
    </cfRule>
  </conditionalFormatting>
  <conditionalFormatting sqref="F56">
    <cfRule type="containsText" dxfId="47" priority="25" operator="containsText" text="Ei tehdä">
      <formula>NOT(ISERROR(SEARCH("Ei tehdä",F56)))</formula>
    </cfRule>
    <cfRule type="containsText" dxfId="46" priority="26" operator="containsText" text="Valmis">
      <formula>NOT(ISERROR(SEARCH("Valmis",F56)))</formula>
    </cfRule>
    <cfRule type="containsText" dxfId="45" priority="27" operator="containsText" text="Kesken">
      <formula>NOT(ISERROR(SEARCH("Kesken",F56)))</formula>
    </cfRule>
    <cfRule type="containsBlanks" dxfId="44" priority="28">
      <formula>LEN(TRIM(F56))=0</formula>
    </cfRule>
  </conditionalFormatting>
  <conditionalFormatting sqref="F27">
    <cfRule type="containsText" dxfId="43" priority="1" operator="containsText" text="Ei tehdä">
      <formula>NOT(ISERROR(SEARCH("Ei tehdä",F27)))</formula>
    </cfRule>
    <cfRule type="containsText" dxfId="42" priority="2" operator="containsText" text="Valmis">
      <formula>NOT(ISERROR(SEARCH("Valmis",F27)))</formula>
    </cfRule>
    <cfRule type="containsText" dxfId="41" priority="3" operator="containsText" text="Kesken">
      <formula>NOT(ISERROR(SEARCH("Kesken",F27)))</formula>
    </cfRule>
    <cfRule type="containsBlanks" dxfId="40" priority="4">
      <formula>LEN(TRIM(F27))=0</formula>
    </cfRule>
  </conditionalFormatting>
  <conditionalFormatting sqref="F41">
    <cfRule type="containsText" dxfId="39" priority="16" operator="containsText" text="Ei tehdä">
      <formula>NOT(ISERROR(SEARCH("Ei tehdä",F41)))</formula>
    </cfRule>
    <cfRule type="containsText" dxfId="38" priority="17" operator="containsText" text="Valmis">
      <formula>NOT(ISERROR(SEARCH("Valmis",F41)))</formula>
    </cfRule>
    <cfRule type="containsText" dxfId="37" priority="18" operator="containsText" text="Kesken">
      <formula>NOT(ISERROR(SEARCH("Kesken",F41)))</formula>
    </cfRule>
    <cfRule type="containsBlanks" dxfId="36" priority="19">
      <formula>LEN(TRIM(F41))=0</formula>
    </cfRule>
  </conditionalFormatting>
  <conditionalFormatting sqref="F55">
    <cfRule type="containsText" dxfId="35" priority="11" operator="containsText" text="Ei tehdä">
      <formula>NOT(ISERROR(SEARCH("Ei tehdä",F55)))</formula>
    </cfRule>
    <cfRule type="containsText" dxfId="34" priority="12" operator="containsText" text="Valmis">
      <formula>NOT(ISERROR(SEARCH("Valmis",F55)))</formula>
    </cfRule>
    <cfRule type="containsText" dxfId="33" priority="13" operator="containsText" text="Kesken">
      <formula>NOT(ISERROR(SEARCH("Kesken",F55)))</formula>
    </cfRule>
    <cfRule type="containsBlanks" dxfId="32" priority="14">
      <formula>LEN(TRIM(F55))=0</formula>
    </cfRule>
  </conditionalFormatting>
  <conditionalFormatting sqref="F52">
    <cfRule type="containsText" dxfId="31" priority="6" operator="containsText" text="Ei tehdä">
      <formula>NOT(ISERROR(SEARCH("Ei tehdä",F52)))</formula>
    </cfRule>
    <cfRule type="containsText" dxfId="30" priority="7" operator="containsText" text="Valmis">
      <formula>NOT(ISERROR(SEARCH("Valmis",F52)))</formula>
    </cfRule>
    <cfRule type="containsText" dxfId="29" priority="8" operator="containsText" text="Kesken">
      <formula>NOT(ISERROR(SEARCH("Kesken",F52)))</formula>
    </cfRule>
    <cfRule type="containsBlanks" dxfId="28" priority="9">
      <formula>LEN(TRIM(F52))=0</formula>
    </cfRule>
  </conditionalFormatting>
  <pageMargins left="0.7" right="0.7" top="0.75" bottom="0.75" header="0.3" footer="0.3"/>
  <pageSetup paperSize="9" orientation="portrait" r:id="rId1"/>
  <ignoredErrors>
    <ignoredError sqref="B52:B54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1" operator="containsText" id="{2C93A58A-E94B-4D95-AAE7-346C1D9644C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16" operator="containsText" id="{7D0A2589-4419-4298-B7AA-986B3ADAF0A1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11" operator="containsText" id="{3750CBF8-15B2-4F47-9DB2-6B2558C6CCA0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06" operator="containsText" id="{BFD943F3-C51E-4705-8C7E-3F589D3D2601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201" operator="containsText" id="{4B9D94EA-AB9F-4C94-BFA3-06F1E1BB4A3D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86" operator="containsText" id="{1735F2B4-682D-4EBE-8155-D9F8BE974674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76" operator="containsText" id="{6BD6C26E-098A-40A3-A3BB-E84C98AD014C}">
            <xm:f>NOT(ISERROR(SEARCH("""",F34)))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71" operator="containsText" id="{F61F2EC8-D4BD-43AA-9366-D1FD6B0A5A35}">
            <xm:f>NOT(ISERROR(SEARCH("""",F35)))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containsText" priority="151" operator="containsText" id="{2D64E061-0465-4F50-8A2D-B92342978C21}">
            <xm:f>NOT(ISERROR(SEARCH("""",F40)))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ontainsText" priority="59" operator="containsText" id="{D96BBF65-2C53-4B88-BE3F-F2DC4AA9F463}">
            <xm:f>NOT(ISERROR(SEARCH("""",F30)))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54" operator="containsText" id="{C638DBDE-8320-4B63-99E8-F447780240FC}">
            <xm:f>NOT(ISERROR(SEARCH("""",F31)))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49" operator="containsText" id="{21CBAADA-3C4B-49F6-915B-5096E5AB6620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ontainsText" priority="44" operator="containsText" id="{DD41D92F-EB52-4EB5-A394-22CA88F9E0C2}">
            <xm:f>NOT(ISERROR(SEARCH("""",F36)))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containsText" priority="39" operator="containsText" id="{697463C6-387D-4AB5-8FAF-BCC6B6DA346B}">
            <xm:f>NOT(ISERROR(SEARCH("""",F37)))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ontainsText" priority="34" operator="containsText" id="{3EC09E27-23F5-4262-A9F7-A12A2CEB136C}">
            <xm:f>NOT(ISERROR(SEARCH("""",F38)))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F38:F39</xm:sqref>
        </x14:conditionalFormatting>
        <x14:conditionalFormatting xmlns:xm="http://schemas.microsoft.com/office/excel/2006/main">
          <x14:cfRule type="containsText" priority="29" operator="containsText" id="{409CA441-EDB7-43FE-AB3E-3782F37062F9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4" operator="containsText" id="{4941E490-E6D5-45FE-A459-E3869719E268}">
            <xm:f>NOT(ISERROR(SEARCH("""",F56)))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F56</xm:sqref>
        </x14:conditionalFormatting>
        <x14:conditionalFormatting xmlns:xm="http://schemas.microsoft.com/office/excel/2006/main">
          <x14:cfRule type="containsText" priority="15" operator="containsText" id="{B43FA75D-AE12-4B6B-B79D-37A13CE7D105}">
            <xm:f>NOT(ISERROR(SEARCH("""",F41)))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ontainsText" priority="10" operator="containsText" id="{ED6A334E-1BA9-4DDD-8123-CE981628B28F}">
            <xm:f>NOT(ISERROR(SEARCH("""",F55)))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ontainsText" priority="5" operator="containsText" id="{F7DF8D75-A8B5-40CA-90C2-F240BBC4A348}">
            <xm:f>NOT(ISERROR(SEARCH("""",F52)))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workbookViewId="0">
      <pane ySplit="11" topLeftCell="A32" activePane="bottomLeft" state="frozen"/>
      <selection pane="bottomLeft" activeCell="D48" sqref="D48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336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06" t="s">
        <v>114</v>
      </c>
      <c r="B1" s="507"/>
      <c r="C1" s="507"/>
      <c r="D1" s="507"/>
      <c r="E1" s="507"/>
      <c r="F1" s="508"/>
      <c r="G1" s="56"/>
      <c r="H1" s="29"/>
    </row>
    <row r="2" spans="1:8" ht="18" customHeight="1" x14ac:dyDescent="0.25">
      <c r="A2" s="78" t="s">
        <v>21</v>
      </c>
      <c r="B2" s="300" t="s">
        <v>26</v>
      </c>
      <c r="C2" s="300" t="s">
        <v>35</v>
      </c>
      <c r="D2" s="509" t="s">
        <v>36</v>
      </c>
      <c r="E2" s="509"/>
      <c r="F2" s="510"/>
      <c r="G2" s="62"/>
      <c r="H2" s="29"/>
    </row>
    <row r="3" spans="1:8" ht="18" customHeight="1" x14ac:dyDescent="0.25">
      <c r="A3" s="58" t="s">
        <v>374</v>
      </c>
      <c r="B3" s="87">
        <f>SUMIF($B$14:$B$103,"Toni",$E$14:$E$103)</f>
        <v>36.25</v>
      </c>
      <c r="C3" s="177"/>
      <c r="D3" s="511"/>
      <c r="E3" s="512"/>
      <c r="F3" s="513"/>
      <c r="G3" s="56"/>
      <c r="H3" s="29"/>
    </row>
    <row r="4" spans="1:8" ht="18" customHeight="1" x14ac:dyDescent="0.25">
      <c r="A4" s="58" t="s">
        <v>375</v>
      </c>
      <c r="B4" s="87">
        <f>SUMIF($B$14:$B$103,"Ronja",$E$14:$E$103)</f>
        <v>40.25</v>
      </c>
      <c r="C4" s="177"/>
      <c r="D4" s="491"/>
      <c r="E4" s="492"/>
      <c r="F4" s="493"/>
      <c r="G4" s="56"/>
      <c r="H4" s="29"/>
    </row>
    <row r="5" spans="1:8" ht="18" customHeight="1" x14ac:dyDescent="0.25">
      <c r="A5" s="58"/>
      <c r="B5" s="87"/>
      <c r="C5" s="177"/>
      <c r="D5" s="491"/>
      <c r="E5" s="492"/>
      <c r="F5" s="493"/>
      <c r="G5" s="56"/>
      <c r="H5" s="29"/>
    </row>
    <row r="6" spans="1:8" ht="18" customHeight="1" x14ac:dyDescent="0.25">
      <c r="A6" s="58"/>
      <c r="B6" s="87"/>
      <c r="C6" s="177"/>
      <c r="D6" s="491"/>
      <c r="E6" s="492"/>
      <c r="F6" s="493"/>
      <c r="G6" s="56"/>
      <c r="H6" s="29"/>
    </row>
    <row r="7" spans="1:8" ht="18" customHeight="1" x14ac:dyDescent="0.25">
      <c r="A7" s="59"/>
      <c r="B7" s="87"/>
      <c r="C7" s="177"/>
      <c r="D7" s="492"/>
      <c r="E7" s="492"/>
      <c r="F7" s="492"/>
      <c r="G7" s="51"/>
      <c r="H7" s="29"/>
    </row>
    <row r="8" spans="1:8" ht="18" customHeight="1" thickBot="1" x14ac:dyDescent="0.3">
      <c r="A8" s="58"/>
      <c r="B8" s="185"/>
      <c r="C8" s="182"/>
      <c r="D8" s="297"/>
      <c r="E8" s="328"/>
      <c r="F8" s="299"/>
      <c r="G8" s="56"/>
      <c r="H8" s="29"/>
    </row>
    <row r="9" spans="1:8" ht="18" customHeight="1" x14ac:dyDescent="0.25">
      <c r="A9" s="494" t="s">
        <v>37</v>
      </c>
      <c r="B9" s="496">
        <f>SUM(B3:B8)</f>
        <v>76.5</v>
      </c>
      <c r="C9" s="498" t="str">
        <f>IF((SUM(C3:C7)=0),"",SUM(C3:C7))</f>
        <v/>
      </c>
      <c r="D9" s="500" t="s">
        <v>38</v>
      </c>
      <c r="E9" s="502">
        <f>SUMIF($D$14:$D$103,"Daily scrum / Teams",$E$14:$E$103) / 2</f>
        <v>2.25</v>
      </c>
      <c r="F9" s="504"/>
      <c r="G9" s="56"/>
      <c r="H9" s="29"/>
    </row>
    <row r="10" spans="1:8" s="10" customFormat="1" ht="18" customHeight="1" x14ac:dyDescent="0.25">
      <c r="A10" s="495"/>
      <c r="B10" s="497"/>
      <c r="C10" s="499"/>
      <c r="D10" s="501"/>
      <c r="E10" s="503"/>
      <c r="F10" s="505"/>
      <c r="G10" s="56"/>
      <c r="H10" s="29"/>
    </row>
    <row r="11" spans="1:8" s="10" customFormat="1" ht="18" customHeight="1" x14ac:dyDescent="0.25">
      <c r="A11" s="480" t="s">
        <v>39</v>
      </c>
      <c r="B11" s="481"/>
      <c r="C11" s="482"/>
      <c r="D11" s="481"/>
      <c r="E11" s="483"/>
      <c r="F11" s="484"/>
      <c r="G11" s="62"/>
      <c r="H11" s="29"/>
    </row>
    <row r="12" spans="1:8" ht="18" customHeight="1" x14ac:dyDescent="0.25">
      <c r="A12" s="485" t="s">
        <v>40</v>
      </c>
      <c r="B12" s="486" t="s">
        <v>21</v>
      </c>
      <c r="C12" s="487" t="s">
        <v>41</v>
      </c>
      <c r="D12" s="488"/>
      <c r="E12" s="489" t="s">
        <v>42</v>
      </c>
      <c r="F12" s="490" t="s">
        <v>43</v>
      </c>
      <c r="G12" s="62"/>
      <c r="H12" s="29"/>
    </row>
    <row r="13" spans="1:8" ht="18" customHeight="1" x14ac:dyDescent="0.25">
      <c r="A13" s="485"/>
      <c r="B13" s="486"/>
      <c r="C13" s="183" t="s">
        <v>44</v>
      </c>
      <c r="D13" s="79" t="s">
        <v>45</v>
      </c>
      <c r="E13" s="489"/>
      <c r="F13" s="490"/>
      <c r="G13" s="62"/>
      <c r="H13" s="29"/>
    </row>
    <row r="14" spans="1:8" ht="18" customHeight="1" x14ac:dyDescent="0.2">
      <c r="A14" s="205">
        <v>43531</v>
      </c>
      <c r="B14" s="191" t="s">
        <v>374</v>
      </c>
      <c r="C14" s="206"/>
      <c r="D14" s="193" t="s">
        <v>383</v>
      </c>
      <c r="E14" s="329">
        <v>4</v>
      </c>
      <c r="F14" s="208"/>
      <c r="G14" s="209"/>
      <c r="H14" s="210"/>
    </row>
    <row r="15" spans="1:8" ht="18" customHeight="1" x14ac:dyDescent="0.2">
      <c r="A15" s="205">
        <v>43531</v>
      </c>
      <c r="B15" s="191" t="s">
        <v>375</v>
      </c>
      <c r="C15" s="206"/>
      <c r="D15" s="193" t="s">
        <v>383</v>
      </c>
      <c r="E15" s="329">
        <v>4</v>
      </c>
      <c r="F15" s="208"/>
      <c r="G15" s="209"/>
      <c r="H15" s="210"/>
    </row>
    <row r="16" spans="1:8" ht="18" customHeight="1" x14ac:dyDescent="0.25">
      <c r="A16" s="205">
        <v>43911</v>
      </c>
      <c r="B16" s="191" t="s">
        <v>375</v>
      </c>
      <c r="D16" s="326" t="s">
        <v>439</v>
      </c>
      <c r="E16" s="329">
        <v>3</v>
      </c>
      <c r="F16" s="195"/>
      <c r="G16" s="56"/>
      <c r="H16" s="29"/>
    </row>
    <row r="17" spans="1:8" ht="18" customHeight="1" x14ac:dyDescent="0.25">
      <c r="A17" s="205">
        <v>43911</v>
      </c>
      <c r="B17" s="191" t="s">
        <v>374</v>
      </c>
      <c r="D17" s="326" t="s">
        <v>440</v>
      </c>
      <c r="E17" s="329">
        <v>3</v>
      </c>
      <c r="F17" s="195"/>
      <c r="G17" s="56"/>
      <c r="H17" s="29"/>
    </row>
    <row r="18" spans="1:8" ht="18" customHeight="1" x14ac:dyDescent="0.25">
      <c r="A18" s="205">
        <v>43912</v>
      </c>
      <c r="B18" s="191" t="s">
        <v>374</v>
      </c>
      <c r="C18" s="206"/>
      <c r="D18" s="193" t="s">
        <v>384</v>
      </c>
      <c r="E18" s="329">
        <v>0.25</v>
      </c>
      <c r="F18" s="195"/>
      <c r="G18" s="56"/>
      <c r="H18" s="29"/>
    </row>
    <row r="19" spans="1:8" ht="18" customHeight="1" x14ac:dyDescent="0.25">
      <c r="A19" s="205">
        <v>43912</v>
      </c>
      <c r="B19" s="191" t="s">
        <v>375</v>
      </c>
      <c r="C19" s="206"/>
      <c r="D19" s="193" t="s">
        <v>384</v>
      </c>
      <c r="E19" s="329">
        <v>0.25</v>
      </c>
      <c r="F19" s="195"/>
      <c r="G19" s="56"/>
      <c r="H19" s="29"/>
    </row>
    <row r="20" spans="1:8" ht="18" customHeight="1" x14ac:dyDescent="0.25">
      <c r="A20" s="205">
        <v>43914</v>
      </c>
      <c r="B20" s="327" t="s">
        <v>374</v>
      </c>
      <c r="D20" s="326" t="s">
        <v>442</v>
      </c>
      <c r="E20" s="330">
        <v>6</v>
      </c>
      <c r="F20" s="195"/>
      <c r="G20" s="56"/>
      <c r="H20" s="29"/>
    </row>
    <row r="21" spans="1:8" ht="18" customHeight="1" x14ac:dyDescent="0.25">
      <c r="A21" s="205">
        <v>43914</v>
      </c>
      <c r="B21" s="327" t="s">
        <v>375</v>
      </c>
      <c r="D21" s="326" t="s">
        <v>441</v>
      </c>
      <c r="E21" s="330">
        <v>8</v>
      </c>
      <c r="F21" s="195"/>
      <c r="G21" s="56"/>
      <c r="H21" s="29"/>
    </row>
    <row r="22" spans="1:8" ht="18" customHeight="1" x14ac:dyDescent="0.25">
      <c r="A22" s="205">
        <v>43915</v>
      </c>
      <c r="B22" s="191" t="s">
        <v>374</v>
      </c>
      <c r="C22" s="206"/>
      <c r="D22" s="193" t="s">
        <v>384</v>
      </c>
      <c r="E22" s="329">
        <v>0.25</v>
      </c>
      <c r="F22" s="196"/>
      <c r="G22" s="62"/>
      <c r="H22" s="29"/>
    </row>
    <row r="23" spans="1:8" ht="18" customHeight="1" x14ac:dyDescent="0.25">
      <c r="A23" s="205">
        <v>43915</v>
      </c>
      <c r="B23" s="191" t="s">
        <v>375</v>
      </c>
      <c r="C23" s="206"/>
      <c r="D23" s="193" t="s">
        <v>384</v>
      </c>
      <c r="E23" s="329">
        <v>0.25</v>
      </c>
      <c r="F23" s="196"/>
      <c r="G23" s="62"/>
      <c r="H23" s="29"/>
    </row>
    <row r="24" spans="1:8" ht="18" customHeight="1" x14ac:dyDescent="0.25">
      <c r="A24" s="174">
        <v>43918</v>
      </c>
      <c r="B24" s="191" t="s">
        <v>374</v>
      </c>
      <c r="C24" s="197"/>
      <c r="D24" s="193" t="s">
        <v>447</v>
      </c>
      <c r="E24" s="331">
        <v>4</v>
      </c>
      <c r="F24" s="196"/>
      <c r="G24" s="62"/>
      <c r="H24" s="29"/>
    </row>
    <row r="25" spans="1:8" ht="18" customHeight="1" x14ac:dyDescent="0.25">
      <c r="A25" s="174">
        <v>43918</v>
      </c>
      <c r="B25" s="191" t="s">
        <v>375</v>
      </c>
      <c r="C25" s="192"/>
      <c r="D25" s="193" t="s">
        <v>446</v>
      </c>
      <c r="E25" s="331">
        <v>4</v>
      </c>
      <c r="F25" s="196"/>
      <c r="G25" s="62"/>
      <c r="H25" s="29"/>
    </row>
    <row r="26" spans="1:8" ht="18" customHeight="1" x14ac:dyDescent="0.25">
      <c r="A26" s="205">
        <v>43919</v>
      </c>
      <c r="B26" s="191" t="s">
        <v>374</v>
      </c>
      <c r="C26" s="206"/>
      <c r="D26" s="193" t="s">
        <v>384</v>
      </c>
      <c r="E26" s="329">
        <v>0.25</v>
      </c>
      <c r="F26" s="196"/>
      <c r="G26" s="62"/>
      <c r="H26" s="29"/>
    </row>
    <row r="27" spans="1:8" ht="18" customHeight="1" x14ac:dyDescent="0.25">
      <c r="A27" s="205">
        <v>43919</v>
      </c>
      <c r="B27" s="191" t="s">
        <v>375</v>
      </c>
      <c r="C27" s="206"/>
      <c r="D27" s="193" t="s">
        <v>384</v>
      </c>
      <c r="E27" s="329">
        <v>0.25</v>
      </c>
      <c r="F27" s="196"/>
      <c r="G27" s="82"/>
      <c r="H27" s="29"/>
    </row>
    <row r="28" spans="1:8" ht="18" customHeight="1" x14ac:dyDescent="0.25">
      <c r="A28" s="174">
        <v>43921</v>
      </c>
      <c r="B28" s="191" t="s">
        <v>374</v>
      </c>
      <c r="C28" s="192"/>
      <c r="D28" s="193" t="s">
        <v>505</v>
      </c>
      <c r="E28" s="331">
        <v>4</v>
      </c>
      <c r="F28" s="196"/>
      <c r="G28" s="204"/>
      <c r="H28" s="29"/>
    </row>
    <row r="29" spans="1:8" x14ac:dyDescent="0.25">
      <c r="A29" s="174">
        <v>43921</v>
      </c>
      <c r="B29" s="191" t="s">
        <v>375</v>
      </c>
      <c r="C29" s="192"/>
      <c r="D29" s="193" t="s">
        <v>504</v>
      </c>
      <c r="E29" s="331">
        <v>3</v>
      </c>
      <c r="F29" s="196"/>
      <c r="G29" s="83"/>
      <c r="H29" s="29"/>
    </row>
    <row r="30" spans="1:8" x14ac:dyDescent="0.25">
      <c r="A30" s="205">
        <v>43922</v>
      </c>
      <c r="B30" s="191" t="s">
        <v>374</v>
      </c>
      <c r="C30" s="206"/>
      <c r="D30" s="193" t="s">
        <v>384</v>
      </c>
      <c r="E30" s="329">
        <v>0.25</v>
      </c>
      <c r="F30" s="196"/>
      <c r="G30" s="83"/>
      <c r="H30" s="29"/>
    </row>
    <row r="31" spans="1:8" ht="18" customHeight="1" x14ac:dyDescent="0.25">
      <c r="A31" s="205">
        <v>43922</v>
      </c>
      <c r="B31" s="191" t="s">
        <v>375</v>
      </c>
      <c r="C31" s="206"/>
      <c r="D31" s="193" t="s">
        <v>384</v>
      </c>
      <c r="E31" s="329">
        <v>0.25</v>
      </c>
      <c r="F31" s="196"/>
      <c r="G31" s="83"/>
      <c r="H31" s="29"/>
    </row>
    <row r="32" spans="1:8" ht="18" customHeight="1" x14ac:dyDescent="0.25">
      <c r="A32" s="174">
        <v>43925</v>
      </c>
      <c r="B32" s="191" t="s">
        <v>374</v>
      </c>
      <c r="C32" s="192"/>
      <c r="D32" s="193" t="s">
        <v>507</v>
      </c>
      <c r="E32" s="331">
        <v>5</v>
      </c>
      <c r="F32" s="196"/>
      <c r="G32" s="84"/>
      <c r="H32" s="29"/>
    </row>
    <row r="33" spans="1:8" ht="18" customHeight="1" x14ac:dyDescent="0.25">
      <c r="A33" s="174">
        <v>43925</v>
      </c>
      <c r="B33" s="191" t="s">
        <v>375</v>
      </c>
      <c r="C33" s="192"/>
      <c r="D33" s="193" t="s">
        <v>506</v>
      </c>
      <c r="E33" s="331">
        <v>6</v>
      </c>
      <c r="F33" s="196"/>
      <c r="G33" s="84"/>
      <c r="H33" s="29"/>
    </row>
    <row r="34" spans="1:8" x14ac:dyDescent="0.25">
      <c r="A34" s="205">
        <v>43926</v>
      </c>
      <c r="B34" s="191" t="s">
        <v>374</v>
      </c>
      <c r="C34" s="206"/>
      <c r="D34" s="193" t="s">
        <v>384</v>
      </c>
      <c r="E34" s="329">
        <v>0.25</v>
      </c>
      <c r="F34" s="196"/>
      <c r="G34" s="84"/>
      <c r="H34" s="29"/>
    </row>
    <row r="35" spans="1:8" ht="18" customHeight="1" x14ac:dyDescent="0.25">
      <c r="A35" s="205">
        <v>43926</v>
      </c>
      <c r="B35" s="191" t="s">
        <v>375</v>
      </c>
      <c r="C35" s="206"/>
      <c r="D35" s="193" t="s">
        <v>384</v>
      </c>
      <c r="E35" s="329">
        <v>0.25</v>
      </c>
      <c r="F35" s="196"/>
      <c r="G35" s="84"/>
      <c r="H35" s="29"/>
    </row>
    <row r="36" spans="1:8" x14ac:dyDescent="0.25">
      <c r="A36" s="174">
        <v>43928</v>
      </c>
      <c r="B36" s="191" t="s">
        <v>374</v>
      </c>
      <c r="C36" s="192"/>
      <c r="D36" s="193" t="s">
        <v>509</v>
      </c>
      <c r="E36" s="331">
        <v>5</v>
      </c>
      <c r="F36" s="196"/>
      <c r="G36" s="84"/>
      <c r="H36" s="29"/>
    </row>
    <row r="37" spans="1:8" ht="18" customHeight="1" x14ac:dyDescent="0.25">
      <c r="A37" s="174">
        <v>43928</v>
      </c>
      <c r="B37" s="191" t="s">
        <v>375</v>
      </c>
      <c r="C37" s="192"/>
      <c r="D37" s="193" t="s">
        <v>509</v>
      </c>
      <c r="E37" s="331">
        <v>5</v>
      </c>
      <c r="F37" s="196"/>
      <c r="G37" s="84"/>
      <c r="H37" s="29"/>
    </row>
    <row r="38" spans="1:8" ht="18" customHeight="1" x14ac:dyDescent="0.25">
      <c r="A38" s="205">
        <v>43929</v>
      </c>
      <c r="B38" s="191" t="s">
        <v>374</v>
      </c>
      <c r="C38" s="206"/>
      <c r="D38" s="193" t="s">
        <v>384</v>
      </c>
      <c r="E38" s="329">
        <v>0.25</v>
      </c>
      <c r="F38" s="196"/>
      <c r="G38" s="62"/>
      <c r="H38" s="29"/>
    </row>
    <row r="39" spans="1:8" ht="18" customHeight="1" x14ac:dyDescent="0.25">
      <c r="A39" s="205">
        <v>43929</v>
      </c>
      <c r="B39" s="191" t="s">
        <v>375</v>
      </c>
      <c r="C39" s="206"/>
      <c r="D39" s="193" t="s">
        <v>384</v>
      </c>
      <c r="E39" s="329">
        <v>0.25</v>
      </c>
      <c r="F39" s="196"/>
      <c r="G39" s="62"/>
      <c r="H39" s="29"/>
    </row>
    <row r="40" spans="1:8" ht="18" customHeight="1" x14ac:dyDescent="0.25">
      <c r="A40" s="174">
        <v>43932</v>
      </c>
      <c r="B40" s="191" t="s">
        <v>374</v>
      </c>
      <c r="C40" s="192"/>
      <c r="D40" s="193" t="s">
        <v>509</v>
      </c>
      <c r="E40" s="331">
        <v>3</v>
      </c>
      <c r="F40" s="195"/>
      <c r="G40" s="56"/>
      <c r="H40" s="29"/>
    </row>
    <row r="41" spans="1:8" ht="18" customHeight="1" x14ac:dyDescent="0.25">
      <c r="A41" s="174">
        <v>43932</v>
      </c>
      <c r="B41" s="191" t="s">
        <v>375</v>
      </c>
      <c r="C41" s="192"/>
      <c r="D41" s="193" t="s">
        <v>509</v>
      </c>
      <c r="E41" s="331">
        <v>5</v>
      </c>
      <c r="F41" s="195"/>
      <c r="G41" s="56"/>
      <c r="H41" s="29"/>
    </row>
    <row r="42" spans="1:8" ht="18" customHeight="1" x14ac:dyDescent="0.25">
      <c r="A42" s="174">
        <v>43933</v>
      </c>
      <c r="B42" s="191" t="s">
        <v>374</v>
      </c>
      <c r="C42" s="192"/>
      <c r="D42" s="193" t="s">
        <v>384</v>
      </c>
      <c r="E42" s="329">
        <v>0.25</v>
      </c>
      <c r="F42" s="195"/>
      <c r="G42" s="56"/>
      <c r="H42" s="29"/>
    </row>
    <row r="43" spans="1:8" ht="18" customHeight="1" x14ac:dyDescent="0.25">
      <c r="A43" s="174">
        <v>43933</v>
      </c>
      <c r="B43" s="191" t="s">
        <v>375</v>
      </c>
      <c r="C43" s="192"/>
      <c r="D43" s="193" t="s">
        <v>384</v>
      </c>
      <c r="E43" s="329">
        <v>0.25</v>
      </c>
      <c r="F43" s="195"/>
      <c r="G43" s="56"/>
      <c r="H43" s="29"/>
    </row>
    <row r="44" spans="1:8" ht="18" customHeight="1" x14ac:dyDescent="0.25">
      <c r="A44" s="174">
        <v>43935</v>
      </c>
      <c r="B44" s="191" t="s">
        <v>374</v>
      </c>
      <c r="C44" s="192"/>
      <c r="D44" s="193"/>
      <c r="E44" s="331"/>
      <c r="F44" s="195"/>
      <c r="G44" s="56"/>
      <c r="H44" s="29"/>
    </row>
    <row r="45" spans="1:8" ht="18" customHeight="1" x14ac:dyDescent="0.25">
      <c r="A45" s="174">
        <v>43935</v>
      </c>
      <c r="B45" s="191" t="s">
        <v>375</v>
      </c>
      <c r="C45" s="192"/>
      <c r="D45" s="193"/>
      <c r="E45" s="331"/>
      <c r="F45" s="195"/>
      <c r="G45" s="56"/>
      <c r="H45" s="29"/>
    </row>
    <row r="46" spans="1:8" ht="18" customHeight="1" x14ac:dyDescent="0.25">
      <c r="A46" s="174">
        <v>43936</v>
      </c>
      <c r="B46" s="191" t="s">
        <v>374</v>
      </c>
      <c r="C46" s="192"/>
      <c r="D46" s="193" t="s">
        <v>384</v>
      </c>
      <c r="E46" s="329">
        <v>0.25</v>
      </c>
      <c r="F46" s="195"/>
      <c r="G46" s="56"/>
      <c r="H46" s="29"/>
    </row>
    <row r="47" spans="1:8" ht="18" customHeight="1" x14ac:dyDescent="0.25">
      <c r="A47" s="174">
        <v>43936</v>
      </c>
      <c r="B47" s="191" t="s">
        <v>375</v>
      </c>
      <c r="C47" s="192"/>
      <c r="D47" s="193" t="s">
        <v>384</v>
      </c>
      <c r="E47" s="329">
        <v>0.25</v>
      </c>
      <c r="F47" s="195"/>
      <c r="G47" s="56"/>
      <c r="H47" s="29"/>
    </row>
    <row r="48" spans="1:8" ht="18" customHeight="1" x14ac:dyDescent="0.25">
      <c r="A48" s="174">
        <v>43939</v>
      </c>
      <c r="B48" s="191" t="s">
        <v>374</v>
      </c>
      <c r="C48" s="192"/>
      <c r="D48" s="193"/>
      <c r="E48" s="331"/>
      <c r="F48" s="195"/>
      <c r="G48" s="56"/>
      <c r="H48" s="29"/>
    </row>
    <row r="49" spans="1:8" ht="18" customHeight="1" x14ac:dyDescent="0.25">
      <c r="A49" s="174">
        <v>43939</v>
      </c>
      <c r="B49" s="191" t="s">
        <v>375</v>
      </c>
      <c r="C49" s="192"/>
      <c r="D49" s="193"/>
      <c r="E49" s="331"/>
      <c r="F49" s="195"/>
      <c r="G49" s="56"/>
      <c r="H49" s="29"/>
    </row>
    <row r="50" spans="1:8" ht="18" customHeight="1" x14ac:dyDescent="0.25">
      <c r="A50" s="174">
        <v>43940</v>
      </c>
      <c r="B50" s="191" t="s">
        <v>374</v>
      </c>
      <c r="C50" s="192"/>
      <c r="D50" s="193" t="s">
        <v>384</v>
      </c>
      <c r="E50" s="329">
        <v>0.25</v>
      </c>
      <c r="F50" s="195"/>
      <c r="G50" s="56"/>
      <c r="H50" s="29"/>
    </row>
    <row r="51" spans="1:8" ht="18" customHeight="1" x14ac:dyDescent="0.25">
      <c r="A51" s="174">
        <v>43940</v>
      </c>
      <c r="B51" s="191" t="s">
        <v>375</v>
      </c>
      <c r="C51" s="192"/>
      <c r="D51" s="193" t="s">
        <v>384</v>
      </c>
      <c r="E51" s="329">
        <v>0.25</v>
      </c>
      <c r="F51" s="195"/>
      <c r="G51" s="56"/>
      <c r="H51" s="29"/>
    </row>
    <row r="52" spans="1:8" ht="18" customHeight="1" x14ac:dyDescent="0.25">
      <c r="A52" s="174"/>
      <c r="B52" s="191"/>
      <c r="C52" s="192"/>
      <c r="D52" s="193"/>
      <c r="E52" s="331"/>
      <c r="F52" s="195"/>
      <c r="G52" s="56"/>
      <c r="H52" s="29"/>
    </row>
    <row r="53" spans="1:8" ht="18" customHeight="1" x14ac:dyDescent="0.25">
      <c r="A53" s="174"/>
      <c r="B53" s="191"/>
      <c r="C53" s="192"/>
      <c r="D53" s="193"/>
      <c r="E53" s="331"/>
      <c r="F53" s="195"/>
      <c r="G53" s="56"/>
      <c r="H53" s="29"/>
    </row>
    <row r="54" spans="1:8" ht="18" customHeight="1" x14ac:dyDescent="0.25">
      <c r="A54" s="247"/>
      <c r="B54" s="248"/>
      <c r="C54" s="249"/>
      <c r="D54" s="250"/>
      <c r="E54" s="332"/>
      <c r="F54" s="252"/>
      <c r="G54" s="56"/>
      <c r="H54" s="29"/>
    </row>
    <row r="55" spans="1:8" ht="18" customHeight="1" x14ac:dyDescent="0.25">
      <c r="A55" s="174"/>
      <c r="B55" s="191"/>
      <c r="C55" s="192"/>
      <c r="D55" s="193"/>
      <c r="E55" s="331"/>
      <c r="F55" s="195"/>
      <c r="G55" s="56"/>
      <c r="H55" s="29"/>
    </row>
    <row r="56" spans="1:8" ht="18" customHeight="1" x14ac:dyDescent="0.25">
      <c r="A56" s="174"/>
      <c r="B56" s="191"/>
      <c r="C56" s="192"/>
      <c r="D56" s="193"/>
      <c r="E56" s="331"/>
      <c r="F56" s="195"/>
      <c r="G56" s="56"/>
      <c r="H56" s="29"/>
    </row>
    <row r="57" spans="1:8" ht="18" customHeight="1" x14ac:dyDescent="0.25">
      <c r="A57" s="174"/>
      <c r="B57" s="191"/>
      <c r="C57" s="192"/>
      <c r="D57" s="193"/>
      <c r="E57" s="331"/>
      <c r="F57" s="195"/>
      <c r="G57" s="56"/>
      <c r="H57" s="29"/>
    </row>
    <row r="58" spans="1:8" ht="18" customHeight="1" x14ac:dyDescent="0.25">
      <c r="A58" s="174"/>
      <c r="B58" s="191"/>
      <c r="C58" s="192"/>
      <c r="D58" s="193"/>
      <c r="E58" s="331"/>
      <c r="F58" s="195"/>
      <c r="G58" s="56"/>
      <c r="H58" s="29"/>
    </row>
    <row r="59" spans="1:8" ht="18" customHeight="1" x14ac:dyDescent="0.25">
      <c r="A59" s="174"/>
      <c r="B59" s="191"/>
      <c r="C59" s="192"/>
      <c r="D59" s="193"/>
      <c r="E59" s="331"/>
      <c r="F59" s="195"/>
      <c r="G59" s="56"/>
      <c r="H59" s="29"/>
    </row>
    <row r="60" spans="1:8" ht="18" customHeight="1" x14ac:dyDescent="0.25">
      <c r="A60" s="174"/>
      <c r="B60" s="191"/>
      <c r="C60" s="192"/>
      <c r="D60" s="193"/>
      <c r="E60" s="331"/>
      <c r="F60" s="195"/>
      <c r="G60" s="56"/>
      <c r="H60" s="29"/>
    </row>
    <row r="61" spans="1:8" ht="18" customHeight="1" x14ac:dyDescent="0.25">
      <c r="A61" s="174"/>
      <c r="B61" s="191"/>
      <c r="C61" s="192"/>
      <c r="D61" s="193"/>
      <c r="E61" s="331"/>
      <c r="F61" s="195"/>
      <c r="G61" s="56"/>
      <c r="H61" s="29"/>
    </row>
    <row r="62" spans="1:8" x14ac:dyDescent="0.25">
      <c r="A62" s="174"/>
      <c r="B62" s="191"/>
      <c r="C62" s="192"/>
      <c r="D62" s="193"/>
      <c r="E62" s="331"/>
      <c r="F62" s="195"/>
      <c r="G62" s="56"/>
      <c r="H62" s="29"/>
    </row>
    <row r="63" spans="1:8" ht="18" customHeight="1" x14ac:dyDescent="0.25">
      <c r="A63" s="174"/>
      <c r="B63" s="191"/>
      <c r="C63" s="192"/>
      <c r="D63" s="193"/>
      <c r="E63" s="331"/>
      <c r="F63" s="195"/>
      <c r="G63" s="56"/>
      <c r="H63" s="29"/>
    </row>
    <row r="64" spans="1:8" ht="18" customHeight="1" x14ac:dyDescent="0.25">
      <c r="A64" s="174"/>
      <c r="B64" s="191"/>
      <c r="C64" s="192"/>
      <c r="D64" s="193"/>
      <c r="E64" s="331"/>
      <c r="F64" s="195"/>
      <c r="G64" s="56"/>
      <c r="H64" s="29"/>
    </row>
    <row r="65" spans="1:8" ht="18" customHeight="1" x14ac:dyDescent="0.25">
      <c r="A65" s="174"/>
      <c r="B65" s="191"/>
      <c r="C65" s="192"/>
      <c r="D65" s="193"/>
      <c r="E65" s="331"/>
      <c r="F65" s="195"/>
      <c r="G65" s="56"/>
      <c r="H65" s="29"/>
    </row>
    <row r="66" spans="1:8" ht="18" customHeight="1" x14ac:dyDescent="0.25">
      <c r="A66" s="174"/>
      <c r="B66" s="191"/>
      <c r="C66" s="192"/>
      <c r="D66" s="193"/>
      <c r="E66" s="331"/>
      <c r="F66" s="195"/>
      <c r="G66" s="56"/>
      <c r="H66" s="29"/>
    </row>
    <row r="67" spans="1:8" ht="18" customHeight="1" x14ac:dyDescent="0.25">
      <c r="A67" s="174"/>
      <c r="B67" s="191"/>
      <c r="C67" s="192"/>
      <c r="D67" s="193"/>
      <c r="E67" s="331"/>
      <c r="F67" s="195"/>
      <c r="G67" s="56"/>
      <c r="H67" s="85"/>
    </row>
    <row r="68" spans="1:8" ht="18" customHeight="1" x14ac:dyDescent="0.25">
      <c r="A68" s="174"/>
      <c r="B68" s="191"/>
      <c r="C68" s="192"/>
      <c r="D68" s="193"/>
      <c r="E68" s="331"/>
      <c r="F68" s="195"/>
      <c r="G68" s="56"/>
      <c r="H68" s="85"/>
    </row>
    <row r="69" spans="1:8" ht="18" customHeight="1" x14ac:dyDescent="0.25">
      <c r="A69" s="174"/>
      <c r="B69" s="191"/>
      <c r="C69" s="192"/>
      <c r="D69" s="193"/>
      <c r="E69" s="331"/>
      <c r="F69" s="195"/>
      <c r="G69" s="56"/>
      <c r="H69" s="85"/>
    </row>
    <row r="70" spans="1:8" ht="18" customHeight="1" x14ac:dyDescent="0.25">
      <c r="A70" s="174"/>
      <c r="B70" s="191"/>
      <c r="C70" s="192"/>
      <c r="D70" s="193"/>
      <c r="E70" s="331"/>
      <c r="F70" s="195"/>
      <c r="G70" s="56"/>
      <c r="H70" s="85"/>
    </row>
    <row r="71" spans="1:8" ht="18" customHeight="1" x14ac:dyDescent="0.25">
      <c r="A71" s="174"/>
      <c r="B71" s="191"/>
      <c r="C71" s="192"/>
      <c r="D71" s="193"/>
      <c r="E71" s="331"/>
      <c r="F71" s="195"/>
      <c r="G71" s="56"/>
      <c r="H71" s="29"/>
    </row>
    <row r="72" spans="1:8" ht="18" customHeight="1" x14ac:dyDescent="0.25">
      <c r="A72" s="174"/>
      <c r="B72" s="191"/>
      <c r="C72" s="197"/>
      <c r="D72" s="193"/>
      <c r="E72" s="331"/>
      <c r="F72" s="195"/>
      <c r="G72" s="56"/>
      <c r="H72" s="29"/>
    </row>
    <row r="73" spans="1:8" ht="18" customHeight="1" x14ac:dyDescent="0.25">
      <c r="A73" s="174"/>
      <c r="B73" s="191"/>
      <c r="C73" s="197"/>
      <c r="D73" s="193"/>
      <c r="E73" s="331"/>
      <c r="F73" s="195"/>
      <c r="G73" s="56"/>
      <c r="H73" s="29"/>
    </row>
    <row r="74" spans="1:8" ht="18" customHeight="1" x14ac:dyDescent="0.25">
      <c r="A74" s="174"/>
      <c r="B74" s="191"/>
      <c r="C74" s="197"/>
      <c r="D74" s="193"/>
      <c r="E74" s="331"/>
      <c r="F74" s="195"/>
      <c r="G74" s="56"/>
      <c r="H74" s="29"/>
    </row>
    <row r="75" spans="1:8" ht="18" customHeight="1" x14ac:dyDescent="0.25">
      <c r="A75" s="174"/>
      <c r="B75" s="191"/>
      <c r="C75" s="192"/>
      <c r="D75" s="193"/>
      <c r="E75" s="331"/>
      <c r="F75" s="195"/>
      <c r="G75" s="56"/>
      <c r="H75" s="29"/>
    </row>
    <row r="76" spans="1:8" ht="18" customHeight="1" x14ac:dyDescent="0.25">
      <c r="A76" s="174"/>
      <c r="B76" s="191"/>
      <c r="C76" s="192"/>
      <c r="D76" s="193"/>
      <c r="E76" s="331"/>
      <c r="F76" s="195"/>
      <c r="G76" s="56"/>
      <c r="H76" s="29"/>
    </row>
    <row r="77" spans="1:8" ht="18" customHeight="1" x14ac:dyDescent="0.25">
      <c r="A77" s="174"/>
      <c r="B77" s="191"/>
      <c r="C77" s="192"/>
      <c r="D77" s="193"/>
      <c r="E77" s="331"/>
      <c r="F77" s="195"/>
      <c r="G77" s="56"/>
      <c r="H77" s="29"/>
    </row>
    <row r="78" spans="1:8" ht="18" customHeight="1" x14ac:dyDescent="0.25">
      <c r="A78" s="174"/>
      <c r="B78" s="191"/>
      <c r="C78" s="192"/>
      <c r="D78" s="193"/>
      <c r="E78" s="331"/>
      <c r="F78" s="195"/>
      <c r="G78" s="56"/>
      <c r="H78" s="29"/>
    </row>
    <row r="79" spans="1:8" ht="18" customHeight="1" x14ac:dyDescent="0.25">
      <c r="A79" s="174"/>
      <c r="B79" s="191"/>
      <c r="C79" s="192"/>
      <c r="D79" s="193"/>
      <c r="E79" s="331"/>
      <c r="F79" s="195"/>
      <c r="G79" s="56"/>
      <c r="H79" s="85"/>
    </row>
    <row r="80" spans="1:8" ht="18" customHeight="1" x14ac:dyDescent="0.25">
      <c r="A80" s="174"/>
      <c r="B80" s="191"/>
      <c r="C80" s="198"/>
      <c r="D80" s="193"/>
      <c r="E80" s="331"/>
      <c r="F80" s="195"/>
      <c r="G80" s="56"/>
      <c r="H80" s="29"/>
    </row>
    <row r="81" spans="1:8" ht="18" customHeight="1" x14ac:dyDescent="0.25">
      <c r="A81" s="174"/>
      <c r="B81" s="191"/>
      <c r="C81" s="198"/>
      <c r="D81" s="193"/>
      <c r="E81" s="331"/>
      <c r="F81" s="195"/>
      <c r="G81" s="56"/>
      <c r="H81" s="29"/>
    </row>
    <row r="82" spans="1:8" ht="18" customHeight="1" x14ac:dyDescent="0.25">
      <c r="A82" s="270"/>
      <c r="B82" s="191"/>
      <c r="C82" s="198"/>
      <c r="D82" s="193"/>
      <c r="E82" s="331"/>
      <c r="F82" s="195"/>
      <c r="G82" s="56"/>
      <c r="H82" s="85"/>
    </row>
    <row r="83" spans="1:8" ht="18" customHeight="1" x14ac:dyDescent="0.25">
      <c r="A83" s="80"/>
      <c r="B83" s="191"/>
      <c r="C83" s="198"/>
      <c r="D83" s="193"/>
      <c r="E83" s="331"/>
      <c r="F83" s="195"/>
      <c r="G83" s="56"/>
      <c r="H83" s="85"/>
    </row>
    <row r="84" spans="1:8" ht="18" customHeight="1" x14ac:dyDescent="0.25">
      <c r="A84" s="240"/>
      <c r="B84" s="191"/>
      <c r="C84" s="198"/>
      <c r="D84" s="193"/>
      <c r="E84" s="331"/>
      <c r="F84" s="195"/>
      <c r="G84" s="56"/>
      <c r="H84" s="85"/>
    </row>
    <row r="85" spans="1:8" ht="18" customHeight="1" x14ac:dyDescent="0.25">
      <c r="A85" s="240"/>
      <c r="B85" s="191"/>
      <c r="C85" s="198"/>
      <c r="D85" s="193"/>
      <c r="E85" s="331"/>
      <c r="F85" s="195"/>
      <c r="G85" s="56"/>
      <c r="H85" s="85"/>
    </row>
    <row r="86" spans="1:8" ht="18" customHeight="1" x14ac:dyDescent="0.25">
      <c r="A86" s="240"/>
      <c r="B86" s="191"/>
      <c r="C86" s="198"/>
      <c r="D86" s="193"/>
      <c r="E86" s="331"/>
      <c r="F86" s="195"/>
      <c r="G86" s="56"/>
      <c r="H86" s="85"/>
    </row>
    <row r="87" spans="1:8" ht="18" customHeight="1" x14ac:dyDescent="0.25">
      <c r="A87" s="240"/>
      <c r="B87" s="191"/>
      <c r="C87" s="198"/>
      <c r="D87" s="193"/>
      <c r="E87" s="331"/>
      <c r="F87" s="195"/>
      <c r="G87" s="56"/>
      <c r="H87" s="29"/>
    </row>
    <row r="88" spans="1:8" ht="18" customHeight="1" x14ac:dyDescent="0.25">
      <c r="A88" s="240"/>
      <c r="B88" s="191"/>
      <c r="C88" s="198"/>
      <c r="D88" s="193"/>
      <c r="E88" s="331"/>
      <c r="F88" s="195"/>
      <c r="G88" s="56"/>
      <c r="H88" s="85"/>
    </row>
    <row r="89" spans="1:8" ht="18" customHeight="1" x14ac:dyDescent="0.25">
      <c r="A89" s="240"/>
      <c r="B89" s="191"/>
      <c r="C89" s="198"/>
      <c r="D89" s="193"/>
      <c r="E89" s="331"/>
      <c r="F89" s="195"/>
      <c r="G89" s="56"/>
      <c r="H89" s="85"/>
    </row>
    <row r="90" spans="1:8" ht="18" customHeight="1" x14ac:dyDescent="0.25">
      <c r="A90" s="80"/>
      <c r="B90" s="191"/>
      <c r="C90" s="198"/>
      <c r="D90" s="193"/>
      <c r="E90" s="331"/>
      <c r="F90" s="195"/>
      <c r="G90" s="56"/>
      <c r="H90" s="85"/>
    </row>
    <row r="91" spans="1:8" ht="18" customHeight="1" x14ac:dyDescent="0.25">
      <c r="A91" s="80"/>
      <c r="B91" s="191"/>
      <c r="C91" s="198"/>
      <c r="D91" s="193"/>
      <c r="E91" s="331"/>
      <c r="F91" s="195"/>
      <c r="G91" s="56"/>
      <c r="H91" s="85"/>
    </row>
    <row r="92" spans="1:8" ht="18" customHeight="1" x14ac:dyDescent="0.25">
      <c r="A92" s="80"/>
      <c r="B92" s="191"/>
      <c r="C92" s="198"/>
      <c r="D92" s="193"/>
      <c r="E92" s="331"/>
      <c r="F92" s="195"/>
      <c r="G92" s="56"/>
      <c r="H92" s="85"/>
    </row>
    <row r="93" spans="1:8" ht="18" customHeight="1" x14ac:dyDescent="0.25">
      <c r="A93" s="80"/>
      <c r="B93" s="191"/>
      <c r="C93" s="198"/>
      <c r="D93" s="193"/>
      <c r="E93" s="333"/>
      <c r="F93" s="195"/>
      <c r="G93" s="56"/>
      <c r="H93" s="85"/>
    </row>
    <row r="94" spans="1:8" ht="18" customHeight="1" x14ac:dyDescent="0.25">
      <c r="A94" s="80"/>
      <c r="B94" s="198"/>
      <c r="C94" s="198"/>
      <c r="D94" s="193"/>
      <c r="E94" s="333"/>
      <c r="F94" s="195"/>
      <c r="G94" s="56"/>
      <c r="H94" s="85"/>
    </row>
    <row r="95" spans="1:8" ht="18" customHeight="1" x14ac:dyDescent="0.25">
      <c r="A95" s="80"/>
      <c r="B95" s="198"/>
      <c r="C95" s="198"/>
      <c r="D95" s="193"/>
      <c r="E95" s="333"/>
      <c r="F95" s="195"/>
      <c r="G95" s="56"/>
      <c r="H95" s="29"/>
    </row>
    <row r="96" spans="1:8" ht="18" customHeight="1" x14ac:dyDescent="0.25">
      <c r="A96" s="80"/>
      <c r="B96" s="198"/>
      <c r="C96" s="198"/>
      <c r="D96" s="193"/>
      <c r="E96" s="333"/>
      <c r="F96" s="195"/>
      <c r="G96" s="56"/>
      <c r="H96" s="29"/>
    </row>
    <row r="97" spans="1:8" ht="18" customHeight="1" x14ac:dyDescent="0.25">
      <c r="A97" s="80"/>
      <c r="B97" s="198"/>
      <c r="C97" s="198"/>
      <c r="D97" s="193"/>
      <c r="E97" s="333"/>
      <c r="F97" s="195"/>
      <c r="G97" s="56"/>
      <c r="H97" s="29"/>
    </row>
    <row r="98" spans="1:8" ht="18" customHeight="1" x14ac:dyDescent="0.25">
      <c r="A98" s="80"/>
      <c r="B98" s="198"/>
      <c r="C98" s="198"/>
      <c r="D98" s="193"/>
      <c r="E98" s="333"/>
      <c r="F98" s="195"/>
      <c r="G98" s="56"/>
      <c r="H98" s="29"/>
    </row>
    <row r="99" spans="1:8" ht="18" customHeight="1" x14ac:dyDescent="0.25">
      <c r="A99" s="80"/>
      <c r="B99" s="198"/>
      <c r="C99" s="198"/>
      <c r="D99" s="193"/>
      <c r="E99" s="334"/>
      <c r="F99" s="195"/>
      <c r="G99" s="56"/>
      <c r="H99" s="85"/>
    </row>
    <row r="100" spans="1:8" ht="18" customHeight="1" x14ac:dyDescent="0.25">
      <c r="A100" s="88"/>
      <c r="B100" s="191"/>
      <c r="C100" s="191"/>
      <c r="D100" s="200"/>
      <c r="E100" s="331"/>
      <c r="F100" s="195"/>
      <c r="G100" s="56"/>
      <c r="H100" s="29"/>
    </row>
    <row r="101" spans="1:8" ht="18" customHeight="1" x14ac:dyDescent="0.2">
      <c r="A101" s="89"/>
      <c r="B101" s="201"/>
      <c r="C101" s="201"/>
      <c r="D101" s="202"/>
      <c r="E101" s="331"/>
      <c r="F101" s="203"/>
      <c r="G101" s="29"/>
      <c r="H101" s="29"/>
    </row>
    <row r="102" spans="1:8" ht="15" customHeight="1" x14ac:dyDescent="0.25">
      <c r="A102" s="211"/>
      <c r="B102" s="201"/>
      <c r="C102" s="201"/>
      <c r="D102" s="202"/>
      <c r="E102" s="331"/>
      <c r="F102" s="212"/>
      <c r="G102" s="213"/>
      <c r="H102" s="29"/>
    </row>
    <row r="103" spans="1:8" ht="15" customHeight="1" x14ac:dyDescent="0.25">
      <c r="A103" s="243"/>
      <c r="B103" s="244"/>
      <c r="C103" s="244"/>
      <c r="D103" s="245"/>
      <c r="E103" s="335"/>
      <c r="F103" s="246"/>
      <c r="G103" s="213"/>
      <c r="H103" s="29"/>
    </row>
    <row r="104" spans="1:8" ht="15" customHeight="1" x14ac:dyDescent="0.25">
      <c r="A104" s="211"/>
      <c r="B104" s="201"/>
      <c r="C104" s="201"/>
      <c r="D104" s="202"/>
      <c r="E104" s="331"/>
      <c r="F104" s="212"/>
      <c r="G104" s="213"/>
      <c r="H104" s="29"/>
    </row>
    <row r="105" spans="1:8" ht="15" customHeight="1" x14ac:dyDescent="0.25">
      <c r="A105" s="211"/>
      <c r="B105" s="201"/>
      <c r="C105" s="201"/>
      <c r="D105" s="202"/>
      <c r="E105" s="331"/>
      <c r="F105" s="212"/>
      <c r="G105" s="213"/>
      <c r="H105" s="29"/>
    </row>
    <row r="106" spans="1:8" ht="15" customHeight="1" x14ac:dyDescent="0.25">
      <c r="A106" s="211"/>
      <c r="B106" s="201"/>
      <c r="C106" s="201"/>
      <c r="D106" s="202"/>
      <c r="E106" s="331"/>
      <c r="F106" s="212"/>
      <c r="G106" s="213"/>
      <c r="H106" s="29"/>
    </row>
    <row r="107" spans="1:8" ht="15" customHeight="1" x14ac:dyDescent="0.25">
      <c r="A107" s="211"/>
      <c r="B107" s="201"/>
      <c r="C107" s="201"/>
      <c r="D107" s="202"/>
      <c r="E107" s="331"/>
      <c r="F107" s="212"/>
      <c r="G107" s="213"/>
      <c r="H107" s="29"/>
    </row>
    <row r="108" spans="1:8" ht="15" customHeight="1" x14ac:dyDescent="0.25">
      <c r="A108" s="211"/>
      <c r="B108" s="201"/>
      <c r="C108" s="201"/>
      <c r="D108" s="202"/>
      <c r="E108" s="331"/>
      <c r="F108" s="212"/>
      <c r="G108" s="213"/>
      <c r="H108" s="29"/>
    </row>
    <row r="109" spans="1:8" ht="15" customHeight="1" x14ac:dyDescent="0.25">
      <c r="A109" s="211"/>
      <c r="B109" s="201"/>
      <c r="C109" s="201"/>
      <c r="D109" s="202"/>
      <c r="E109" s="331"/>
      <c r="F109" s="212"/>
      <c r="G109" s="213"/>
      <c r="H109" s="29"/>
    </row>
    <row r="110" spans="1:8" ht="15" customHeight="1" x14ac:dyDescent="0.25">
      <c r="A110" s="211"/>
      <c r="B110" s="201"/>
      <c r="C110" s="201"/>
      <c r="D110" s="202"/>
      <c r="E110" s="331"/>
      <c r="F110" s="212"/>
      <c r="G110" s="213"/>
      <c r="H110" s="29"/>
    </row>
    <row r="111" spans="1:8" ht="15" customHeight="1" x14ac:dyDescent="0.25">
      <c r="A111" s="211"/>
      <c r="B111" s="201"/>
      <c r="C111" s="201"/>
      <c r="D111" s="202"/>
      <c r="E111" s="331"/>
      <c r="F111" s="212"/>
      <c r="G111" s="213"/>
      <c r="H111" s="29"/>
    </row>
    <row r="112" spans="1:8" ht="15" customHeight="1" x14ac:dyDescent="0.25">
      <c r="A112" s="211"/>
      <c r="B112" s="201"/>
      <c r="C112" s="201"/>
      <c r="D112" s="202"/>
      <c r="E112" s="331"/>
      <c r="F112" s="212"/>
      <c r="G112" s="213"/>
      <c r="H112" s="29"/>
    </row>
    <row r="113" spans="1:8" ht="15" customHeight="1" x14ac:dyDescent="0.25">
      <c r="A113" s="211"/>
      <c r="B113" s="201"/>
      <c r="C113" s="201"/>
      <c r="D113" s="202"/>
      <c r="E113" s="331"/>
      <c r="F113" s="212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331"/>
      <c r="F114" s="212"/>
      <c r="G114" s="213"/>
      <c r="H114" s="29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8"/>
  <sheetViews>
    <sheetView workbookViewId="0">
      <selection activeCell="J28" sqref="J28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8.5703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4"/>
    <col min="16" max="16384" width="17.140625" style="19"/>
  </cols>
  <sheetData>
    <row r="2" spans="1:20" ht="14.25" customHeight="1" x14ac:dyDescent="0.25">
      <c r="B2" s="467" t="s">
        <v>84</v>
      </c>
      <c r="C2" s="468"/>
      <c r="D2" s="469" t="s">
        <v>115</v>
      </c>
      <c r="E2" s="470"/>
      <c r="F2" s="471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72"/>
      <c r="E3" s="473"/>
      <c r="F3" s="474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72"/>
      <c r="E4" s="473"/>
      <c r="F4" s="474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72"/>
      <c r="E5" s="473"/>
      <c r="F5" s="474"/>
      <c r="K5" s="304"/>
      <c r="L5" s="304"/>
      <c r="M5" s="304"/>
      <c r="N5" s="304"/>
      <c r="O5" s="304"/>
    </row>
    <row r="6" spans="1:20" ht="53.25" customHeight="1" x14ac:dyDescent="0.2">
      <c r="B6" s="265"/>
      <c r="C6" s="267"/>
      <c r="D6" s="475"/>
      <c r="E6" s="476"/>
      <c r="F6" s="477"/>
      <c r="K6" s="304"/>
      <c r="L6" s="304"/>
      <c r="M6" s="304"/>
      <c r="N6" s="304"/>
      <c r="O6" s="304"/>
    </row>
    <row r="7" spans="1:20" ht="14.25" customHeight="1" x14ac:dyDescent="0.2">
      <c r="K7" s="304"/>
      <c r="L7" s="304"/>
      <c r="M7" s="304"/>
      <c r="N7" s="304"/>
      <c r="O7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06" t="s">
        <v>85</v>
      </c>
      <c r="C9" s="306"/>
      <c r="D9" s="306" t="s">
        <v>86</v>
      </c>
      <c r="E9" s="444" t="s">
        <v>87</v>
      </c>
      <c r="F9" s="445"/>
      <c r="G9" s="478" t="s">
        <v>88</v>
      </c>
      <c r="H9" s="479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6">
        <v>10</v>
      </c>
      <c r="C10" s="26"/>
      <c r="D10" s="26" t="s">
        <v>91</v>
      </c>
      <c r="E10" s="514" t="s">
        <v>116</v>
      </c>
      <c r="F10" s="514"/>
      <c r="G10" s="456"/>
      <c r="H10" s="456"/>
      <c r="I10" s="173">
        <v>2</v>
      </c>
      <c r="J10" s="215">
        <v>2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11</v>
      </c>
      <c r="D11" s="26" t="s">
        <v>91</v>
      </c>
      <c r="E11" s="457" t="s">
        <v>117</v>
      </c>
      <c r="F11" s="457"/>
      <c r="G11" s="456"/>
      <c r="H11" s="456"/>
      <c r="I11" s="310">
        <v>3</v>
      </c>
      <c r="J11" s="180">
        <v>3</v>
      </c>
      <c r="K11" s="310"/>
      <c r="L11" s="310"/>
      <c r="M11" s="310"/>
      <c r="N11" s="310"/>
      <c r="O11" s="310"/>
      <c r="P11" s="303"/>
      <c r="Q11" s="303"/>
      <c r="R11" s="303"/>
      <c r="S11" s="303"/>
      <c r="T11" s="303"/>
    </row>
    <row r="12" spans="1:20" ht="15" customHeight="1" x14ac:dyDescent="0.25">
      <c r="B12" s="19">
        <v>12</v>
      </c>
      <c r="D12" s="26" t="s">
        <v>91</v>
      </c>
      <c r="E12" s="457" t="s">
        <v>118</v>
      </c>
      <c r="F12" s="457"/>
      <c r="G12" s="456"/>
      <c r="H12" s="456"/>
      <c r="I12" s="310">
        <v>2</v>
      </c>
      <c r="J12" s="180">
        <v>2</v>
      </c>
      <c r="K12" s="310"/>
      <c r="L12" s="310"/>
      <c r="M12" s="310"/>
      <c r="N12" s="310"/>
      <c r="O12" s="310"/>
      <c r="P12" s="303"/>
      <c r="Q12" s="303"/>
      <c r="R12" s="303"/>
      <c r="S12" s="303"/>
      <c r="T12" s="303"/>
    </row>
    <row r="13" spans="1:20" ht="15" customHeight="1" x14ac:dyDescent="0.25">
      <c r="B13" s="19">
        <v>13</v>
      </c>
      <c r="D13" s="26" t="s">
        <v>91</v>
      </c>
      <c r="E13" s="457" t="s">
        <v>119</v>
      </c>
      <c r="F13" s="457"/>
      <c r="G13" s="456"/>
      <c r="H13" s="456"/>
      <c r="I13" s="310">
        <v>5</v>
      </c>
      <c r="J13" s="180">
        <v>5</v>
      </c>
      <c r="K13" s="310"/>
      <c r="L13" s="310"/>
      <c r="M13" s="310"/>
      <c r="N13" s="310"/>
      <c r="O13" s="310"/>
      <c r="P13" s="303"/>
      <c r="Q13" s="303"/>
      <c r="R13" s="303"/>
      <c r="S13" s="303"/>
      <c r="T13" s="303"/>
    </row>
    <row r="14" spans="1:20" ht="28.35" customHeight="1" x14ac:dyDescent="0.25">
      <c r="B14" s="19">
        <v>14</v>
      </c>
      <c r="D14" s="26" t="s">
        <v>91</v>
      </c>
      <c r="E14" s="457" t="s">
        <v>120</v>
      </c>
      <c r="F14" s="457"/>
      <c r="G14" s="456"/>
      <c r="H14" s="456"/>
      <c r="I14" s="310">
        <v>12</v>
      </c>
      <c r="J14" s="180">
        <v>6</v>
      </c>
      <c r="K14" s="310"/>
      <c r="L14" s="310"/>
      <c r="M14" s="310"/>
      <c r="N14" s="310"/>
      <c r="O14" s="310"/>
      <c r="P14" s="303"/>
      <c r="Q14" s="303"/>
      <c r="R14" s="303"/>
      <c r="S14" s="303"/>
      <c r="T14" s="303"/>
    </row>
    <row r="15" spans="1:20" ht="15" customHeight="1" x14ac:dyDescent="0.25">
      <c r="B15" s="19">
        <v>15</v>
      </c>
      <c r="D15" s="26" t="s">
        <v>91</v>
      </c>
      <c r="E15" s="457" t="s">
        <v>121</v>
      </c>
      <c r="F15" s="457"/>
      <c r="G15" s="456"/>
      <c r="H15" s="456"/>
      <c r="I15" s="310">
        <v>19</v>
      </c>
      <c r="J15" s="180">
        <v>1</v>
      </c>
      <c r="K15" s="310"/>
      <c r="L15" s="310"/>
      <c r="M15" s="310"/>
      <c r="N15" s="310"/>
      <c r="O15" s="310"/>
      <c r="P15" s="303"/>
      <c r="Q15" s="303"/>
      <c r="R15" s="303"/>
      <c r="S15" s="303"/>
      <c r="T15" s="303"/>
    </row>
    <row r="16" spans="1:20" s="273" customFormat="1" ht="34.5" customHeight="1" x14ac:dyDescent="0.2">
      <c r="A16" s="305"/>
      <c r="B16" s="305">
        <v>16</v>
      </c>
      <c r="C16" s="305"/>
      <c r="D16" s="307" t="s">
        <v>91</v>
      </c>
      <c r="E16" s="515" t="s">
        <v>122</v>
      </c>
      <c r="F16" s="515"/>
      <c r="G16" s="308"/>
      <c r="H16" s="308"/>
      <c r="I16" s="275">
        <v>32</v>
      </c>
      <c r="J16" s="276">
        <v>32</v>
      </c>
      <c r="K16" s="275"/>
      <c r="L16" s="275"/>
      <c r="M16" s="275"/>
      <c r="N16" s="275"/>
      <c r="O16" s="275"/>
      <c r="P16" s="216"/>
      <c r="Q16" s="216"/>
      <c r="R16" s="216"/>
      <c r="S16" s="216"/>
      <c r="T16" s="216"/>
    </row>
    <row r="17" spans="1:20" s="273" customFormat="1" ht="34.5" customHeight="1" x14ac:dyDescent="0.2">
      <c r="A17" s="305"/>
      <c r="B17" s="305">
        <v>17</v>
      </c>
      <c r="C17" s="305"/>
      <c r="D17" s="307" t="s">
        <v>91</v>
      </c>
      <c r="E17" s="515" t="s">
        <v>123</v>
      </c>
      <c r="F17" s="515"/>
      <c r="G17" s="516"/>
      <c r="H17" s="516"/>
      <c r="I17" s="275">
        <v>12</v>
      </c>
      <c r="J17" s="276">
        <v>12</v>
      </c>
      <c r="K17" s="275"/>
      <c r="L17" s="275"/>
      <c r="M17" s="275"/>
      <c r="N17" s="275"/>
      <c r="O17" s="275"/>
      <c r="P17" s="216"/>
      <c r="Q17" s="216"/>
      <c r="R17" s="216"/>
      <c r="S17" s="216"/>
      <c r="T17" s="216"/>
    </row>
    <row r="18" spans="1:20" ht="15" customHeight="1" x14ac:dyDescent="0.25">
      <c r="E18" s="457"/>
      <c r="F18" s="457"/>
      <c r="G18" s="456"/>
      <c r="H18" s="456"/>
      <c r="I18" s="23"/>
      <c r="J18" s="180"/>
      <c r="K18" s="310"/>
      <c r="L18" s="310"/>
      <c r="M18" s="310"/>
      <c r="N18" s="310"/>
      <c r="O18" s="310"/>
      <c r="P18" s="303"/>
      <c r="Q18" s="303"/>
      <c r="R18" s="303"/>
      <c r="S18" s="303"/>
      <c r="T18" s="303"/>
    </row>
    <row r="19" spans="1:20" ht="15" customHeight="1" x14ac:dyDescent="0.25">
      <c r="C19" s="277"/>
      <c r="D19" s="277"/>
      <c r="E19" s="465"/>
      <c r="F19" s="465"/>
      <c r="G19" s="22"/>
      <c r="H19" s="22"/>
      <c r="I19" s="304"/>
      <c r="J19" s="25"/>
      <c r="K19" s="310"/>
      <c r="L19" s="310"/>
      <c r="M19" s="310"/>
      <c r="N19" s="310"/>
      <c r="O19" s="310"/>
      <c r="P19" s="303"/>
      <c r="Q19" s="303"/>
      <c r="R19" s="303"/>
      <c r="S19" s="303"/>
      <c r="T19" s="303"/>
    </row>
    <row r="20" spans="1:20" ht="30.75" customHeight="1" x14ac:dyDescent="0.25">
      <c r="B20" s="71"/>
      <c r="C20" s="517" t="s">
        <v>92</v>
      </c>
      <c r="D20" s="518"/>
      <c r="E20" s="519"/>
      <c r="F20" s="22"/>
      <c r="G20" s="22"/>
      <c r="H20" s="178" t="s">
        <v>93</v>
      </c>
      <c r="I20" s="179">
        <f>SUM(I10:I19)</f>
        <v>87</v>
      </c>
      <c r="J20" s="181">
        <f>SUM(J10:J19)</f>
        <v>63</v>
      </c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15" customHeight="1" x14ac:dyDescent="0.25">
      <c r="B21" s="73"/>
      <c r="C21" s="71"/>
      <c r="D21" s="71"/>
      <c r="E21" s="71"/>
      <c r="F21" s="74"/>
      <c r="G21" s="75"/>
      <c r="H21" s="76"/>
      <c r="I21" s="74"/>
      <c r="J21" s="77"/>
      <c r="K21" s="303"/>
      <c r="L21" s="303"/>
      <c r="M21" s="303"/>
      <c r="N21" s="303"/>
      <c r="O21" s="303"/>
      <c r="P21" s="303"/>
      <c r="Q21" s="303"/>
      <c r="R21" s="303"/>
      <c r="S21" s="303"/>
      <c r="T21" s="303"/>
    </row>
    <row r="22" spans="1:20" ht="45" customHeight="1" x14ac:dyDescent="0.25">
      <c r="A22" s="70"/>
      <c r="B22" s="309" t="s">
        <v>94</v>
      </c>
      <c r="C22" s="309" t="s">
        <v>95</v>
      </c>
      <c r="D22" s="463" t="s">
        <v>96</v>
      </c>
      <c r="E22" s="464"/>
      <c r="F22" s="172" t="s">
        <v>97</v>
      </c>
      <c r="G22" s="309" t="s">
        <v>98</v>
      </c>
      <c r="H22" s="309" t="s">
        <v>99</v>
      </c>
      <c r="I22" s="309" t="s">
        <v>100</v>
      </c>
      <c r="J22" s="309" t="s">
        <v>101</v>
      </c>
      <c r="K22" s="28" t="s">
        <v>124</v>
      </c>
      <c r="L22" s="28" t="s">
        <v>125</v>
      </c>
      <c r="M22" s="28" t="s">
        <v>126</v>
      </c>
      <c r="N22" s="28" t="s">
        <v>127</v>
      </c>
      <c r="O22" s="28" t="s">
        <v>128</v>
      </c>
      <c r="P22" s="28" t="s">
        <v>129</v>
      </c>
      <c r="Q22" s="28" t="s">
        <v>130</v>
      </c>
      <c r="R22" s="28" t="s">
        <v>131</v>
      </c>
      <c r="S22" s="28" t="s">
        <v>132</v>
      </c>
    </row>
    <row r="23" spans="1:20" ht="31.5" x14ac:dyDescent="0.25">
      <c r="B23" s="27" t="s">
        <v>133</v>
      </c>
      <c r="C23" s="303"/>
      <c r="D23" s="520" t="s">
        <v>134</v>
      </c>
      <c r="E23" s="520"/>
      <c r="F23" s="303" t="s">
        <v>135</v>
      </c>
      <c r="G23" s="303"/>
      <c r="H23" s="303" t="s">
        <v>136</v>
      </c>
      <c r="I23" s="303"/>
      <c r="J23" s="310">
        <v>2</v>
      </c>
      <c r="K23" s="310">
        <v>2</v>
      </c>
      <c r="L23" s="310">
        <v>0</v>
      </c>
      <c r="M23" s="310">
        <v>0</v>
      </c>
      <c r="N23" s="310">
        <v>0</v>
      </c>
      <c r="O23" s="310">
        <v>0</v>
      </c>
      <c r="P23" s="310">
        <v>0</v>
      </c>
      <c r="Q23" s="310">
        <v>0</v>
      </c>
      <c r="R23" s="310">
        <v>0</v>
      </c>
      <c r="S23" s="310">
        <v>0</v>
      </c>
      <c r="T23" s="303"/>
    </row>
    <row r="24" spans="1:20" ht="15.75" customHeight="1" x14ac:dyDescent="0.25">
      <c r="B24" s="27" t="s">
        <v>137</v>
      </c>
      <c r="C24" s="303"/>
      <c r="D24" s="443" t="s">
        <v>117</v>
      </c>
      <c r="E24" s="443"/>
      <c r="F24" s="303" t="s">
        <v>135</v>
      </c>
      <c r="G24" s="303"/>
      <c r="H24" s="303" t="s">
        <v>138</v>
      </c>
      <c r="I24" s="303" t="s">
        <v>28</v>
      </c>
      <c r="J24" s="310">
        <v>3</v>
      </c>
      <c r="K24" s="310">
        <v>3</v>
      </c>
      <c r="L24" s="310">
        <v>3</v>
      </c>
      <c r="M24" s="310">
        <v>0</v>
      </c>
      <c r="N24" s="310">
        <v>0</v>
      </c>
      <c r="O24" s="310">
        <v>0</v>
      </c>
      <c r="P24" s="310">
        <v>0</v>
      </c>
      <c r="Q24" s="310">
        <v>0</v>
      </c>
      <c r="R24" s="310">
        <v>0</v>
      </c>
      <c r="S24" s="310">
        <v>0</v>
      </c>
      <c r="T24" s="303"/>
    </row>
    <row r="25" spans="1:20" ht="15.75" customHeight="1" x14ac:dyDescent="0.25">
      <c r="B25" s="27" t="s">
        <v>139</v>
      </c>
      <c r="C25" s="303"/>
      <c r="D25" s="443" t="s">
        <v>118</v>
      </c>
      <c r="E25" s="443"/>
      <c r="F25" s="303" t="s">
        <v>135</v>
      </c>
      <c r="G25" s="303"/>
      <c r="H25" s="303" t="s">
        <v>30</v>
      </c>
      <c r="I25" s="303"/>
      <c r="J25" s="310">
        <v>1</v>
      </c>
      <c r="K25" s="310">
        <v>1</v>
      </c>
      <c r="L25" s="310">
        <v>0</v>
      </c>
      <c r="M25" s="310">
        <v>0</v>
      </c>
      <c r="N25" s="310">
        <v>0</v>
      </c>
      <c r="O25" s="310">
        <v>0</v>
      </c>
      <c r="P25" s="310">
        <v>0</v>
      </c>
      <c r="Q25" s="310">
        <v>0</v>
      </c>
      <c r="R25" s="310">
        <v>0</v>
      </c>
      <c r="S25" s="310">
        <v>0</v>
      </c>
      <c r="T25" s="303"/>
    </row>
    <row r="26" spans="1:20" ht="15.75" customHeight="1" x14ac:dyDescent="0.25">
      <c r="B26" s="27" t="s">
        <v>140</v>
      </c>
      <c r="C26" s="303"/>
      <c r="D26" s="438" t="s">
        <v>141</v>
      </c>
      <c r="E26" s="438"/>
      <c r="F26" s="303" t="s">
        <v>135</v>
      </c>
      <c r="G26" s="303"/>
      <c r="H26" s="303" t="s">
        <v>28</v>
      </c>
      <c r="I26" s="303"/>
      <c r="J26" s="310">
        <v>1</v>
      </c>
      <c r="K26" s="310">
        <v>1</v>
      </c>
      <c r="L26" s="310">
        <v>0</v>
      </c>
      <c r="M26" s="310">
        <v>0</v>
      </c>
      <c r="N26" s="310">
        <v>0</v>
      </c>
      <c r="O26" s="310">
        <v>0</v>
      </c>
      <c r="P26" s="310">
        <v>0</v>
      </c>
      <c r="Q26" s="310">
        <v>0</v>
      </c>
      <c r="R26" s="310">
        <v>0</v>
      </c>
      <c r="S26" s="310">
        <v>0</v>
      </c>
      <c r="T26" s="303"/>
    </row>
    <row r="27" spans="1:20" ht="15.75" customHeight="1" x14ac:dyDescent="0.25">
      <c r="B27" s="27" t="s">
        <v>142</v>
      </c>
      <c r="C27" s="303"/>
      <c r="D27" s="272" t="s">
        <v>143</v>
      </c>
      <c r="E27" s="272"/>
      <c r="F27" s="303" t="s">
        <v>135</v>
      </c>
      <c r="G27" s="303"/>
      <c r="H27" s="303" t="s">
        <v>29</v>
      </c>
      <c r="I27" s="303"/>
      <c r="J27" s="310">
        <v>5</v>
      </c>
      <c r="K27" s="310">
        <v>5</v>
      </c>
      <c r="L27" s="310">
        <v>5</v>
      </c>
      <c r="M27" s="310">
        <v>5</v>
      </c>
      <c r="N27" s="310">
        <v>0</v>
      </c>
      <c r="O27" s="310">
        <v>0</v>
      </c>
      <c r="P27" s="310">
        <v>0</v>
      </c>
      <c r="Q27" s="310">
        <v>0</v>
      </c>
      <c r="R27" s="310">
        <v>0</v>
      </c>
      <c r="S27" s="310">
        <v>0</v>
      </c>
      <c r="T27" s="303"/>
    </row>
    <row r="28" spans="1:20" ht="15.75" x14ac:dyDescent="0.25">
      <c r="B28" s="27" t="s">
        <v>144</v>
      </c>
      <c r="C28" s="303"/>
      <c r="D28" s="438" t="s">
        <v>145</v>
      </c>
      <c r="E28" s="438"/>
      <c r="F28" s="303" t="s">
        <v>111</v>
      </c>
      <c r="G28" s="303"/>
      <c r="H28" s="303" t="s">
        <v>30</v>
      </c>
      <c r="I28" s="303"/>
      <c r="J28" s="310">
        <v>12</v>
      </c>
      <c r="K28" s="310">
        <v>12</v>
      </c>
      <c r="L28" s="310">
        <v>12</v>
      </c>
      <c r="M28" s="310">
        <v>6</v>
      </c>
      <c r="N28" s="310">
        <v>6</v>
      </c>
      <c r="O28" s="310">
        <v>6</v>
      </c>
      <c r="P28" s="310">
        <v>6</v>
      </c>
      <c r="Q28" s="310">
        <v>6</v>
      </c>
      <c r="R28" s="310">
        <v>6</v>
      </c>
      <c r="S28" s="310">
        <v>6</v>
      </c>
      <c r="T28" s="303"/>
    </row>
    <row r="29" spans="1:20" ht="15.75" customHeight="1" x14ac:dyDescent="0.25">
      <c r="B29" s="27" t="s">
        <v>146</v>
      </c>
      <c r="C29" s="303"/>
      <c r="D29" s="438" t="s">
        <v>147</v>
      </c>
      <c r="E29" s="438"/>
      <c r="F29" s="303" t="s">
        <v>111</v>
      </c>
      <c r="G29" s="303"/>
      <c r="H29" s="303" t="s">
        <v>27</v>
      </c>
      <c r="I29" s="303"/>
      <c r="J29" s="310">
        <v>11</v>
      </c>
      <c r="K29" s="310">
        <v>11</v>
      </c>
      <c r="L29" s="310">
        <v>11</v>
      </c>
      <c r="M29" s="310">
        <v>10</v>
      </c>
      <c r="N29" s="310">
        <v>10</v>
      </c>
      <c r="O29" s="310">
        <v>10</v>
      </c>
      <c r="P29" s="310">
        <v>10</v>
      </c>
      <c r="Q29" s="310">
        <v>10</v>
      </c>
      <c r="R29" s="310">
        <v>10</v>
      </c>
      <c r="S29" s="310">
        <v>10</v>
      </c>
      <c r="T29" s="303"/>
    </row>
    <row r="30" spans="1:20" ht="15" customHeight="1" x14ac:dyDescent="0.25">
      <c r="B30" s="27" t="s">
        <v>148</v>
      </c>
      <c r="C30" s="303"/>
      <c r="D30" s="438" t="s">
        <v>149</v>
      </c>
      <c r="E30" s="438"/>
      <c r="F30" s="303" t="s">
        <v>111</v>
      </c>
      <c r="G30" s="303"/>
      <c r="H30" s="303" t="s">
        <v>150</v>
      </c>
      <c r="I30" s="303"/>
      <c r="J30" s="310">
        <v>8</v>
      </c>
      <c r="K30" s="310">
        <v>8</v>
      </c>
      <c r="L30" s="310">
        <v>8</v>
      </c>
      <c r="M30" s="310">
        <v>8</v>
      </c>
      <c r="N30" s="310">
        <v>8</v>
      </c>
      <c r="O30" s="310">
        <v>8</v>
      </c>
      <c r="P30" s="310">
        <v>8</v>
      </c>
      <c r="Q30" s="310">
        <v>8</v>
      </c>
      <c r="R30" s="310">
        <v>8</v>
      </c>
      <c r="S30" s="310">
        <v>8</v>
      </c>
      <c r="T30" s="303"/>
    </row>
    <row r="31" spans="1:20" ht="15" customHeight="1" x14ac:dyDescent="0.25">
      <c r="B31" s="27" t="s">
        <v>151</v>
      </c>
      <c r="C31" s="303"/>
      <c r="D31" s="438" t="s">
        <v>152</v>
      </c>
      <c r="E31" s="438"/>
      <c r="F31" s="303" t="s">
        <v>135</v>
      </c>
      <c r="G31" s="303"/>
      <c r="H31" s="303" t="s">
        <v>30</v>
      </c>
      <c r="I31" s="303"/>
      <c r="J31" s="310">
        <v>3</v>
      </c>
      <c r="K31" s="310">
        <v>3</v>
      </c>
      <c r="L31" s="310">
        <v>3</v>
      </c>
      <c r="M31" s="310">
        <v>3</v>
      </c>
      <c r="N31" s="310">
        <v>3</v>
      </c>
      <c r="O31" s="310">
        <v>3</v>
      </c>
      <c r="P31" s="310">
        <v>0</v>
      </c>
      <c r="Q31" s="310">
        <v>0</v>
      </c>
      <c r="R31" s="310">
        <v>0</v>
      </c>
      <c r="S31" s="310">
        <v>0</v>
      </c>
      <c r="T31" s="303"/>
    </row>
    <row r="32" spans="1:20" ht="15" customHeight="1" x14ac:dyDescent="0.25">
      <c r="B32" s="27" t="s">
        <v>153</v>
      </c>
      <c r="C32" s="303"/>
      <c r="D32" s="438" t="s">
        <v>154</v>
      </c>
      <c r="E32" s="438"/>
      <c r="F32" s="303" t="s">
        <v>135</v>
      </c>
      <c r="G32" s="303"/>
      <c r="H32" s="303" t="s">
        <v>30</v>
      </c>
      <c r="I32" s="303"/>
      <c r="J32" s="310">
        <v>8</v>
      </c>
      <c r="K32" s="310">
        <v>8</v>
      </c>
      <c r="L32" s="310">
        <v>8</v>
      </c>
      <c r="M32" s="310">
        <v>8</v>
      </c>
      <c r="N32" s="310">
        <v>8</v>
      </c>
      <c r="O32" s="310">
        <v>8</v>
      </c>
      <c r="P32" s="310">
        <v>8</v>
      </c>
      <c r="Q32" s="310">
        <v>6</v>
      </c>
      <c r="R32" s="310">
        <v>2</v>
      </c>
      <c r="S32" s="310">
        <v>0</v>
      </c>
      <c r="T32" s="303"/>
    </row>
    <row r="33" spans="2:20" ht="15" customHeight="1" x14ac:dyDescent="0.25">
      <c r="B33" s="27" t="s">
        <v>155</v>
      </c>
      <c r="C33" s="303"/>
      <c r="D33" s="438" t="s">
        <v>156</v>
      </c>
      <c r="E33" s="438"/>
      <c r="F33" s="303" t="s">
        <v>135</v>
      </c>
      <c r="G33" s="303"/>
      <c r="H33" s="303" t="s">
        <v>29</v>
      </c>
      <c r="I33" s="303"/>
      <c r="J33" s="310">
        <v>3</v>
      </c>
      <c r="K33" s="310">
        <v>3</v>
      </c>
      <c r="L33" s="310">
        <v>3</v>
      </c>
      <c r="M33" s="310">
        <v>3</v>
      </c>
      <c r="N33" s="310">
        <v>3</v>
      </c>
      <c r="O33" s="310">
        <v>3</v>
      </c>
      <c r="P33" s="310">
        <v>0</v>
      </c>
      <c r="Q33" s="310">
        <v>0</v>
      </c>
      <c r="R33" s="310">
        <v>0</v>
      </c>
      <c r="S33" s="310">
        <v>0</v>
      </c>
      <c r="T33" s="303"/>
    </row>
    <row r="34" spans="2:20" ht="15.75" customHeight="1" x14ac:dyDescent="0.25">
      <c r="B34" s="27" t="s">
        <v>157</v>
      </c>
      <c r="C34" s="303"/>
      <c r="D34" s="438" t="s">
        <v>158</v>
      </c>
      <c r="E34" s="438"/>
      <c r="F34" s="303" t="s">
        <v>135</v>
      </c>
      <c r="G34" s="303"/>
      <c r="H34" s="303" t="s">
        <v>29</v>
      </c>
      <c r="I34" s="303"/>
      <c r="J34" s="310">
        <v>8</v>
      </c>
      <c r="K34" s="310">
        <v>8</v>
      </c>
      <c r="L34" s="310">
        <v>8</v>
      </c>
      <c r="M34" s="310">
        <v>8</v>
      </c>
      <c r="N34" s="310">
        <v>8</v>
      </c>
      <c r="O34" s="310">
        <v>8</v>
      </c>
      <c r="P34" s="310">
        <v>8</v>
      </c>
      <c r="Q34" s="310">
        <v>6</v>
      </c>
      <c r="R34" s="310">
        <v>2</v>
      </c>
      <c r="S34" s="310">
        <v>0</v>
      </c>
      <c r="T34" s="303"/>
    </row>
    <row r="35" spans="2:20" ht="15.75" customHeight="1" x14ac:dyDescent="0.25">
      <c r="B35" s="27" t="s">
        <v>159</v>
      </c>
      <c r="C35" s="303"/>
      <c r="D35" s="438" t="s">
        <v>160</v>
      </c>
      <c r="E35" s="438"/>
      <c r="F35" s="303" t="s">
        <v>135</v>
      </c>
      <c r="G35" s="303"/>
      <c r="H35" s="303" t="s">
        <v>28</v>
      </c>
      <c r="I35" s="303"/>
      <c r="J35" s="310">
        <v>3</v>
      </c>
      <c r="K35" s="310">
        <v>3</v>
      </c>
      <c r="L35" s="310">
        <v>3</v>
      </c>
      <c r="M35" s="310">
        <v>1</v>
      </c>
      <c r="N35" s="310">
        <v>0</v>
      </c>
      <c r="O35" s="310">
        <v>0</v>
      </c>
      <c r="P35" s="310">
        <v>0</v>
      </c>
      <c r="Q35" s="310">
        <v>0</v>
      </c>
      <c r="R35" s="310">
        <v>0</v>
      </c>
      <c r="S35" s="310">
        <v>0</v>
      </c>
      <c r="T35" s="303"/>
    </row>
    <row r="36" spans="2:20" ht="15" customHeight="1" x14ac:dyDescent="0.25">
      <c r="B36" s="27" t="s">
        <v>161</v>
      </c>
      <c r="C36" s="303"/>
      <c r="D36" s="438" t="s">
        <v>162</v>
      </c>
      <c r="E36" s="438"/>
      <c r="F36" s="303" t="s">
        <v>135</v>
      </c>
      <c r="G36" s="303"/>
      <c r="H36" s="303" t="s">
        <v>28</v>
      </c>
      <c r="I36" s="303"/>
      <c r="J36" s="310">
        <v>8</v>
      </c>
      <c r="K36" s="310">
        <v>8</v>
      </c>
      <c r="L36" s="310">
        <v>8</v>
      </c>
      <c r="M36" s="310">
        <v>8</v>
      </c>
      <c r="N36" s="310">
        <v>8</v>
      </c>
      <c r="O36" s="310">
        <v>5</v>
      </c>
      <c r="P36" s="310">
        <v>4</v>
      </c>
      <c r="Q36" s="310">
        <v>2</v>
      </c>
      <c r="R36" s="310">
        <v>2</v>
      </c>
      <c r="S36" s="310">
        <v>0</v>
      </c>
      <c r="T36" s="303"/>
    </row>
    <row r="37" spans="2:20" ht="15" customHeight="1" x14ac:dyDescent="0.25">
      <c r="B37" s="27" t="s">
        <v>163</v>
      </c>
      <c r="C37" s="303"/>
      <c r="D37" s="438" t="s">
        <v>164</v>
      </c>
      <c r="E37" s="438"/>
      <c r="F37" s="303" t="s">
        <v>135</v>
      </c>
      <c r="G37" s="303"/>
      <c r="H37" s="303" t="s">
        <v>27</v>
      </c>
      <c r="I37" s="303"/>
      <c r="J37" s="310">
        <v>3</v>
      </c>
      <c r="K37" s="310">
        <v>3</v>
      </c>
      <c r="L37" s="310">
        <v>3</v>
      </c>
      <c r="M37" s="310">
        <v>3</v>
      </c>
      <c r="N37" s="310">
        <v>3</v>
      </c>
      <c r="O37" s="310">
        <v>3</v>
      </c>
      <c r="P37" s="310">
        <v>3</v>
      </c>
      <c r="Q37" s="310">
        <v>3</v>
      </c>
      <c r="R37" s="310">
        <v>3</v>
      </c>
      <c r="S37" s="310">
        <v>0</v>
      </c>
      <c r="T37" s="303"/>
    </row>
    <row r="38" spans="2:20" ht="15" customHeight="1" x14ac:dyDescent="0.25">
      <c r="B38" s="27" t="s">
        <v>165</v>
      </c>
      <c r="C38" s="303"/>
      <c r="D38" s="438" t="s">
        <v>166</v>
      </c>
      <c r="E38" s="438"/>
      <c r="F38" s="303" t="s">
        <v>135</v>
      </c>
      <c r="G38" s="303"/>
      <c r="H38" s="303" t="s">
        <v>27</v>
      </c>
      <c r="I38" s="303"/>
      <c r="J38" s="310">
        <v>8</v>
      </c>
      <c r="K38" s="310">
        <v>8</v>
      </c>
      <c r="L38" s="310">
        <v>8</v>
      </c>
      <c r="M38" s="310">
        <v>8</v>
      </c>
      <c r="N38" s="310">
        <v>8</v>
      </c>
      <c r="O38" s="310">
        <v>8</v>
      </c>
      <c r="P38" s="310">
        <v>8</v>
      </c>
      <c r="Q38" s="310">
        <v>8</v>
      </c>
      <c r="R38" s="310">
        <v>8</v>
      </c>
      <c r="S38" s="310">
        <v>0</v>
      </c>
      <c r="T38" s="303"/>
    </row>
    <row r="39" spans="2:20" ht="15" customHeight="1" x14ac:dyDescent="0.25">
      <c r="B39" s="27"/>
      <c r="C39" s="303"/>
      <c r="D39" s="438"/>
      <c r="E39" s="438"/>
      <c r="F39" s="303"/>
      <c r="G39" s="303"/>
      <c r="H39" s="303"/>
      <c r="I39" s="303"/>
      <c r="J39" s="310"/>
      <c r="K39" s="303"/>
      <c r="L39" s="303"/>
      <c r="M39" s="303"/>
      <c r="N39" s="303"/>
      <c r="O39" s="310"/>
      <c r="P39" s="303"/>
      <c r="Q39" s="303"/>
      <c r="R39" s="303"/>
      <c r="S39" s="303"/>
      <c r="T39" s="303"/>
    </row>
    <row r="40" spans="2:20" ht="15" customHeight="1" x14ac:dyDescent="0.25">
      <c r="B40" s="27"/>
      <c r="C40" s="303"/>
      <c r="D40" s="438"/>
      <c r="E40" s="438"/>
      <c r="F40" s="303"/>
      <c r="G40" s="303"/>
      <c r="H40" s="303"/>
      <c r="I40" s="303"/>
      <c r="J40" s="310"/>
      <c r="K40" s="303"/>
      <c r="L40" s="303"/>
      <c r="M40" s="303"/>
      <c r="N40" s="303"/>
      <c r="O40" s="310"/>
      <c r="P40" s="303"/>
      <c r="Q40" s="303"/>
      <c r="R40" s="303"/>
      <c r="S40" s="303"/>
      <c r="T40" s="303"/>
    </row>
    <row r="41" spans="2:20" ht="15" customHeight="1" x14ac:dyDescent="0.25">
      <c r="B41" s="27"/>
      <c r="C41" s="303"/>
      <c r="D41" s="438"/>
      <c r="E41" s="438"/>
      <c r="F41" s="303"/>
      <c r="G41" s="303"/>
      <c r="H41" s="303"/>
      <c r="I41" s="303"/>
      <c r="J41" s="310"/>
      <c r="K41" s="303"/>
      <c r="L41" s="303"/>
      <c r="M41" s="303"/>
      <c r="N41" s="303"/>
      <c r="O41" s="310"/>
      <c r="P41" s="303"/>
      <c r="Q41" s="303"/>
      <c r="R41" s="303"/>
      <c r="S41" s="303"/>
      <c r="T41" s="303"/>
    </row>
    <row r="42" spans="2:20" ht="15" customHeight="1" x14ac:dyDescent="0.25">
      <c r="B42" s="27"/>
      <c r="C42" s="303"/>
      <c r="D42" s="438"/>
      <c r="E42" s="438"/>
      <c r="F42" s="303"/>
      <c r="G42" s="303"/>
      <c r="H42" s="303"/>
      <c r="I42" s="303"/>
      <c r="J42" s="310"/>
      <c r="K42" s="303"/>
      <c r="L42" s="303"/>
      <c r="M42" s="303"/>
      <c r="N42" s="303"/>
      <c r="O42" s="310"/>
      <c r="P42" s="303"/>
      <c r="Q42" s="303"/>
      <c r="R42" s="303"/>
      <c r="S42" s="303"/>
      <c r="T42" s="303"/>
    </row>
    <row r="43" spans="2:20" ht="15" customHeight="1" x14ac:dyDescent="0.25">
      <c r="B43" s="27"/>
      <c r="C43" s="303"/>
      <c r="D43" s="438"/>
      <c r="E43" s="438"/>
      <c r="F43" s="303"/>
      <c r="G43" s="303"/>
      <c r="H43" s="303"/>
      <c r="I43" s="303"/>
      <c r="J43" s="310"/>
      <c r="K43" s="303"/>
      <c r="L43" s="303"/>
      <c r="M43" s="303"/>
      <c r="N43" s="303"/>
      <c r="O43" s="310"/>
      <c r="P43" s="303"/>
      <c r="Q43" s="303"/>
      <c r="R43" s="303"/>
      <c r="S43" s="303"/>
      <c r="T43" s="303"/>
    </row>
    <row r="44" spans="2:20" ht="15" customHeight="1" x14ac:dyDescent="0.25">
      <c r="B44" s="27"/>
      <c r="C44" s="303"/>
      <c r="D44" s="438"/>
      <c r="E44" s="438"/>
      <c r="F44" s="303"/>
      <c r="G44" s="303"/>
      <c r="H44" s="303"/>
      <c r="I44" s="303"/>
      <c r="J44" s="310"/>
      <c r="K44" s="303"/>
      <c r="L44" s="303"/>
      <c r="M44" s="303"/>
      <c r="N44" s="303"/>
      <c r="O44" s="310"/>
      <c r="P44" s="303"/>
      <c r="Q44" s="303"/>
      <c r="R44" s="303"/>
      <c r="S44" s="303"/>
      <c r="T44" s="303"/>
    </row>
    <row r="45" spans="2:20" ht="15.75" x14ac:dyDescent="0.25">
      <c r="B45" s="27"/>
      <c r="C45" s="303"/>
      <c r="D45" s="438"/>
      <c r="E45" s="438"/>
      <c r="F45" s="303"/>
      <c r="G45" s="303"/>
      <c r="H45" s="303"/>
      <c r="I45" s="303"/>
      <c r="J45" s="310"/>
      <c r="K45" s="303"/>
      <c r="L45" s="303"/>
      <c r="M45" s="303"/>
      <c r="N45" s="303"/>
      <c r="O45" s="310"/>
      <c r="P45" s="303"/>
      <c r="Q45" s="303"/>
      <c r="R45" s="303"/>
      <c r="S45" s="303"/>
      <c r="T45" s="303"/>
    </row>
    <row r="46" spans="2:20" ht="15" customHeight="1" x14ac:dyDescent="0.25">
      <c r="B46" s="27"/>
      <c r="C46" s="303"/>
      <c r="D46" s="438"/>
      <c r="E46" s="438"/>
      <c r="F46" s="303"/>
      <c r="G46" s="303"/>
      <c r="H46" s="303"/>
      <c r="I46" s="303"/>
      <c r="J46" s="310"/>
      <c r="K46" s="303"/>
      <c r="L46" s="303"/>
      <c r="M46" s="303"/>
      <c r="N46" s="303"/>
      <c r="O46" s="310"/>
      <c r="P46" s="303"/>
      <c r="Q46" s="303"/>
      <c r="R46" s="303"/>
      <c r="S46" s="303"/>
      <c r="T46" s="303"/>
    </row>
    <row r="47" spans="2:20" ht="15" customHeight="1" x14ac:dyDescent="0.25">
      <c r="B47" s="27"/>
      <c r="C47" s="303"/>
      <c r="D47" s="438"/>
      <c r="E47" s="438"/>
      <c r="F47" s="303"/>
      <c r="G47" s="303"/>
      <c r="H47" s="303"/>
      <c r="I47" s="303"/>
      <c r="J47" s="303"/>
      <c r="K47" s="303"/>
      <c r="L47" s="303"/>
      <c r="M47" s="303"/>
      <c r="N47" s="303"/>
      <c r="O47" s="310"/>
      <c r="P47" s="303"/>
      <c r="Q47" s="303"/>
      <c r="R47" s="303"/>
      <c r="S47" s="303"/>
      <c r="T47" s="303"/>
    </row>
    <row r="48" spans="2:20" ht="15" customHeight="1" x14ac:dyDescent="0.25">
      <c r="B48" s="28"/>
      <c r="C48" s="303"/>
      <c r="D48" s="438"/>
      <c r="E48" s="438"/>
      <c r="F48" s="303"/>
      <c r="G48" s="303"/>
      <c r="H48" s="303"/>
      <c r="I48" s="303"/>
      <c r="J48" s="303"/>
      <c r="K48" s="303"/>
      <c r="L48" s="303"/>
      <c r="M48" s="303"/>
      <c r="N48" s="303"/>
      <c r="O48" s="310"/>
      <c r="P48" s="303"/>
      <c r="Q48" s="303"/>
      <c r="R48" s="303"/>
      <c r="S48" s="303"/>
      <c r="T48" s="303"/>
    </row>
    <row r="49" spans="2:20" ht="15.75" customHeight="1" x14ac:dyDescent="0.25">
      <c r="B49" s="28"/>
      <c r="C49" s="303"/>
      <c r="D49" s="436"/>
      <c r="E49" s="436"/>
      <c r="F49" s="303"/>
      <c r="G49" s="303"/>
      <c r="H49" s="303"/>
      <c r="I49" s="303"/>
      <c r="J49" s="303"/>
      <c r="K49" s="303"/>
      <c r="L49" s="303"/>
      <c r="M49" s="303"/>
      <c r="N49" s="303"/>
      <c r="O49" s="310"/>
      <c r="P49" s="303"/>
      <c r="Q49" s="303"/>
      <c r="R49" s="303"/>
      <c r="S49" s="303"/>
      <c r="T49" s="303"/>
    </row>
    <row r="50" spans="2:20" ht="15.75" customHeight="1" x14ac:dyDescent="0.25">
      <c r="B50" s="28"/>
      <c r="C50" s="303"/>
      <c r="D50" s="436"/>
      <c r="E50" s="436"/>
      <c r="F50" s="303"/>
      <c r="G50" s="303"/>
      <c r="H50" s="303"/>
      <c r="I50" s="303"/>
      <c r="J50" s="303"/>
      <c r="K50" s="303"/>
      <c r="L50" s="303"/>
      <c r="M50" s="303"/>
      <c r="N50" s="303"/>
      <c r="O50" s="310"/>
      <c r="P50" s="303"/>
      <c r="Q50" s="303"/>
      <c r="R50" s="303"/>
      <c r="S50" s="303"/>
      <c r="T50" s="303"/>
    </row>
    <row r="51" spans="2:20" ht="15.75" customHeight="1" x14ac:dyDescent="0.25">
      <c r="B51" s="28"/>
      <c r="C51" s="303"/>
      <c r="D51" s="436"/>
      <c r="E51" s="436"/>
      <c r="F51" s="303"/>
      <c r="G51" s="303"/>
      <c r="H51" s="303"/>
      <c r="I51" s="303"/>
      <c r="J51" s="303"/>
      <c r="K51" s="303"/>
      <c r="L51" s="303"/>
      <c r="M51" s="303"/>
      <c r="N51" s="303"/>
      <c r="O51" s="310"/>
      <c r="P51" s="303"/>
      <c r="Q51" s="303"/>
      <c r="R51" s="303"/>
      <c r="S51" s="303"/>
      <c r="T51" s="303"/>
    </row>
    <row r="52" spans="2:20" ht="15.75" customHeight="1" x14ac:dyDescent="0.25">
      <c r="B52" s="28"/>
      <c r="C52" s="303"/>
      <c r="D52" s="436"/>
      <c r="E52" s="436"/>
      <c r="F52" s="303"/>
      <c r="G52" s="303"/>
      <c r="H52" s="303"/>
      <c r="I52" s="303"/>
      <c r="J52" s="303"/>
      <c r="K52" s="303"/>
      <c r="L52" s="303"/>
      <c r="M52" s="303"/>
      <c r="N52" s="303"/>
      <c r="O52" s="310"/>
      <c r="P52" s="303"/>
      <c r="Q52" s="303"/>
      <c r="R52" s="303"/>
      <c r="S52" s="303"/>
      <c r="T52" s="303"/>
    </row>
    <row r="53" spans="2:20" ht="15" customHeight="1" x14ac:dyDescent="0.25">
      <c r="B53" s="28"/>
      <c r="C53" s="303"/>
      <c r="D53" s="436"/>
      <c r="E53" s="436"/>
      <c r="F53" s="303"/>
      <c r="G53" s="303"/>
      <c r="H53" s="303"/>
      <c r="I53" s="303"/>
      <c r="J53" s="303"/>
      <c r="K53" s="303"/>
      <c r="L53" s="303"/>
      <c r="M53" s="303"/>
      <c r="N53" s="303"/>
      <c r="O53" s="310"/>
      <c r="P53" s="303"/>
      <c r="Q53" s="303"/>
      <c r="R53" s="303"/>
      <c r="S53" s="303"/>
      <c r="T53" s="303"/>
    </row>
    <row r="54" spans="2:20" ht="15" customHeight="1" x14ac:dyDescent="0.25">
      <c r="B54" s="28"/>
      <c r="C54" s="303"/>
      <c r="D54" s="436"/>
      <c r="E54" s="436"/>
      <c r="F54" s="303"/>
      <c r="G54" s="303"/>
      <c r="H54" s="303"/>
      <c r="I54" s="303"/>
      <c r="J54" s="303"/>
      <c r="K54" s="303"/>
      <c r="L54" s="303"/>
      <c r="M54" s="303"/>
      <c r="N54" s="303"/>
      <c r="O54" s="310"/>
      <c r="P54" s="303"/>
      <c r="Q54" s="303"/>
      <c r="R54" s="303"/>
      <c r="S54" s="303"/>
      <c r="T54" s="303"/>
    </row>
    <row r="55" spans="2:20" ht="15" customHeight="1" x14ac:dyDescent="0.25">
      <c r="B55" s="28"/>
      <c r="C55" s="303"/>
      <c r="D55" s="436"/>
      <c r="E55" s="436"/>
      <c r="F55" s="303"/>
      <c r="G55" s="303"/>
      <c r="H55" s="303"/>
      <c r="I55" s="303"/>
      <c r="J55" s="303"/>
      <c r="K55" s="303"/>
      <c r="L55" s="303"/>
      <c r="M55" s="303"/>
      <c r="N55" s="303"/>
      <c r="O55" s="310"/>
      <c r="P55" s="303"/>
      <c r="Q55" s="303"/>
      <c r="R55" s="303"/>
      <c r="S55" s="303"/>
      <c r="T55" s="303"/>
    </row>
    <row r="56" spans="2:20" ht="15" customHeight="1" x14ac:dyDescent="0.25">
      <c r="B56" s="303"/>
      <c r="C56" s="303"/>
      <c r="D56" s="436"/>
      <c r="E56" s="436"/>
      <c r="F56" s="303"/>
      <c r="G56" s="303"/>
      <c r="H56" s="303"/>
      <c r="I56" s="303"/>
      <c r="J56" s="303"/>
      <c r="K56" s="303"/>
      <c r="L56" s="303"/>
      <c r="M56" s="303"/>
      <c r="N56" s="303"/>
      <c r="O56" s="310"/>
      <c r="P56" s="303"/>
      <c r="Q56" s="303"/>
      <c r="R56" s="303"/>
      <c r="S56" s="303"/>
      <c r="T56" s="303"/>
    </row>
    <row r="57" spans="2:20" ht="15" customHeight="1" x14ac:dyDescent="0.25">
      <c r="B57" s="303"/>
      <c r="C57" s="303"/>
      <c r="D57" s="436"/>
      <c r="E57" s="436"/>
      <c r="F57" s="303"/>
      <c r="G57" s="303"/>
      <c r="H57" s="303"/>
      <c r="I57" s="303"/>
      <c r="J57" s="303"/>
      <c r="K57" s="303"/>
      <c r="L57" s="303"/>
      <c r="M57" s="303"/>
      <c r="N57" s="303"/>
      <c r="O57" s="310"/>
      <c r="P57" s="303"/>
      <c r="Q57" s="303"/>
      <c r="R57" s="303"/>
      <c r="S57" s="303"/>
      <c r="T57" s="303"/>
    </row>
    <row r="58" spans="2:20" ht="15" customHeight="1" x14ac:dyDescent="0.25">
      <c r="B58" s="303"/>
      <c r="C58" s="303"/>
      <c r="D58" s="436"/>
      <c r="E58" s="436"/>
      <c r="F58" s="303"/>
      <c r="G58" s="303"/>
      <c r="H58" s="303"/>
      <c r="I58" s="303"/>
      <c r="J58" s="303"/>
      <c r="K58" s="303"/>
      <c r="L58" s="303"/>
      <c r="M58" s="303"/>
      <c r="N58" s="303"/>
      <c r="O58" s="310"/>
      <c r="P58" s="303"/>
      <c r="Q58" s="303"/>
      <c r="R58" s="303"/>
      <c r="S58" s="303"/>
      <c r="T58" s="303"/>
    </row>
    <row r="59" spans="2:20" ht="15.75" customHeight="1" x14ac:dyDescent="0.25">
      <c r="B59" s="303"/>
      <c r="C59" s="303"/>
      <c r="D59" s="436"/>
      <c r="E59" s="436"/>
      <c r="F59" s="303"/>
      <c r="G59" s="303"/>
      <c r="H59" s="303"/>
      <c r="I59" s="303"/>
      <c r="J59" s="303"/>
      <c r="K59" s="303"/>
      <c r="L59" s="303"/>
      <c r="M59" s="303"/>
      <c r="N59" s="303"/>
      <c r="O59" s="310"/>
      <c r="P59" s="303"/>
      <c r="Q59" s="303"/>
      <c r="R59" s="303"/>
      <c r="S59" s="303"/>
      <c r="T59" s="303"/>
    </row>
    <row r="60" spans="2:20" ht="15" customHeight="1" x14ac:dyDescent="0.25">
      <c r="B60" s="303"/>
      <c r="C60" s="303"/>
      <c r="D60" s="303"/>
      <c r="E60" s="261" t="s">
        <v>112</v>
      </c>
      <c r="F60" s="303"/>
      <c r="G60" s="303"/>
      <c r="H60" s="303"/>
      <c r="I60" s="303" t="s">
        <v>18</v>
      </c>
      <c r="J60" s="310">
        <f>SUM(J23:J59)</f>
        <v>87</v>
      </c>
      <c r="K60" s="310">
        <f t="shared" ref="K60:Q60" si="0">SUM(K23:K59)</f>
        <v>87</v>
      </c>
      <c r="L60" s="310">
        <f t="shared" si="0"/>
        <v>83</v>
      </c>
      <c r="M60" s="310">
        <f t="shared" si="0"/>
        <v>71</v>
      </c>
      <c r="N60" s="310">
        <f t="shared" si="0"/>
        <v>65</v>
      </c>
      <c r="O60" s="310">
        <f t="shared" si="0"/>
        <v>62</v>
      </c>
      <c r="P60" s="310">
        <f t="shared" si="0"/>
        <v>55</v>
      </c>
      <c r="Q60" s="310">
        <f t="shared" si="0"/>
        <v>49</v>
      </c>
      <c r="R60" s="310">
        <f t="shared" ref="R60:S60" si="1">SUM(R23:R59)</f>
        <v>41</v>
      </c>
      <c r="S60" s="310">
        <f t="shared" si="1"/>
        <v>24</v>
      </c>
      <c r="T60" s="310"/>
    </row>
    <row r="61" spans="2:20" ht="15" customHeight="1" x14ac:dyDescent="0.25">
      <c r="B61" s="303"/>
      <c r="C61" s="303"/>
      <c r="D61" s="303"/>
      <c r="E61" s="303"/>
      <c r="F61" s="303"/>
      <c r="G61" s="303"/>
      <c r="H61" s="303"/>
      <c r="I61" s="303" t="s">
        <v>113</v>
      </c>
      <c r="J61" s="310">
        <f>+J60</f>
        <v>87</v>
      </c>
      <c r="K61" s="263">
        <f>+J61-($J$61/9)</f>
        <v>77.333333333333329</v>
      </c>
      <c r="L61" s="263">
        <f t="shared" ref="L61:S61" si="2">+K61-($J$61/9)</f>
        <v>67.666666666666657</v>
      </c>
      <c r="M61" s="263">
        <f t="shared" si="2"/>
        <v>57.999999999999993</v>
      </c>
      <c r="N61" s="263">
        <f t="shared" si="2"/>
        <v>48.333333333333329</v>
      </c>
      <c r="O61" s="263">
        <f t="shared" si="2"/>
        <v>38.666666666666664</v>
      </c>
      <c r="P61" s="263">
        <f t="shared" si="2"/>
        <v>29</v>
      </c>
      <c r="Q61" s="263">
        <f t="shared" si="2"/>
        <v>19.333333333333336</v>
      </c>
      <c r="R61" s="263">
        <f t="shared" si="2"/>
        <v>9.6666666666666696</v>
      </c>
      <c r="S61" s="263">
        <f t="shared" si="2"/>
        <v>0</v>
      </c>
      <c r="T61" s="274"/>
    </row>
    <row r="62" spans="2:20" ht="15.75" x14ac:dyDescent="0.25"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19"/>
    </row>
    <row r="63" spans="2:20" ht="15.75" x14ac:dyDescent="0.25"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19"/>
    </row>
    <row r="64" spans="2:20" ht="12.75" customHeight="1" x14ac:dyDescent="0.25"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4"/>
    </row>
    <row r="65" spans="2:14" ht="12.75" customHeight="1" x14ac:dyDescent="0.25"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</row>
    <row r="66" spans="2:14" ht="12.75" customHeight="1" x14ac:dyDescent="0.25">
      <c r="B66" s="303"/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</row>
    <row r="67" spans="2:14" ht="12.75" customHeight="1" x14ac:dyDescent="0.25">
      <c r="B67" s="303"/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</row>
    <row r="68" spans="2:14" ht="12.75" customHeight="1" x14ac:dyDescent="0.25">
      <c r="B68" s="303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</row>
  </sheetData>
  <mergeCells count="60">
    <mergeCell ref="D57:E57"/>
    <mergeCell ref="D58:E58"/>
    <mergeCell ref="D59:E59"/>
    <mergeCell ref="D51:E51"/>
    <mergeCell ref="D52:E52"/>
    <mergeCell ref="D53:E53"/>
    <mergeCell ref="D54:E54"/>
    <mergeCell ref="D55:E55"/>
    <mergeCell ref="D56:E56"/>
    <mergeCell ref="D50:E50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38:E38"/>
    <mergeCell ref="D26:E26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E14:F14"/>
    <mergeCell ref="G14:H14"/>
    <mergeCell ref="D25:E25"/>
    <mergeCell ref="E15:F15"/>
    <mergeCell ref="G15:H15"/>
    <mergeCell ref="E17:F17"/>
    <mergeCell ref="G17:H17"/>
    <mergeCell ref="E18:F18"/>
    <mergeCell ref="G18:H18"/>
    <mergeCell ref="E19:F19"/>
    <mergeCell ref="C20:E20"/>
    <mergeCell ref="D22:E22"/>
    <mergeCell ref="D23:E23"/>
    <mergeCell ref="D24:E24"/>
    <mergeCell ref="E16:F16"/>
    <mergeCell ref="E11:F11"/>
    <mergeCell ref="G11:H11"/>
    <mergeCell ref="E12:F12"/>
    <mergeCell ref="G12:H12"/>
    <mergeCell ref="E13:F13"/>
    <mergeCell ref="G13:H13"/>
    <mergeCell ref="B2:C2"/>
    <mergeCell ref="D2:F6"/>
    <mergeCell ref="E9:F9"/>
    <mergeCell ref="G9:H9"/>
    <mergeCell ref="E10:F10"/>
    <mergeCell ref="G10:H10"/>
  </mergeCells>
  <conditionalFormatting sqref="F23:F59">
    <cfRule type="containsText" dxfId="7" priority="1" operator="containsText" text="Ei tehdä">
      <formula>NOT(ISERROR(SEARCH("Ei tehdä",F23)))</formula>
    </cfRule>
    <cfRule type="containsText" dxfId="6" priority="2" operator="containsText" text="Valmis">
      <formula>NOT(ISERROR(SEARCH("Valmis",F23)))</formula>
    </cfRule>
    <cfRule type="containsText" dxfId="5" priority="3" operator="containsText" text="Kesken">
      <formula>NOT(ISERROR(SEARCH("Kesken",F23)))</formula>
    </cfRule>
    <cfRule type="containsBlanks" dxfId="4" priority="5">
      <formula>LEN(TRIM(F23))=0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76"/>
  <sheetViews>
    <sheetView topLeftCell="A80" workbookViewId="0">
      <selection activeCell="D74" sqref="D74"/>
    </sheetView>
  </sheetViews>
  <sheetFormatPr defaultColWidth="11.28515625" defaultRowHeight="15" x14ac:dyDescent="0.25"/>
  <cols>
    <col min="1" max="1" width="14.42578125" style="287" customWidth="1"/>
    <col min="2" max="2" width="12.42578125" style="14" customWidth="1"/>
    <col min="3" max="3" width="12.7109375" style="14" customWidth="1"/>
    <col min="4" max="4" width="62.570312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06" t="s">
        <v>167</v>
      </c>
      <c r="B1" s="507"/>
      <c r="C1" s="507"/>
      <c r="D1" s="507"/>
      <c r="E1" s="507"/>
      <c r="F1" s="508"/>
      <c r="G1" s="56"/>
      <c r="H1" s="29"/>
    </row>
    <row r="2" spans="1:8" ht="18" customHeight="1" x14ac:dyDescent="0.25">
      <c r="A2" s="278" t="s">
        <v>21</v>
      </c>
      <c r="B2" s="300" t="s">
        <v>26</v>
      </c>
      <c r="C2" s="300" t="s">
        <v>35</v>
      </c>
      <c r="D2" s="509" t="s">
        <v>36</v>
      </c>
      <c r="E2" s="509"/>
      <c r="F2" s="510"/>
      <c r="G2" s="62"/>
      <c r="H2" s="29"/>
    </row>
    <row r="3" spans="1:8" ht="18" customHeight="1" x14ac:dyDescent="0.25">
      <c r="A3" s="279" t="s">
        <v>27</v>
      </c>
      <c r="B3" s="87">
        <f>SUMIF($B$14:$B$96,"Mika",$E$14:$E$96)</f>
        <v>21</v>
      </c>
      <c r="C3" s="177"/>
      <c r="D3" s="511"/>
      <c r="E3" s="512"/>
      <c r="F3" s="513"/>
      <c r="G3" s="56"/>
      <c r="H3" s="29"/>
    </row>
    <row r="4" spans="1:8" ht="18" customHeight="1" x14ac:dyDescent="0.25">
      <c r="A4" s="279" t="s">
        <v>28</v>
      </c>
      <c r="B4" s="87">
        <f>SUMIF($B$14:$B$96,"Sanna",$E$14:$E$96)</f>
        <v>25</v>
      </c>
      <c r="C4" s="177"/>
      <c r="D4" s="491"/>
      <c r="E4" s="492"/>
      <c r="F4" s="493"/>
      <c r="G4" s="56"/>
      <c r="H4" s="29"/>
    </row>
    <row r="5" spans="1:8" ht="18" customHeight="1" x14ac:dyDescent="0.25">
      <c r="A5" s="279" t="s">
        <v>29</v>
      </c>
      <c r="B5" s="87">
        <f>SUMIF($B$14:$B$96,"Simo",$E$14:$E$96)</f>
        <v>26.5</v>
      </c>
      <c r="C5" s="177"/>
      <c r="D5" s="491"/>
      <c r="E5" s="492"/>
      <c r="F5" s="493"/>
      <c r="G5" s="56"/>
      <c r="H5" s="29"/>
    </row>
    <row r="6" spans="1:8" ht="18" customHeight="1" x14ac:dyDescent="0.25">
      <c r="A6" s="279" t="s">
        <v>30</v>
      </c>
      <c r="B6" s="87">
        <f>SUMIF($B$14:$B$96,"Timo",$E$14:$E$96)</f>
        <v>45</v>
      </c>
      <c r="C6" s="177"/>
      <c r="D6" s="491"/>
      <c r="E6" s="492"/>
      <c r="F6" s="493"/>
      <c r="G6" s="56"/>
      <c r="H6" s="29"/>
    </row>
    <row r="7" spans="1:8" ht="18" customHeight="1" x14ac:dyDescent="0.25">
      <c r="A7" s="280" t="s">
        <v>31</v>
      </c>
      <c r="B7" s="87">
        <f>SUMIF($B$14:$B$96,"Tuula",$E$14:$E$96)</f>
        <v>8.5</v>
      </c>
      <c r="C7" s="177"/>
      <c r="D7" s="492"/>
      <c r="E7" s="492"/>
      <c r="F7" s="492"/>
      <c r="G7" s="51"/>
      <c r="H7" s="29"/>
    </row>
    <row r="8" spans="1:8" ht="18" customHeight="1" x14ac:dyDescent="0.25">
      <c r="A8" s="279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521" t="s">
        <v>37</v>
      </c>
      <c r="B9" s="496">
        <f>SUM(B3:B8)</f>
        <v>126</v>
      </c>
      <c r="C9" s="498" t="str">
        <f>IF((SUM(C3:C7)=0),"",SUM(C3:C7))</f>
        <v/>
      </c>
      <c r="D9" s="500" t="s">
        <v>38</v>
      </c>
      <c r="E9" s="523">
        <v>10.5</v>
      </c>
      <c r="F9" s="504"/>
      <c r="G9" s="56"/>
      <c r="H9" s="29"/>
    </row>
    <row r="10" spans="1:8" s="10" customFormat="1" ht="18" customHeight="1" x14ac:dyDescent="0.25">
      <c r="A10" s="522"/>
      <c r="B10" s="497"/>
      <c r="C10" s="499"/>
      <c r="D10" s="501"/>
      <c r="E10" s="524"/>
      <c r="F10" s="505"/>
      <c r="G10" s="56"/>
      <c r="H10" s="29"/>
    </row>
    <row r="11" spans="1:8" s="10" customFormat="1" ht="18" customHeight="1" x14ac:dyDescent="0.25">
      <c r="A11" s="480" t="s">
        <v>39</v>
      </c>
      <c r="B11" s="481"/>
      <c r="C11" s="482"/>
      <c r="D11" s="481"/>
      <c r="E11" s="483"/>
      <c r="F11" s="484"/>
      <c r="G11" s="62"/>
      <c r="H11" s="29"/>
    </row>
    <row r="12" spans="1:8" ht="18" customHeight="1" x14ac:dyDescent="0.25">
      <c r="A12" s="525" t="s">
        <v>40</v>
      </c>
      <c r="B12" s="486" t="s">
        <v>21</v>
      </c>
      <c r="C12" s="487" t="s">
        <v>41</v>
      </c>
      <c r="D12" s="488"/>
      <c r="E12" s="526" t="s">
        <v>42</v>
      </c>
      <c r="F12" s="490" t="s">
        <v>43</v>
      </c>
      <c r="G12" s="62"/>
      <c r="H12" s="29"/>
    </row>
    <row r="13" spans="1:8" ht="18" customHeight="1" x14ac:dyDescent="0.25">
      <c r="A13" s="525"/>
      <c r="B13" s="486"/>
      <c r="C13" s="183" t="s">
        <v>44</v>
      </c>
      <c r="D13" s="79" t="s">
        <v>45</v>
      </c>
      <c r="E13" s="526"/>
      <c r="F13" s="490"/>
      <c r="G13" s="62"/>
      <c r="H13" s="29"/>
    </row>
    <row r="14" spans="1:8" ht="18" customHeight="1" x14ac:dyDescent="0.2">
      <c r="A14" s="281">
        <v>43559</v>
      </c>
      <c r="B14" s="191" t="s">
        <v>27</v>
      </c>
      <c r="C14" s="206"/>
      <c r="D14" s="193" t="s">
        <v>168</v>
      </c>
      <c r="E14" s="207">
        <v>1.5</v>
      </c>
      <c r="F14" s="208"/>
      <c r="G14" s="209"/>
      <c r="H14" s="210"/>
    </row>
    <row r="15" spans="1:8" ht="18" customHeight="1" x14ac:dyDescent="0.2">
      <c r="A15" s="281">
        <v>43559</v>
      </c>
      <c r="B15" s="191" t="s">
        <v>28</v>
      </c>
      <c r="C15" s="206"/>
      <c r="D15" s="193" t="s">
        <v>168</v>
      </c>
      <c r="E15" s="207">
        <v>1.5</v>
      </c>
      <c r="F15" s="208"/>
      <c r="G15" s="209"/>
      <c r="H15" s="210"/>
    </row>
    <row r="16" spans="1:8" ht="18" customHeight="1" x14ac:dyDescent="0.25">
      <c r="A16" s="281">
        <v>43559</v>
      </c>
      <c r="B16" s="191" t="s">
        <v>29</v>
      </c>
      <c r="C16" s="192"/>
      <c r="D16" s="193" t="s">
        <v>168</v>
      </c>
      <c r="E16" s="207">
        <v>1.5</v>
      </c>
      <c r="F16" s="195"/>
      <c r="G16" s="56"/>
      <c r="H16" s="29"/>
    </row>
    <row r="17" spans="1:8" ht="18" customHeight="1" x14ac:dyDescent="0.25">
      <c r="A17" s="281">
        <v>43559</v>
      </c>
      <c r="B17" s="191" t="s">
        <v>30</v>
      </c>
      <c r="C17" s="192"/>
      <c r="D17" s="193" t="s">
        <v>168</v>
      </c>
      <c r="E17" s="207">
        <v>1.5</v>
      </c>
      <c r="F17" s="195"/>
      <c r="G17" s="56"/>
      <c r="H17" s="29"/>
    </row>
    <row r="18" spans="1:8" ht="18" customHeight="1" x14ac:dyDescent="0.25">
      <c r="A18" s="281">
        <v>43560</v>
      </c>
      <c r="B18" s="191" t="s">
        <v>30</v>
      </c>
      <c r="C18" s="192"/>
      <c r="D18" s="193" t="s">
        <v>47</v>
      </c>
      <c r="E18" s="194">
        <v>2.5</v>
      </c>
      <c r="F18" s="195"/>
      <c r="G18" s="56"/>
      <c r="H18" s="29"/>
    </row>
    <row r="19" spans="1:8" ht="18" customHeight="1" x14ac:dyDescent="0.25">
      <c r="A19" s="270">
        <v>43563</v>
      </c>
      <c r="B19" s="191" t="s">
        <v>29</v>
      </c>
      <c r="C19" s="197"/>
      <c r="D19" s="193" t="s">
        <v>46</v>
      </c>
      <c r="E19" s="194">
        <v>1</v>
      </c>
      <c r="F19" s="196"/>
      <c r="G19" s="62"/>
      <c r="H19" s="29"/>
    </row>
    <row r="20" spans="1:8" ht="18" customHeight="1" x14ac:dyDescent="0.25">
      <c r="A20" s="270">
        <v>43563</v>
      </c>
      <c r="B20" s="191" t="s">
        <v>30</v>
      </c>
      <c r="C20" s="197"/>
      <c r="D20" s="193" t="s">
        <v>46</v>
      </c>
      <c r="E20" s="194">
        <v>1</v>
      </c>
      <c r="F20" s="196"/>
      <c r="G20" s="62"/>
      <c r="H20" s="29"/>
    </row>
    <row r="21" spans="1:8" ht="18" customHeight="1" x14ac:dyDescent="0.25">
      <c r="A21" s="270">
        <v>43563</v>
      </c>
      <c r="B21" s="191" t="s">
        <v>28</v>
      </c>
      <c r="C21" s="192"/>
      <c r="D21" s="193" t="s">
        <v>46</v>
      </c>
      <c r="E21" s="194">
        <v>1</v>
      </c>
      <c r="F21" s="196"/>
      <c r="G21" s="62"/>
      <c r="H21" s="29"/>
    </row>
    <row r="22" spans="1:8" ht="18" customHeight="1" x14ac:dyDescent="0.25">
      <c r="A22" s="270">
        <v>43563</v>
      </c>
      <c r="B22" s="191" t="s">
        <v>27</v>
      </c>
      <c r="C22" s="192"/>
      <c r="D22" s="193" t="s">
        <v>46</v>
      </c>
      <c r="E22" s="194">
        <v>1</v>
      </c>
      <c r="F22" s="196"/>
      <c r="G22" s="62"/>
      <c r="H22" s="29"/>
    </row>
    <row r="23" spans="1:8" ht="18" customHeight="1" x14ac:dyDescent="0.25">
      <c r="A23" s="270">
        <v>43563</v>
      </c>
      <c r="B23" s="191" t="s">
        <v>30</v>
      </c>
      <c r="C23" s="192"/>
      <c r="D23" s="193" t="s">
        <v>47</v>
      </c>
      <c r="E23" s="194">
        <v>2</v>
      </c>
      <c r="F23" s="196"/>
      <c r="G23" s="82"/>
      <c r="H23" s="29"/>
    </row>
    <row r="24" spans="1:8" ht="18" customHeight="1" x14ac:dyDescent="0.25">
      <c r="A24" s="270">
        <v>43564</v>
      </c>
      <c r="B24" s="191" t="s">
        <v>29</v>
      </c>
      <c r="C24" s="192"/>
      <c r="D24" s="193" t="s">
        <v>169</v>
      </c>
      <c r="E24" s="194">
        <v>1.5</v>
      </c>
      <c r="F24" s="196"/>
      <c r="G24" s="204"/>
      <c r="H24" s="29"/>
    </row>
    <row r="25" spans="1:8" ht="18" customHeight="1" x14ac:dyDescent="0.25">
      <c r="A25" s="270">
        <v>43564</v>
      </c>
      <c r="B25" s="191" t="s">
        <v>30</v>
      </c>
      <c r="C25" s="192"/>
      <c r="D25" s="193" t="s">
        <v>170</v>
      </c>
      <c r="E25" s="194">
        <v>1.5</v>
      </c>
      <c r="F25" s="196"/>
      <c r="G25" s="83"/>
      <c r="H25" s="29"/>
    </row>
    <row r="26" spans="1:8" ht="18" customHeight="1" x14ac:dyDescent="0.25">
      <c r="A26" s="270">
        <v>43565</v>
      </c>
      <c r="B26" s="191" t="s">
        <v>30</v>
      </c>
      <c r="C26" s="192"/>
      <c r="D26" s="193" t="s">
        <v>169</v>
      </c>
      <c r="E26" s="194">
        <v>1</v>
      </c>
      <c r="F26" s="196"/>
      <c r="G26" s="83"/>
      <c r="H26" s="29"/>
    </row>
    <row r="27" spans="1:8" ht="18" customHeight="1" x14ac:dyDescent="0.25">
      <c r="A27" s="270">
        <v>43566</v>
      </c>
      <c r="B27" s="191" t="s">
        <v>29</v>
      </c>
      <c r="C27" s="192"/>
      <c r="D27" s="193" t="s">
        <v>171</v>
      </c>
      <c r="E27" s="194">
        <v>1</v>
      </c>
      <c r="F27" s="196"/>
      <c r="G27" s="83"/>
      <c r="H27" s="29"/>
    </row>
    <row r="28" spans="1:8" ht="18" customHeight="1" x14ac:dyDescent="0.25">
      <c r="A28" s="270">
        <v>43566</v>
      </c>
      <c r="B28" s="191" t="s">
        <v>28</v>
      </c>
      <c r="C28" s="192"/>
      <c r="D28" s="193" t="s">
        <v>46</v>
      </c>
      <c r="E28" s="194">
        <v>1.5</v>
      </c>
      <c r="F28" s="196"/>
      <c r="G28" s="84"/>
      <c r="H28" s="29"/>
    </row>
    <row r="29" spans="1:8" ht="18" customHeight="1" x14ac:dyDescent="0.25">
      <c r="A29" s="270">
        <v>43566</v>
      </c>
      <c r="B29" s="191" t="s">
        <v>29</v>
      </c>
      <c r="C29" s="192"/>
      <c r="D29" s="193" t="s">
        <v>46</v>
      </c>
      <c r="E29" s="194">
        <v>1.5</v>
      </c>
      <c r="F29" s="196"/>
      <c r="G29" s="84"/>
      <c r="H29" s="29"/>
    </row>
    <row r="30" spans="1:8" ht="18" customHeight="1" x14ac:dyDescent="0.25">
      <c r="A30" s="270">
        <v>43566</v>
      </c>
      <c r="B30" s="191" t="s">
        <v>30</v>
      </c>
      <c r="C30" s="192"/>
      <c r="D30" s="193" t="s">
        <v>46</v>
      </c>
      <c r="E30" s="194">
        <v>1.5</v>
      </c>
      <c r="F30" s="196"/>
      <c r="G30" s="84"/>
      <c r="H30" s="29"/>
    </row>
    <row r="31" spans="1:8" ht="18" customHeight="1" x14ac:dyDescent="0.25">
      <c r="A31" s="270">
        <v>43567</v>
      </c>
      <c r="B31" s="191" t="s">
        <v>29</v>
      </c>
      <c r="C31" s="192"/>
      <c r="D31" s="193" t="s">
        <v>172</v>
      </c>
      <c r="E31" s="194">
        <v>2.5</v>
      </c>
      <c r="F31" s="196"/>
      <c r="G31" s="84"/>
      <c r="H31" s="29"/>
    </row>
    <row r="32" spans="1:8" x14ac:dyDescent="0.25">
      <c r="A32" s="270">
        <v>43567</v>
      </c>
      <c r="B32" s="191" t="s">
        <v>30</v>
      </c>
      <c r="C32" s="192"/>
      <c r="D32" s="193" t="s">
        <v>47</v>
      </c>
      <c r="E32" s="194">
        <v>4</v>
      </c>
      <c r="F32" s="196"/>
      <c r="G32" s="84"/>
      <c r="H32" s="29"/>
    </row>
    <row r="33" spans="1:8" ht="18" customHeight="1" x14ac:dyDescent="0.25">
      <c r="A33" s="270">
        <v>43568</v>
      </c>
      <c r="B33" s="191" t="s">
        <v>29</v>
      </c>
      <c r="C33" s="192"/>
      <c r="D33" s="193" t="s">
        <v>173</v>
      </c>
      <c r="E33" s="194">
        <v>2</v>
      </c>
      <c r="F33" s="196"/>
      <c r="G33" s="84"/>
      <c r="H33" s="29"/>
    </row>
    <row r="34" spans="1:8" ht="18" customHeight="1" x14ac:dyDescent="0.25">
      <c r="A34" s="270">
        <v>43570</v>
      </c>
      <c r="B34" s="191" t="s">
        <v>30</v>
      </c>
      <c r="C34" s="192"/>
      <c r="D34" s="193" t="s">
        <v>46</v>
      </c>
      <c r="E34" s="194">
        <v>1</v>
      </c>
      <c r="F34" s="196"/>
      <c r="G34" s="62"/>
      <c r="H34" s="29"/>
    </row>
    <row r="35" spans="1:8" ht="18" customHeight="1" x14ac:dyDescent="0.25">
      <c r="A35" s="270">
        <v>43570</v>
      </c>
      <c r="B35" s="191" t="s">
        <v>27</v>
      </c>
      <c r="C35" s="192"/>
      <c r="D35" s="193" t="s">
        <v>46</v>
      </c>
      <c r="E35" s="194">
        <v>1</v>
      </c>
      <c r="F35" s="196"/>
      <c r="G35" s="62"/>
      <c r="H35" s="29"/>
    </row>
    <row r="36" spans="1:8" ht="18" customHeight="1" x14ac:dyDescent="0.25">
      <c r="A36" s="270">
        <v>43570</v>
      </c>
      <c r="B36" s="191" t="s">
        <v>28</v>
      </c>
      <c r="C36" s="192"/>
      <c r="D36" s="193" t="s">
        <v>46</v>
      </c>
      <c r="E36" s="194">
        <v>1</v>
      </c>
      <c r="F36" s="195"/>
      <c r="G36" s="56"/>
      <c r="H36" s="29"/>
    </row>
    <row r="37" spans="1:8" ht="18" customHeight="1" x14ac:dyDescent="0.25">
      <c r="A37" s="270">
        <v>43570</v>
      </c>
      <c r="B37" s="191" t="s">
        <v>29</v>
      </c>
      <c r="C37" s="192"/>
      <c r="D37" s="193" t="s">
        <v>46</v>
      </c>
      <c r="E37" s="194">
        <v>1</v>
      </c>
      <c r="F37" s="195"/>
      <c r="G37" s="56"/>
      <c r="H37" s="29"/>
    </row>
    <row r="38" spans="1:8" ht="18" customHeight="1" x14ac:dyDescent="0.25">
      <c r="A38" s="270">
        <v>43571</v>
      </c>
      <c r="B38" s="191" t="s">
        <v>30</v>
      </c>
      <c r="C38" s="192"/>
      <c r="D38" s="193" t="s">
        <v>47</v>
      </c>
      <c r="E38" s="194">
        <v>3</v>
      </c>
      <c r="F38" s="195"/>
      <c r="G38" s="56"/>
      <c r="H38" s="29"/>
    </row>
    <row r="39" spans="1:8" ht="18" customHeight="1" x14ac:dyDescent="0.25">
      <c r="A39" s="270">
        <v>43572</v>
      </c>
      <c r="B39" s="191" t="s">
        <v>30</v>
      </c>
      <c r="C39" s="192"/>
      <c r="D39" s="193" t="s">
        <v>174</v>
      </c>
      <c r="E39" s="194">
        <v>4</v>
      </c>
      <c r="F39" s="195"/>
      <c r="G39" s="56"/>
      <c r="H39" s="29"/>
    </row>
    <row r="40" spans="1:8" ht="18" customHeight="1" x14ac:dyDescent="0.25">
      <c r="A40" s="270">
        <v>43563</v>
      </c>
      <c r="B40" s="191" t="s">
        <v>29</v>
      </c>
      <c r="C40" s="192"/>
      <c r="D40" s="193" t="s">
        <v>175</v>
      </c>
      <c r="E40" s="194">
        <v>2</v>
      </c>
      <c r="F40" s="195"/>
      <c r="G40" s="56"/>
      <c r="H40" s="29"/>
    </row>
    <row r="41" spans="1:8" ht="18" customHeight="1" x14ac:dyDescent="0.25">
      <c r="A41" s="270">
        <v>43573</v>
      </c>
      <c r="B41" s="191" t="s">
        <v>29</v>
      </c>
      <c r="C41" s="192"/>
      <c r="D41" s="193" t="s">
        <v>46</v>
      </c>
      <c r="E41" s="194">
        <v>1.5</v>
      </c>
      <c r="F41" s="195"/>
      <c r="G41" s="56"/>
      <c r="H41" s="29"/>
    </row>
    <row r="42" spans="1:8" ht="18" customHeight="1" x14ac:dyDescent="0.25">
      <c r="A42" s="270">
        <v>43573</v>
      </c>
      <c r="B42" s="191" t="s">
        <v>30</v>
      </c>
      <c r="C42" s="192"/>
      <c r="D42" s="193" t="s">
        <v>46</v>
      </c>
      <c r="E42" s="194">
        <v>1.5</v>
      </c>
      <c r="F42" s="195"/>
      <c r="G42" s="56"/>
      <c r="H42" s="29"/>
    </row>
    <row r="43" spans="1:8" ht="18" customHeight="1" x14ac:dyDescent="0.25">
      <c r="A43" s="270">
        <v>43573</v>
      </c>
      <c r="B43" s="191" t="s">
        <v>28</v>
      </c>
      <c r="C43" s="192"/>
      <c r="D43" s="193" t="s">
        <v>46</v>
      </c>
      <c r="E43" s="194">
        <v>1.5</v>
      </c>
      <c r="F43" s="195"/>
      <c r="G43" s="56"/>
      <c r="H43" s="29"/>
    </row>
    <row r="44" spans="1:8" ht="25.5" customHeight="1" x14ac:dyDescent="0.25">
      <c r="A44" s="270">
        <v>43573</v>
      </c>
      <c r="B44" s="191" t="s">
        <v>31</v>
      </c>
      <c r="C44" s="192"/>
      <c r="D44" s="193" t="s">
        <v>176</v>
      </c>
      <c r="E44" s="194">
        <v>5</v>
      </c>
      <c r="F44" s="195"/>
      <c r="G44" s="56"/>
      <c r="H44" s="29"/>
    </row>
    <row r="45" spans="1:8" ht="18" customHeight="1" x14ac:dyDescent="0.25">
      <c r="A45" s="270">
        <v>43573</v>
      </c>
      <c r="B45" s="191" t="s">
        <v>27</v>
      </c>
      <c r="C45" s="192"/>
      <c r="D45" s="193" t="s">
        <v>46</v>
      </c>
      <c r="E45" s="194">
        <v>1.5</v>
      </c>
      <c r="F45" s="195"/>
      <c r="G45" s="56"/>
      <c r="H45" s="29"/>
    </row>
    <row r="46" spans="1:8" ht="18" customHeight="1" x14ac:dyDescent="0.25">
      <c r="A46" s="270">
        <v>43577</v>
      </c>
      <c r="B46" s="191" t="s">
        <v>30</v>
      </c>
      <c r="C46" s="192"/>
      <c r="D46" s="193" t="s">
        <v>47</v>
      </c>
      <c r="E46" s="194">
        <v>2.5</v>
      </c>
      <c r="F46" s="195"/>
      <c r="G46" s="56"/>
      <c r="H46" s="29"/>
    </row>
    <row r="47" spans="1:8" ht="18" customHeight="1" x14ac:dyDescent="0.25">
      <c r="A47" s="282">
        <v>43571</v>
      </c>
      <c r="B47" s="248" t="s">
        <v>28</v>
      </c>
      <c r="C47" s="249"/>
      <c r="D47" s="250" t="s">
        <v>177</v>
      </c>
      <c r="E47" s="251">
        <v>3</v>
      </c>
      <c r="F47" s="252"/>
      <c r="G47" s="56"/>
      <c r="H47" s="29"/>
    </row>
    <row r="48" spans="1:8" ht="18" customHeight="1" x14ac:dyDescent="0.25">
      <c r="A48" s="270">
        <v>43577</v>
      </c>
      <c r="B48" s="191" t="s">
        <v>28</v>
      </c>
      <c r="C48" s="192"/>
      <c r="D48" s="193" t="s">
        <v>178</v>
      </c>
      <c r="E48" s="194">
        <v>4.5</v>
      </c>
      <c r="F48" s="195"/>
      <c r="G48" s="56"/>
      <c r="H48" s="29"/>
    </row>
    <row r="49" spans="1:8" ht="18" customHeight="1" x14ac:dyDescent="0.25">
      <c r="A49" s="270">
        <v>43579</v>
      </c>
      <c r="B49" s="191" t="s">
        <v>29</v>
      </c>
      <c r="C49" s="192"/>
      <c r="D49" s="193" t="s">
        <v>179</v>
      </c>
      <c r="E49" s="194">
        <v>1</v>
      </c>
      <c r="F49" s="195"/>
      <c r="G49" s="56"/>
      <c r="H49" s="29"/>
    </row>
    <row r="50" spans="1:8" ht="18" customHeight="1" x14ac:dyDescent="0.25">
      <c r="A50" s="270">
        <v>43580</v>
      </c>
      <c r="B50" s="191" t="s">
        <v>29</v>
      </c>
      <c r="C50" s="192"/>
      <c r="D50" s="193" t="s">
        <v>46</v>
      </c>
      <c r="E50" s="194">
        <v>1.5</v>
      </c>
      <c r="F50" s="195"/>
      <c r="G50" s="56"/>
      <c r="H50" s="29"/>
    </row>
    <row r="51" spans="1:8" ht="18" customHeight="1" x14ac:dyDescent="0.25">
      <c r="A51" s="270">
        <v>43580</v>
      </c>
      <c r="B51" s="191" t="s">
        <v>30</v>
      </c>
      <c r="C51" s="192"/>
      <c r="D51" s="193" t="s">
        <v>46</v>
      </c>
      <c r="E51" s="194">
        <v>0.5</v>
      </c>
      <c r="F51" s="195"/>
      <c r="G51" s="56"/>
      <c r="H51" s="29"/>
    </row>
    <row r="52" spans="1:8" ht="18" customHeight="1" x14ac:dyDescent="0.25">
      <c r="A52" s="270">
        <v>43580</v>
      </c>
      <c r="B52" s="191" t="s">
        <v>28</v>
      </c>
      <c r="C52" s="192"/>
      <c r="D52" s="193" t="s">
        <v>46</v>
      </c>
      <c r="E52" s="194">
        <v>1.5</v>
      </c>
      <c r="F52" s="195"/>
      <c r="G52" s="56"/>
      <c r="H52" s="29"/>
    </row>
    <row r="53" spans="1:8" ht="18" customHeight="1" x14ac:dyDescent="0.25">
      <c r="A53" s="270">
        <v>43580</v>
      </c>
      <c r="B53" s="191" t="s">
        <v>31</v>
      </c>
      <c r="C53" s="192"/>
      <c r="D53" s="193" t="s">
        <v>46</v>
      </c>
      <c r="E53" s="194">
        <v>1.5</v>
      </c>
      <c r="F53" s="195"/>
      <c r="G53" s="56"/>
      <c r="H53" s="29"/>
    </row>
    <row r="54" spans="1:8" ht="18" customHeight="1" x14ac:dyDescent="0.25">
      <c r="A54" s="270">
        <v>43580</v>
      </c>
      <c r="B54" s="191" t="s">
        <v>27</v>
      </c>
      <c r="C54" s="192"/>
      <c r="D54" s="193" t="s">
        <v>46</v>
      </c>
      <c r="E54" s="194">
        <v>1.5</v>
      </c>
      <c r="F54" s="195"/>
      <c r="G54" s="56"/>
      <c r="H54" s="29"/>
    </row>
    <row r="55" spans="1:8" ht="18" customHeight="1" x14ac:dyDescent="0.25">
      <c r="A55" s="270">
        <v>43582</v>
      </c>
      <c r="B55" s="191" t="s">
        <v>30</v>
      </c>
      <c r="C55" s="192"/>
      <c r="D55" s="193" t="s">
        <v>47</v>
      </c>
      <c r="E55" s="194">
        <v>2.5</v>
      </c>
      <c r="F55" s="195"/>
      <c r="G55" s="56"/>
      <c r="H55" s="29"/>
    </row>
    <row r="56" spans="1:8" ht="18" customHeight="1" x14ac:dyDescent="0.25">
      <c r="A56" s="270">
        <v>43584</v>
      </c>
      <c r="B56" s="191" t="s">
        <v>29</v>
      </c>
      <c r="C56" s="192"/>
      <c r="D56" s="193" t="s">
        <v>180</v>
      </c>
      <c r="E56" s="194">
        <v>1</v>
      </c>
      <c r="F56" s="195"/>
      <c r="G56" s="56"/>
      <c r="H56" s="29"/>
    </row>
    <row r="57" spans="1:8" ht="18" customHeight="1" x14ac:dyDescent="0.25">
      <c r="A57" s="270">
        <v>43584</v>
      </c>
      <c r="B57" s="191" t="s">
        <v>27</v>
      </c>
      <c r="C57" s="192"/>
      <c r="D57" s="193" t="s">
        <v>46</v>
      </c>
      <c r="E57" s="194">
        <v>2</v>
      </c>
      <c r="F57" s="195"/>
      <c r="G57" s="56"/>
      <c r="H57" s="29"/>
    </row>
    <row r="58" spans="1:8" ht="18" customHeight="1" x14ac:dyDescent="0.25">
      <c r="A58" s="270">
        <v>43584</v>
      </c>
      <c r="B58" s="191" t="s">
        <v>28</v>
      </c>
      <c r="C58" s="192"/>
      <c r="D58" s="193" t="s">
        <v>46</v>
      </c>
      <c r="E58" s="194">
        <v>2</v>
      </c>
      <c r="F58" s="195"/>
      <c r="G58" s="56"/>
      <c r="H58" s="29"/>
    </row>
    <row r="59" spans="1:8" ht="18" customHeight="1" x14ac:dyDescent="0.25">
      <c r="A59" s="270">
        <v>43584</v>
      </c>
      <c r="B59" s="191" t="s">
        <v>29</v>
      </c>
      <c r="C59" s="192"/>
      <c r="D59" s="193" t="s">
        <v>46</v>
      </c>
      <c r="E59" s="194">
        <v>2</v>
      </c>
      <c r="F59" s="195"/>
      <c r="G59" s="56"/>
      <c r="H59" s="29"/>
    </row>
    <row r="60" spans="1:8" ht="18" customHeight="1" x14ac:dyDescent="0.25">
      <c r="A60" s="270">
        <v>43584</v>
      </c>
      <c r="B60" s="191" t="s">
        <v>30</v>
      </c>
      <c r="C60" s="192"/>
      <c r="D60" s="193" t="s">
        <v>46</v>
      </c>
      <c r="E60" s="194">
        <v>2</v>
      </c>
      <c r="F60" s="195"/>
      <c r="G60" s="56"/>
      <c r="H60" s="85"/>
    </row>
    <row r="61" spans="1:8" ht="18" customHeight="1" x14ac:dyDescent="0.25">
      <c r="A61" s="270">
        <v>43584</v>
      </c>
      <c r="B61" s="191" t="s">
        <v>31</v>
      </c>
      <c r="C61" s="192"/>
      <c r="D61" s="193" t="s">
        <v>46</v>
      </c>
      <c r="E61" s="194">
        <v>2</v>
      </c>
      <c r="F61" s="195"/>
      <c r="G61" s="56"/>
      <c r="H61" s="85"/>
    </row>
    <row r="62" spans="1:8" ht="18" customHeight="1" x14ac:dyDescent="0.25">
      <c r="A62" s="270">
        <v>43584</v>
      </c>
      <c r="B62" s="191" t="s">
        <v>28</v>
      </c>
      <c r="C62" s="192"/>
      <c r="D62" s="193" t="s">
        <v>181</v>
      </c>
      <c r="E62" s="194">
        <v>2</v>
      </c>
      <c r="F62" s="195"/>
      <c r="G62" s="56"/>
      <c r="H62" s="85"/>
    </row>
    <row r="63" spans="1:8" x14ac:dyDescent="0.25">
      <c r="A63" s="270">
        <v>43585</v>
      </c>
      <c r="B63" s="191" t="s">
        <v>30</v>
      </c>
      <c r="C63" s="192"/>
      <c r="D63" s="193" t="s">
        <v>47</v>
      </c>
      <c r="E63" s="194">
        <v>3</v>
      </c>
      <c r="F63" s="195"/>
      <c r="G63" s="56"/>
      <c r="H63" s="85"/>
    </row>
    <row r="64" spans="1:8" ht="18" customHeight="1" x14ac:dyDescent="0.25">
      <c r="A64" s="270">
        <v>43586</v>
      </c>
      <c r="B64" s="191" t="s">
        <v>29</v>
      </c>
      <c r="C64" s="192"/>
      <c r="D64" s="193" t="s">
        <v>182</v>
      </c>
      <c r="E64" s="194">
        <v>1</v>
      </c>
      <c r="F64" s="195"/>
      <c r="G64" s="56"/>
      <c r="H64" s="29"/>
    </row>
    <row r="65" spans="1:8" ht="18" customHeight="1" x14ac:dyDescent="0.25">
      <c r="A65" s="270">
        <v>43586</v>
      </c>
      <c r="B65" s="191" t="s">
        <v>30</v>
      </c>
      <c r="C65" s="192"/>
      <c r="D65" s="193" t="s">
        <v>183</v>
      </c>
      <c r="E65" s="194">
        <v>2.5</v>
      </c>
      <c r="F65" s="195"/>
      <c r="G65" s="56"/>
      <c r="H65" s="29"/>
    </row>
    <row r="66" spans="1:8" ht="18" customHeight="1" x14ac:dyDescent="0.25">
      <c r="A66" s="270">
        <v>43587</v>
      </c>
      <c r="B66" s="191" t="s">
        <v>29</v>
      </c>
      <c r="C66" s="197"/>
      <c r="D66" s="193" t="s">
        <v>184</v>
      </c>
      <c r="E66" s="194">
        <v>2</v>
      </c>
      <c r="F66" s="195"/>
      <c r="G66" s="56"/>
      <c r="H66" s="29"/>
    </row>
    <row r="67" spans="1:8" ht="18" customHeight="1" x14ac:dyDescent="0.25">
      <c r="A67" s="270">
        <v>43587</v>
      </c>
      <c r="B67" s="191" t="s">
        <v>27</v>
      </c>
      <c r="C67" s="197"/>
      <c r="D67" s="193" t="s">
        <v>46</v>
      </c>
      <c r="E67" s="194">
        <v>1.5</v>
      </c>
      <c r="F67" s="195"/>
      <c r="G67" s="56"/>
      <c r="H67" s="29"/>
    </row>
    <row r="68" spans="1:8" ht="18" customHeight="1" x14ac:dyDescent="0.25">
      <c r="A68" s="270">
        <v>43587</v>
      </c>
      <c r="B68" s="191" t="s">
        <v>28</v>
      </c>
      <c r="C68" s="192"/>
      <c r="D68" s="193" t="s">
        <v>46</v>
      </c>
      <c r="E68" s="194">
        <v>1.5</v>
      </c>
      <c r="F68" s="195"/>
      <c r="G68" s="56"/>
      <c r="H68" s="29"/>
    </row>
    <row r="69" spans="1:8" ht="18" customHeight="1" x14ac:dyDescent="0.25">
      <c r="A69" s="270">
        <v>43587</v>
      </c>
      <c r="B69" s="191" t="s">
        <v>29</v>
      </c>
      <c r="C69" s="192"/>
      <c r="D69" s="193" t="s">
        <v>46</v>
      </c>
      <c r="E69" s="194">
        <v>1.5</v>
      </c>
      <c r="F69" s="195"/>
      <c r="G69" s="56"/>
      <c r="H69" s="29"/>
    </row>
    <row r="70" spans="1:8" ht="18" customHeight="1" x14ac:dyDescent="0.25">
      <c r="A70" s="270">
        <v>43587</v>
      </c>
      <c r="B70" s="191" t="s">
        <v>30</v>
      </c>
      <c r="C70" s="192"/>
      <c r="D70" s="193" t="s">
        <v>46</v>
      </c>
      <c r="E70" s="194">
        <v>1.5</v>
      </c>
      <c r="F70" s="195"/>
      <c r="G70" s="56"/>
      <c r="H70" s="29"/>
    </row>
    <row r="71" spans="1:8" ht="18" customHeight="1" x14ac:dyDescent="0.25">
      <c r="A71" s="270">
        <v>43588</v>
      </c>
      <c r="B71" s="191" t="s">
        <v>30</v>
      </c>
      <c r="C71" s="192"/>
      <c r="D71" s="193" t="s">
        <v>47</v>
      </c>
      <c r="E71" s="194">
        <v>2.5</v>
      </c>
      <c r="F71" s="195"/>
      <c r="G71" s="56"/>
      <c r="H71" s="29"/>
    </row>
    <row r="72" spans="1:8" ht="18" customHeight="1" x14ac:dyDescent="0.25">
      <c r="A72" s="270">
        <v>43590</v>
      </c>
      <c r="B72" s="191" t="s">
        <v>30</v>
      </c>
      <c r="C72" s="192"/>
      <c r="D72" s="193" t="s">
        <v>185</v>
      </c>
      <c r="E72" s="194">
        <v>1.5</v>
      </c>
      <c r="F72" s="195"/>
      <c r="G72" s="56"/>
      <c r="H72" s="85"/>
    </row>
    <row r="73" spans="1:8" ht="18" customHeight="1" x14ac:dyDescent="0.25">
      <c r="A73" s="270">
        <v>43590</v>
      </c>
      <c r="B73" s="191" t="s">
        <v>28</v>
      </c>
      <c r="C73" s="198"/>
      <c r="D73" s="193" t="s">
        <v>186</v>
      </c>
      <c r="E73" s="194">
        <v>1.5</v>
      </c>
      <c r="F73" s="195"/>
      <c r="G73" s="56"/>
      <c r="H73" s="29"/>
    </row>
    <row r="74" spans="1:8" ht="18" customHeight="1" x14ac:dyDescent="0.25">
      <c r="A74" s="270">
        <v>43591</v>
      </c>
      <c r="B74" s="191" t="s">
        <v>28</v>
      </c>
      <c r="C74" s="198"/>
      <c r="D74" s="193" t="s">
        <v>187</v>
      </c>
      <c r="E74" s="194">
        <v>2</v>
      </c>
      <c r="F74" s="195"/>
      <c r="G74" s="56"/>
      <c r="H74" s="29"/>
    </row>
    <row r="75" spans="1:8" ht="18" customHeight="1" x14ac:dyDescent="0.25">
      <c r="A75" s="270">
        <v>43580</v>
      </c>
      <c r="B75" s="191" t="s">
        <v>27</v>
      </c>
      <c r="C75" s="198"/>
      <c r="D75" s="193" t="s">
        <v>188</v>
      </c>
      <c r="E75" s="194">
        <v>3</v>
      </c>
      <c r="F75" s="195"/>
      <c r="G75" s="56"/>
      <c r="H75" s="85"/>
    </row>
    <row r="76" spans="1:8" ht="18" customHeight="1" x14ac:dyDescent="0.25">
      <c r="A76" s="270">
        <v>43585</v>
      </c>
      <c r="B76" s="191" t="s">
        <v>27</v>
      </c>
      <c r="C76" s="198"/>
      <c r="D76" s="193" t="s">
        <v>189</v>
      </c>
      <c r="E76" s="194">
        <v>3</v>
      </c>
      <c r="F76" s="195"/>
      <c r="G76" s="56"/>
      <c r="H76" s="85"/>
    </row>
    <row r="77" spans="1:8" ht="18" customHeight="1" x14ac:dyDescent="0.25">
      <c r="A77" s="270">
        <v>43587</v>
      </c>
      <c r="B77" s="191" t="s">
        <v>27</v>
      </c>
      <c r="C77" s="198"/>
      <c r="D77" s="193" t="s">
        <v>190</v>
      </c>
      <c r="E77" s="194">
        <v>2.5</v>
      </c>
      <c r="F77" s="195"/>
      <c r="G77" s="56"/>
      <c r="H77" s="85"/>
    </row>
    <row r="78" spans="1:8" ht="18" customHeight="1" x14ac:dyDescent="0.25">
      <c r="A78" s="270">
        <v>43587</v>
      </c>
      <c r="B78" s="191" t="s">
        <v>27</v>
      </c>
      <c r="C78" s="198"/>
      <c r="D78" s="193" t="s">
        <v>191</v>
      </c>
      <c r="E78" s="194">
        <v>2</v>
      </c>
      <c r="F78" s="195"/>
      <c r="G78" s="56"/>
      <c r="H78" s="85"/>
    </row>
    <row r="79" spans="1:8" ht="18" customHeight="1" x14ac:dyDescent="0.25">
      <c r="A79" s="270">
        <v>43591</v>
      </c>
      <c r="B79" s="191" t="s">
        <v>29</v>
      </c>
      <c r="C79" s="198"/>
      <c r="D79" s="193" t="s">
        <v>192</v>
      </c>
      <c r="E79" s="194">
        <v>0.5</v>
      </c>
      <c r="F79" s="195"/>
      <c r="G79" s="56"/>
      <c r="H79" s="85"/>
    </row>
    <row r="80" spans="1:8" ht="18" customHeight="1" x14ac:dyDescent="0.25">
      <c r="A80" s="270">
        <v>43591</v>
      </c>
      <c r="B80" s="191" t="s">
        <v>29</v>
      </c>
      <c r="C80" s="198"/>
      <c r="D80" s="193" t="s">
        <v>46</v>
      </c>
      <c r="E80" s="194">
        <v>0.5</v>
      </c>
      <c r="F80" s="195"/>
      <c r="G80" s="56"/>
      <c r="H80" s="29"/>
    </row>
    <row r="81" spans="1:8" ht="18" customHeight="1" x14ac:dyDescent="0.25">
      <c r="A81" s="270">
        <v>43591</v>
      </c>
      <c r="B81" s="191" t="s">
        <v>27</v>
      </c>
      <c r="C81" s="198"/>
      <c r="D81" s="193" t="s">
        <v>46</v>
      </c>
      <c r="E81" s="194">
        <v>0.5</v>
      </c>
      <c r="F81" s="195"/>
      <c r="G81" s="56"/>
      <c r="H81" s="85"/>
    </row>
    <row r="82" spans="1:8" ht="18" customHeight="1" x14ac:dyDescent="0.25">
      <c r="A82" s="270">
        <v>43591</v>
      </c>
      <c r="B82" s="191" t="s">
        <v>28</v>
      </c>
      <c r="C82" s="198"/>
      <c r="D82" s="193" t="s">
        <v>46</v>
      </c>
      <c r="E82" s="194">
        <v>0.5</v>
      </c>
      <c r="F82" s="195"/>
      <c r="G82" s="56"/>
      <c r="H82" s="85"/>
    </row>
    <row r="83" spans="1:8" ht="18" customHeight="1" x14ac:dyDescent="0.25">
      <c r="A83" s="270">
        <v>43591</v>
      </c>
      <c r="B83" s="191" t="s">
        <v>30</v>
      </c>
      <c r="C83" s="198"/>
      <c r="D83" s="193" t="s">
        <v>46</v>
      </c>
      <c r="E83" s="194">
        <v>0.5</v>
      </c>
      <c r="F83" s="195"/>
      <c r="G83" s="56"/>
      <c r="H83" s="85"/>
    </row>
    <row r="84" spans="1:8" ht="18" customHeight="1" x14ac:dyDescent="0.25">
      <c r="A84" s="270">
        <v>43591</v>
      </c>
      <c r="B84" s="191" t="s">
        <v>30</v>
      </c>
      <c r="C84" s="198"/>
      <c r="D84" s="193" t="s">
        <v>47</v>
      </c>
      <c r="E84" s="194">
        <v>1.5</v>
      </c>
      <c r="F84" s="195"/>
      <c r="G84" s="56"/>
      <c r="H84" s="85"/>
    </row>
    <row r="85" spans="1:8" ht="18" customHeight="1" x14ac:dyDescent="0.25">
      <c r="A85" s="270"/>
      <c r="B85" s="191"/>
      <c r="C85" s="198"/>
      <c r="D85" s="193"/>
      <c r="E85" s="194"/>
      <c r="F85" s="195"/>
      <c r="G85" s="56"/>
      <c r="H85" s="85"/>
    </row>
    <row r="86" spans="1:8" ht="18" customHeight="1" x14ac:dyDescent="0.25">
      <c r="A86" s="270"/>
      <c r="B86" s="191"/>
      <c r="C86" s="198"/>
      <c r="D86" s="193"/>
      <c r="E86" s="86"/>
      <c r="F86" s="195"/>
      <c r="G86" s="56"/>
      <c r="H86" s="85"/>
    </row>
    <row r="87" spans="1:8" ht="18" customHeight="1" x14ac:dyDescent="0.25">
      <c r="A87" s="270"/>
      <c r="B87" s="198"/>
      <c r="C87" s="198"/>
      <c r="D87" s="193"/>
      <c r="E87" s="86"/>
      <c r="F87" s="195"/>
      <c r="G87" s="56"/>
      <c r="H87" s="85"/>
    </row>
    <row r="88" spans="1:8" ht="18" customHeight="1" x14ac:dyDescent="0.25">
      <c r="A88" s="270"/>
      <c r="B88" s="198"/>
      <c r="C88" s="198"/>
      <c r="D88" s="193"/>
      <c r="E88" s="86"/>
      <c r="F88" s="195"/>
      <c r="G88" s="56"/>
      <c r="H88" s="29"/>
    </row>
    <row r="89" spans="1:8" ht="18" customHeight="1" x14ac:dyDescent="0.25">
      <c r="A89" s="270"/>
      <c r="B89" s="198"/>
      <c r="C89" s="198"/>
      <c r="D89" s="193"/>
      <c r="E89" s="86"/>
      <c r="F89" s="195"/>
      <c r="G89" s="56"/>
      <c r="H89" s="29"/>
    </row>
    <row r="90" spans="1:8" ht="18" customHeight="1" x14ac:dyDescent="0.25">
      <c r="A90" s="270"/>
      <c r="B90" s="198"/>
      <c r="C90" s="198"/>
      <c r="D90" s="193"/>
      <c r="E90" s="86"/>
      <c r="F90" s="195"/>
      <c r="G90" s="56"/>
      <c r="H90" s="29"/>
    </row>
    <row r="91" spans="1:8" ht="18" customHeight="1" x14ac:dyDescent="0.25">
      <c r="A91" s="270"/>
      <c r="B91" s="198"/>
      <c r="C91" s="198"/>
      <c r="D91" s="193"/>
      <c r="E91" s="86"/>
      <c r="F91" s="195"/>
      <c r="G91" s="56"/>
      <c r="H91" s="29"/>
    </row>
    <row r="92" spans="1:8" ht="18" customHeight="1" x14ac:dyDescent="0.25">
      <c r="A92" s="270"/>
      <c r="B92" s="198"/>
      <c r="C92" s="198"/>
      <c r="D92" s="193"/>
      <c r="E92" s="199"/>
      <c r="F92" s="195"/>
      <c r="G92" s="56"/>
      <c r="H92" s="85"/>
    </row>
    <row r="93" spans="1:8" ht="18" customHeight="1" x14ac:dyDescent="0.25">
      <c r="A93" s="283"/>
      <c r="B93" s="191"/>
      <c r="C93" s="191"/>
      <c r="D93" s="200"/>
      <c r="E93" s="194"/>
      <c r="F93" s="195"/>
      <c r="G93" s="56"/>
      <c r="H93" s="29"/>
    </row>
    <row r="94" spans="1:8" ht="18" customHeight="1" x14ac:dyDescent="0.2">
      <c r="A94" s="284"/>
      <c r="B94" s="201"/>
      <c r="C94" s="201"/>
      <c r="D94" s="202"/>
      <c r="E94" s="194"/>
      <c r="F94" s="203"/>
      <c r="G94" s="29"/>
      <c r="H94" s="29"/>
    </row>
    <row r="95" spans="1:8" ht="15" customHeight="1" x14ac:dyDescent="0.25">
      <c r="A95" s="284"/>
      <c r="B95" s="201"/>
      <c r="C95" s="201"/>
      <c r="D95" s="202"/>
      <c r="E95" s="194"/>
      <c r="F95" s="212"/>
      <c r="G95" s="213"/>
      <c r="H95" s="29"/>
    </row>
    <row r="96" spans="1:8" ht="15" customHeight="1" x14ac:dyDescent="0.25">
      <c r="A96" s="285"/>
      <c r="B96" s="244"/>
      <c r="C96" s="244"/>
      <c r="D96" s="245"/>
      <c r="E96" s="242"/>
      <c r="F96" s="246"/>
      <c r="G96" s="213"/>
      <c r="H96" s="29"/>
    </row>
    <row r="97" spans="1:8" ht="15" customHeight="1" x14ac:dyDescent="0.25">
      <c r="A97" s="284"/>
      <c r="B97" s="201"/>
      <c r="C97" s="201"/>
      <c r="D97" s="202"/>
      <c r="E97" s="194"/>
      <c r="F97" s="212"/>
      <c r="G97" s="213"/>
      <c r="H97" s="29"/>
    </row>
    <row r="98" spans="1:8" ht="15" customHeight="1" x14ac:dyDescent="0.25">
      <c r="A98" s="284"/>
      <c r="B98" s="201"/>
      <c r="C98" s="201"/>
      <c r="D98" s="202"/>
      <c r="E98" s="194"/>
      <c r="F98" s="212"/>
      <c r="G98" s="213"/>
      <c r="H98" s="29"/>
    </row>
    <row r="99" spans="1:8" ht="15" customHeight="1" x14ac:dyDescent="0.25">
      <c r="A99" s="284"/>
      <c r="B99" s="201"/>
      <c r="C99" s="201"/>
      <c r="D99" s="202"/>
      <c r="E99" s="194"/>
      <c r="F99" s="212"/>
      <c r="G99" s="213"/>
      <c r="H99" s="29"/>
    </row>
    <row r="100" spans="1:8" ht="15" customHeight="1" x14ac:dyDescent="0.25">
      <c r="A100" s="284"/>
      <c r="B100" s="201"/>
      <c r="C100" s="201"/>
      <c r="D100" s="202"/>
      <c r="E100" s="194"/>
      <c r="F100" s="212"/>
      <c r="G100" s="213"/>
      <c r="H100" s="29"/>
    </row>
    <row r="101" spans="1:8" ht="15" customHeight="1" x14ac:dyDescent="0.25">
      <c r="A101" s="284"/>
      <c r="B101" s="201"/>
      <c r="C101" s="201"/>
      <c r="D101" s="202"/>
      <c r="E101" s="194"/>
      <c r="F101" s="212"/>
      <c r="G101" s="213"/>
      <c r="H101" s="29"/>
    </row>
    <row r="102" spans="1:8" ht="15" customHeight="1" x14ac:dyDescent="0.25">
      <c r="A102" s="284"/>
      <c r="B102" s="201"/>
      <c r="C102" s="201"/>
      <c r="D102" s="202"/>
      <c r="E102" s="194"/>
      <c r="F102" s="212"/>
      <c r="G102" s="213"/>
      <c r="H102" s="29"/>
    </row>
    <row r="103" spans="1:8" ht="15" customHeight="1" x14ac:dyDescent="0.25">
      <c r="A103" s="284"/>
      <c r="B103" s="201"/>
      <c r="C103" s="201"/>
      <c r="D103" s="202"/>
      <c r="E103" s="194"/>
      <c r="F103" s="212"/>
      <c r="G103" s="213"/>
      <c r="H103" s="29"/>
    </row>
    <row r="104" spans="1:8" ht="15" customHeight="1" x14ac:dyDescent="0.25">
      <c r="A104" s="284"/>
      <c r="B104" s="201"/>
      <c r="C104" s="201"/>
      <c r="D104" s="202"/>
      <c r="E104" s="194"/>
      <c r="F104" s="212"/>
      <c r="G104" s="213"/>
      <c r="H104" s="29"/>
    </row>
    <row r="105" spans="1:8" ht="15" customHeight="1" x14ac:dyDescent="0.25">
      <c r="A105" s="284"/>
      <c r="B105" s="201"/>
      <c r="C105" s="201"/>
      <c r="D105" s="202"/>
      <c r="E105" s="194"/>
      <c r="F105" s="212"/>
      <c r="G105" s="213"/>
      <c r="H105" s="29"/>
    </row>
    <row r="106" spans="1:8" ht="15" customHeight="1" x14ac:dyDescent="0.25">
      <c r="A106" s="284"/>
      <c r="B106" s="201"/>
      <c r="C106" s="201"/>
      <c r="D106" s="202"/>
      <c r="E106" s="194"/>
      <c r="F106" s="212"/>
      <c r="G106" s="213"/>
      <c r="H106" s="29"/>
    </row>
    <row r="107" spans="1:8" ht="15" customHeight="1" x14ac:dyDescent="0.25">
      <c r="A107" s="284"/>
      <c r="B107" s="201"/>
      <c r="C107" s="201"/>
      <c r="D107" s="202"/>
      <c r="E107" s="194"/>
      <c r="F107" s="212"/>
      <c r="G107" s="213"/>
      <c r="H107" s="29"/>
    </row>
    <row r="108" spans="1:8" x14ac:dyDescent="0.25">
      <c r="A108" s="286"/>
      <c r="B108" s="295"/>
      <c r="C108" s="295"/>
      <c r="D108" s="63"/>
      <c r="E108" s="81"/>
      <c r="F108" s="214"/>
      <c r="G108" s="213"/>
      <c r="H108" s="29"/>
    </row>
    <row r="109" spans="1:8" x14ac:dyDescent="0.25">
      <c r="A109" s="286"/>
      <c r="B109" s="295"/>
      <c r="C109" s="295"/>
      <c r="D109" s="63"/>
      <c r="E109" s="81"/>
      <c r="F109" s="214"/>
      <c r="G109" s="213"/>
      <c r="H109" s="29"/>
    </row>
    <row r="110" spans="1:8" x14ac:dyDescent="0.25">
      <c r="A110" s="286"/>
      <c r="B110" s="295"/>
      <c r="C110" s="295"/>
      <c r="D110" s="63"/>
      <c r="E110" s="81"/>
      <c r="F110" s="214"/>
      <c r="G110" s="213"/>
      <c r="H110" s="29"/>
    </row>
    <row r="111" spans="1:8" x14ac:dyDescent="0.25">
      <c r="A111" s="286"/>
      <c r="B111" s="295"/>
      <c r="C111" s="295"/>
      <c r="D111" s="63"/>
      <c r="E111" s="81"/>
      <c r="F111" s="214"/>
      <c r="G111" s="213"/>
      <c r="H111" s="29"/>
    </row>
    <row r="112" spans="1:8" x14ac:dyDescent="0.25">
      <c r="A112" s="286"/>
      <c r="B112" s="295"/>
      <c r="C112" s="295"/>
      <c r="D112" s="63"/>
      <c r="E112" s="81"/>
      <c r="F112" s="214"/>
      <c r="G112" s="213"/>
      <c r="H112" s="29"/>
    </row>
    <row r="1048576" spans="1:1" x14ac:dyDescent="0.25">
      <c r="A1048576" s="270">
        <v>43573</v>
      </c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52"/>
  <sheetViews>
    <sheetView workbookViewId="0">
      <selection activeCell="E12" sqref="E12:F12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4"/>
    <col min="16" max="16384" width="17.140625" style="19"/>
  </cols>
  <sheetData>
    <row r="2" spans="1:20" ht="14.25" customHeight="1" x14ac:dyDescent="0.25">
      <c r="B2" s="467" t="s">
        <v>84</v>
      </c>
      <c r="C2" s="468"/>
      <c r="D2" s="469" t="s">
        <v>193</v>
      </c>
      <c r="E2" s="470"/>
      <c r="F2" s="471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72"/>
      <c r="E3" s="473"/>
      <c r="F3" s="474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72"/>
      <c r="E4" s="473"/>
      <c r="F4" s="474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72"/>
      <c r="E5" s="473"/>
      <c r="F5" s="474"/>
      <c r="K5" s="304"/>
      <c r="L5" s="304"/>
      <c r="M5" s="304"/>
      <c r="N5" s="304"/>
      <c r="O5" s="304"/>
    </row>
    <row r="6" spans="1:20" ht="14.25" customHeight="1" x14ac:dyDescent="0.2">
      <c r="B6" s="265"/>
      <c r="C6" s="267"/>
      <c r="D6" s="475"/>
      <c r="E6" s="476"/>
      <c r="F6" s="477"/>
      <c r="K6" s="304"/>
      <c r="L6" s="304"/>
      <c r="M6" s="304"/>
      <c r="N6" s="304"/>
      <c r="O6" s="304"/>
    </row>
    <row r="7" spans="1:20" ht="14.25" customHeight="1" x14ac:dyDescent="0.2">
      <c r="K7" s="304"/>
      <c r="L7" s="304"/>
      <c r="M7" s="304"/>
      <c r="N7" s="304"/>
      <c r="O7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06" t="s">
        <v>85</v>
      </c>
      <c r="C9" s="306"/>
      <c r="D9" s="306" t="s">
        <v>86</v>
      </c>
      <c r="E9" s="444" t="s">
        <v>87</v>
      </c>
      <c r="F9" s="445"/>
      <c r="G9" s="478" t="s">
        <v>88</v>
      </c>
      <c r="H9" s="479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30" customHeight="1" x14ac:dyDescent="0.25">
      <c r="B10" s="26">
        <v>14</v>
      </c>
      <c r="C10" s="26"/>
      <c r="D10" s="26" t="s">
        <v>91</v>
      </c>
      <c r="E10" s="457" t="s">
        <v>194</v>
      </c>
      <c r="F10" s="457"/>
      <c r="G10" s="456"/>
      <c r="H10" s="456"/>
      <c r="I10" s="173">
        <v>3</v>
      </c>
      <c r="J10" s="215">
        <v>3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18</v>
      </c>
      <c r="D11" s="26" t="s">
        <v>91</v>
      </c>
      <c r="E11" s="457" t="s">
        <v>195</v>
      </c>
      <c r="F11" s="457"/>
      <c r="G11" s="456"/>
      <c r="H11" s="456"/>
      <c r="I11" s="310">
        <v>3</v>
      </c>
      <c r="J11" s="180">
        <v>3</v>
      </c>
      <c r="K11" s="310"/>
      <c r="L11" s="310"/>
      <c r="M11" s="310"/>
      <c r="N11" s="310"/>
      <c r="O11" s="310"/>
      <c r="P11" s="303"/>
      <c r="Q11" s="303"/>
      <c r="R11" s="303"/>
      <c r="S11" s="303"/>
      <c r="T11" s="303"/>
    </row>
    <row r="12" spans="1:20" ht="15" customHeight="1" x14ac:dyDescent="0.25">
      <c r="B12" s="19">
        <v>19</v>
      </c>
      <c r="D12" s="26" t="s">
        <v>91</v>
      </c>
      <c r="E12" s="457" t="s">
        <v>196</v>
      </c>
      <c r="F12" s="457"/>
      <c r="G12" s="456"/>
      <c r="H12" s="456"/>
      <c r="I12" s="310">
        <v>40</v>
      </c>
      <c r="J12" s="180">
        <v>40</v>
      </c>
      <c r="K12" s="310"/>
      <c r="L12" s="310"/>
      <c r="M12" s="310"/>
      <c r="N12" s="310"/>
      <c r="O12" s="310"/>
      <c r="P12" s="303"/>
      <c r="Q12" s="303"/>
      <c r="R12" s="303"/>
      <c r="S12" s="303"/>
      <c r="T12" s="303"/>
    </row>
    <row r="13" spans="1:20" ht="15" customHeight="1" x14ac:dyDescent="0.25">
      <c r="B13" s="19">
        <v>20</v>
      </c>
      <c r="D13" s="26" t="s">
        <v>91</v>
      </c>
      <c r="E13" s="457" t="s">
        <v>197</v>
      </c>
      <c r="F13" s="457"/>
      <c r="G13" s="456"/>
      <c r="H13" s="456"/>
      <c r="I13" s="310">
        <v>3</v>
      </c>
      <c r="J13" s="180">
        <v>3</v>
      </c>
      <c r="K13" s="310"/>
      <c r="L13" s="310"/>
      <c r="M13" s="310"/>
      <c r="N13" s="310"/>
      <c r="O13" s="310"/>
      <c r="P13" s="303"/>
      <c r="Q13" s="303"/>
      <c r="R13" s="303"/>
      <c r="S13" s="303"/>
      <c r="T13" s="303"/>
    </row>
    <row r="14" spans="1:20" ht="15" customHeight="1" x14ac:dyDescent="0.25">
      <c r="B14" s="19">
        <v>21</v>
      </c>
      <c r="D14" s="26" t="s">
        <v>91</v>
      </c>
      <c r="E14" s="457" t="s">
        <v>198</v>
      </c>
      <c r="F14" s="457"/>
      <c r="G14" s="456"/>
      <c r="H14" s="456"/>
      <c r="I14" s="310">
        <v>27</v>
      </c>
      <c r="J14" s="180">
        <v>27</v>
      </c>
      <c r="K14" s="310"/>
      <c r="L14" s="310"/>
      <c r="M14" s="310"/>
      <c r="N14" s="310"/>
      <c r="O14" s="310"/>
      <c r="P14" s="303"/>
      <c r="Q14" s="303"/>
      <c r="R14" s="303"/>
      <c r="S14" s="303"/>
      <c r="T14" s="303"/>
    </row>
    <row r="15" spans="1:20" ht="15" customHeight="1" x14ac:dyDescent="0.25">
      <c r="B15" s="19">
        <v>22</v>
      </c>
      <c r="D15" s="26" t="s">
        <v>91</v>
      </c>
      <c r="E15" s="457" t="s">
        <v>199</v>
      </c>
      <c r="F15" s="457"/>
      <c r="G15" s="456"/>
      <c r="H15" s="456"/>
      <c r="I15" s="310">
        <v>7</v>
      </c>
      <c r="J15" s="180">
        <v>7</v>
      </c>
      <c r="K15" s="310"/>
      <c r="L15" s="310"/>
      <c r="M15" s="310"/>
      <c r="N15" s="310"/>
      <c r="O15" s="310"/>
      <c r="P15" s="303"/>
      <c r="Q15" s="303"/>
      <c r="R15" s="303"/>
      <c r="S15" s="303"/>
      <c r="T15" s="303"/>
    </row>
    <row r="16" spans="1:20" ht="15" customHeight="1" x14ac:dyDescent="0.25">
      <c r="E16" s="457"/>
      <c r="F16" s="457"/>
      <c r="G16" s="456"/>
      <c r="H16" s="456"/>
      <c r="I16" s="23"/>
      <c r="J16" s="180"/>
      <c r="K16" s="310"/>
      <c r="L16" s="310"/>
      <c r="M16" s="310"/>
      <c r="N16" s="310"/>
      <c r="O16" s="310"/>
      <c r="P16" s="303"/>
      <c r="Q16" s="303"/>
      <c r="R16" s="303"/>
      <c r="S16" s="303"/>
      <c r="T16" s="303"/>
    </row>
    <row r="17" spans="1:20" ht="15" customHeight="1" x14ac:dyDescent="0.25">
      <c r="C17" s="71"/>
      <c r="D17" s="71"/>
      <c r="E17" s="465"/>
      <c r="F17" s="465"/>
      <c r="G17" s="22"/>
      <c r="H17" s="22"/>
      <c r="I17" s="304"/>
      <c r="J17" s="25"/>
      <c r="K17" s="310"/>
      <c r="L17" s="310"/>
      <c r="M17" s="310"/>
      <c r="N17" s="310"/>
      <c r="O17" s="310"/>
      <c r="P17" s="303"/>
      <c r="Q17" s="303"/>
      <c r="R17" s="303"/>
      <c r="S17" s="303"/>
      <c r="T17" s="303"/>
    </row>
    <row r="18" spans="1:20" ht="30.75" customHeight="1" x14ac:dyDescent="0.25">
      <c r="B18" s="72"/>
      <c r="C18" s="460" t="s">
        <v>92</v>
      </c>
      <c r="D18" s="461"/>
      <c r="E18" s="462"/>
      <c r="F18" s="22"/>
      <c r="G18" s="22"/>
      <c r="H18" s="178" t="s">
        <v>93</v>
      </c>
      <c r="I18" s="179">
        <f>SUM(I10:I17)</f>
        <v>83</v>
      </c>
      <c r="J18" s="181">
        <f>SUM(J10:J17)</f>
        <v>83</v>
      </c>
      <c r="K18" s="303"/>
      <c r="L18" s="303"/>
      <c r="M18" s="303"/>
      <c r="N18" s="303"/>
      <c r="O18" s="303"/>
      <c r="P18" s="303"/>
      <c r="Q18" s="303"/>
      <c r="R18" s="303"/>
      <c r="S18" s="303"/>
      <c r="T18" s="303"/>
    </row>
    <row r="19" spans="1:20" ht="15" customHeight="1" x14ac:dyDescent="0.25">
      <c r="B19" s="73"/>
      <c r="C19" s="71"/>
      <c r="D19" s="71"/>
      <c r="E19" s="71"/>
      <c r="F19" s="74"/>
      <c r="G19" s="75"/>
      <c r="H19" s="76"/>
      <c r="I19" s="74"/>
      <c r="J19" s="77"/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45" customHeight="1" x14ac:dyDescent="0.25">
      <c r="A20" s="70"/>
      <c r="B20" s="309" t="s">
        <v>94</v>
      </c>
      <c r="C20" s="309" t="s">
        <v>95</v>
      </c>
      <c r="D20" s="463" t="s">
        <v>96</v>
      </c>
      <c r="E20" s="464"/>
      <c r="F20" s="172" t="s">
        <v>97</v>
      </c>
      <c r="G20" s="309" t="s">
        <v>98</v>
      </c>
      <c r="H20" s="309" t="s">
        <v>99</v>
      </c>
      <c r="I20" s="309" t="s">
        <v>100</v>
      </c>
      <c r="J20" s="309" t="s">
        <v>101</v>
      </c>
      <c r="K20" s="28" t="s">
        <v>200</v>
      </c>
      <c r="L20" s="28" t="s">
        <v>201</v>
      </c>
      <c r="M20" s="28" t="s">
        <v>202</v>
      </c>
      <c r="N20" s="28" t="s">
        <v>203</v>
      </c>
      <c r="O20" s="28" t="s">
        <v>204</v>
      </c>
      <c r="P20" s="28" t="s">
        <v>205</v>
      </c>
      <c r="Q20" s="28" t="s">
        <v>206</v>
      </c>
      <c r="R20" s="28" t="s">
        <v>207</v>
      </c>
      <c r="S20" s="28" t="s">
        <v>208</v>
      </c>
      <c r="T20" s="28" t="s">
        <v>209</v>
      </c>
    </row>
    <row r="21" spans="1:20" ht="15.95" customHeight="1" x14ac:dyDescent="0.25">
      <c r="B21" s="27" t="s">
        <v>144</v>
      </c>
      <c r="C21" s="303"/>
      <c r="D21" s="438" t="s">
        <v>145</v>
      </c>
      <c r="E21" s="438"/>
      <c r="F21" s="303" t="s">
        <v>105</v>
      </c>
      <c r="G21" s="303"/>
      <c r="H21" s="303"/>
      <c r="I21" s="303"/>
      <c r="J21" s="310">
        <v>3</v>
      </c>
      <c r="K21" s="303">
        <v>3</v>
      </c>
      <c r="L21" s="303">
        <v>2</v>
      </c>
      <c r="M21" s="303">
        <v>0</v>
      </c>
      <c r="N21" s="303">
        <v>1</v>
      </c>
      <c r="O21" s="303">
        <v>0</v>
      </c>
      <c r="P21" s="303">
        <v>0</v>
      </c>
      <c r="Q21" s="303">
        <v>0</v>
      </c>
      <c r="R21" s="303">
        <v>0</v>
      </c>
      <c r="S21" s="303">
        <v>0</v>
      </c>
      <c r="T21" s="303">
        <v>0</v>
      </c>
    </row>
    <row r="22" spans="1:20" ht="15.75" customHeight="1" x14ac:dyDescent="0.25">
      <c r="B22" s="27" t="s">
        <v>210</v>
      </c>
      <c r="C22" s="303"/>
      <c r="D22" s="438" t="s">
        <v>211</v>
      </c>
      <c r="E22" s="438"/>
      <c r="F22" s="303" t="s">
        <v>105</v>
      </c>
      <c r="G22" s="303"/>
      <c r="H22" s="303" t="s">
        <v>212</v>
      </c>
      <c r="I22" s="303"/>
      <c r="J22" s="310">
        <v>3</v>
      </c>
      <c r="K22" s="303">
        <v>3</v>
      </c>
      <c r="L22" s="303">
        <v>1</v>
      </c>
      <c r="M22" s="303">
        <v>0</v>
      </c>
      <c r="N22" s="303">
        <v>1</v>
      </c>
      <c r="O22" s="303">
        <v>1</v>
      </c>
      <c r="P22" s="303">
        <v>0</v>
      </c>
      <c r="Q22" s="303">
        <v>0</v>
      </c>
      <c r="R22" s="303">
        <v>0</v>
      </c>
      <c r="S22" s="303">
        <v>0</v>
      </c>
      <c r="T22" s="303">
        <v>0</v>
      </c>
    </row>
    <row r="23" spans="1:20" ht="15.75" x14ac:dyDescent="0.25">
      <c r="B23" s="27" t="s">
        <v>213</v>
      </c>
      <c r="C23" s="303"/>
      <c r="D23" s="438" t="s">
        <v>214</v>
      </c>
      <c r="E23" s="438"/>
      <c r="F23" s="303" t="s">
        <v>105</v>
      </c>
      <c r="G23" s="303"/>
      <c r="H23" s="303" t="s">
        <v>28</v>
      </c>
      <c r="I23" s="303"/>
      <c r="J23" s="310">
        <v>2</v>
      </c>
      <c r="K23" s="303">
        <v>2</v>
      </c>
      <c r="L23" s="303">
        <v>0</v>
      </c>
      <c r="M23" s="303">
        <v>2</v>
      </c>
      <c r="N23" s="303">
        <v>10</v>
      </c>
      <c r="O23" s="303">
        <v>1</v>
      </c>
      <c r="P23" s="303">
        <v>0</v>
      </c>
      <c r="Q23" s="303">
        <v>0</v>
      </c>
      <c r="R23" s="303">
        <v>0</v>
      </c>
      <c r="S23" s="303">
        <v>0</v>
      </c>
      <c r="T23" s="303">
        <v>0</v>
      </c>
    </row>
    <row r="24" spans="1:20" ht="15.75" customHeight="1" x14ac:dyDescent="0.25">
      <c r="B24" s="27" t="s">
        <v>215</v>
      </c>
      <c r="C24" s="303"/>
      <c r="D24" s="438" t="s">
        <v>216</v>
      </c>
      <c r="E24" s="438"/>
      <c r="F24" s="303" t="s">
        <v>105</v>
      </c>
      <c r="G24" s="303"/>
      <c r="H24" s="303" t="s">
        <v>28</v>
      </c>
      <c r="I24" s="303"/>
      <c r="J24" s="310">
        <v>2</v>
      </c>
      <c r="K24" s="303">
        <v>5</v>
      </c>
      <c r="L24" s="303">
        <v>0</v>
      </c>
      <c r="M24" s="303">
        <v>1</v>
      </c>
      <c r="N24" s="303">
        <v>1</v>
      </c>
      <c r="O24" s="19">
        <v>1</v>
      </c>
      <c r="P24" s="19">
        <v>1</v>
      </c>
      <c r="Q24" s="19">
        <v>1</v>
      </c>
      <c r="R24" s="303">
        <v>0</v>
      </c>
      <c r="S24" s="303">
        <v>0</v>
      </c>
      <c r="T24" s="303">
        <v>0</v>
      </c>
    </row>
    <row r="25" spans="1:20" ht="15" customHeight="1" x14ac:dyDescent="0.25">
      <c r="B25" s="27" t="s">
        <v>217</v>
      </c>
      <c r="C25" s="303"/>
      <c r="D25" s="438" t="s">
        <v>218</v>
      </c>
      <c r="E25" s="438"/>
      <c r="F25" s="303" t="s">
        <v>105</v>
      </c>
      <c r="G25" s="303"/>
      <c r="H25" s="303" t="s">
        <v>31</v>
      </c>
      <c r="I25" s="303"/>
      <c r="J25" s="310">
        <v>5</v>
      </c>
      <c r="K25" s="303">
        <v>2</v>
      </c>
      <c r="L25" s="303">
        <v>2</v>
      </c>
      <c r="M25" s="303">
        <v>2</v>
      </c>
      <c r="N25" s="303">
        <v>2</v>
      </c>
      <c r="O25" s="19">
        <v>2</v>
      </c>
      <c r="P25" s="19">
        <v>1</v>
      </c>
      <c r="Q25" s="19">
        <v>1</v>
      </c>
      <c r="R25" s="303">
        <v>0</v>
      </c>
      <c r="S25" s="303">
        <v>0</v>
      </c>
      <c r="T25" s="303">
        <v>0</v>
      </c>
    </row>
    <row r="26" spans="1:20" ht="15" customHeight="1" x14ac:dyDescent="0.25">
      <c r="B26" s="27" t="s">
        <v>219</v>
      </c>
      <c r="C26" s="303"/>
      <c r="D26" s="438" t="s">
        <v>66</v>
      </c>
      <c r="E26" s="438"/>
      <c r="F26" s="303" t="s">
        <v>105</v>
      </c>
      <c r="G26" s="303"/>
      <c r="H26" s="303" t="s">
        <v>28</v>
      </c>
      <c r="I26" s="303"/>
      <c r="J26" s="310">
        <v>5</v>
      </c>
      <c r="K26" s="303">
        <v>5</v>
      </c>
      <c r="L26" s="303">
        <v>5</v>
      </c>
      <c r="M26" s="303">
        <v>5</v>
      </c>
      <c r="N26" s="303">
        <v>4</v>
      </c>
      <c r="O26" s="19">
        <v>4</v>
      </c>
      <c r="P26" s="19">
        <v>3</v>
      </c>
      <c r="Q26" s="19">
        <v>3</v>
      </c>
      <c r="R26" s="303">
        <v>2</v>
      </c>
      <c r="S26" s="303">
        <v>0</v>
      </c>
      <c r="T26" s="303">
        <v>0</v>
      </c>
    </row>
    <row r="27" spans="1:20" ht="15" customHeight="1" x14ac:dyDescent="0.25">
      <c r="B27" s="27" t="s">
        <v>220</v>
      </c>
      <c r="C27" s="303"/>
      <c r="D27" s="438" t="s">
        <v>221</v>
      </c>
      <c r="E27" s="438"/>
      <c r="F27" s="303" t="s">
        <v>105</v>
      </c>
      <c r="G27" s="303"/>
      <c r="H27" s="303" t="s">
        <v>91</v>
      </c>
      <c r="I27" s="303"/>
      <c r="J27" s="310">
        <v>20</v>
      </c>
      <c r="K27" s="303">
        <v>20</v>
      </c>
      <c r="L27" s="303">
        <v>20</v>
      </c>
      <c r="M27" s="303">
        <v>20</v>
      </c>
      <c r="N27" s="303">
        <v>20</v>
      </c>
      <c r="O27" s="19">
        <v>20</v>
      </c>
      <c r="P27" s="19">
        <v>20</v>
      </c>
      <c r="Q27" s="19">
        <v>15</v>
      </c>
      <c r="R27" s="303">
        <v>10</v>
      </c>
      <c r="S27" s="303">
        <v>5</v>
      </c>
      <c r="T27" s="303">
        <v>0</v>
      </c>
    </row>
    <row r="28" spans="1:20" ht="31.5" x14ac:dyDescent="0.25">
      <c r="B28" s="27" t="s">
        <v>222</v>
      </c>
      <c r="C28" s="303"/>
      <c r="D28" s="438" t="s">
        <v>196</v>
      </c>
      <c r="E28" s="438"/>
      <c r="F28" s="303" t="s">
        <v>105</v>
      </c>
      <c r="G28" s="303"/>
      <c r="H28" s="303" t="s">
        <v>223</v>
      </c>
      <c r="I28" s="303"/>
      <c r="J28" s="310">
        <v>40</v>
      </c>
      <c r="K28" s="303">
        <v>40</v>
      </c>
      <c r="L28" s="303">
        <v>40</v>
      </c>
      <c r="M28" s="303">
        <v>35</v>
      </c>
      <c r="N28" s="303">
        <v>25</v>
      </c>
      <c r="O28" s="19">
        <v>20</v>
      </c>
      <c r="P28" s="19">
        <v>10</v>
      </c>
      <c r="Q28" s="19">
        <v>5</v>
      </c>
      <c r="R28" s="19">
        <v>3</v>
      </c>
      <c r="S28" s="19">
        <v>0</v>
      </c>
      <c r="T28" s="303">
        <v>0</v>
      </c>
    </row>
    <row r="29" spans="1:20" ht="31.5" x14ac:dyDescent="0.25">
      <c r="B29" s="289" t="s">
        <v>224</v>
      </c>
      <c r="C29" s="303"/>
      <c r="D29" s="436" t="s">
        <v>225</v>
      </c>
      <c r="E29" s="436"/>
      <c r="F29" s="303" t="s">
        <v>105</v>
      </c>
      <c r="G29" s="303"/>
      <c r="H29" s="303" t="s">
        <v>223</v>
      </c>
      <c r="I29" s="303"/>
      <c r="J29" s="303">
        <v>3</v>
      </c>
      <c r="K29" s="303">
        <v>3</v>
      </c>
      <c r="L29" s="303">
        <v>3</v>
      </c>
      <c r="M29" s="303">
        <v>3</v>
      </c>
      <c r="N29" s="303">
        <v>3</v>
      </c>
      <c r="O29" s="310">
        <v>3</v>
      </c>
      <c r="P29" s="303">
        <v>3</v>
      </c>
      <c r="Q29" s="303">
        <v>0</v>
      </c>
      <c r="R29" s="303">
        <v>0</v>
      </c>
      <c r="S29" s="303">
        <v>0</v>
      </c>
      <c r="T29" s="303">
        <v>0</v>
      </c>
    </row>
    <row r="30" spans="1:20" ht="15" customHeight="1" x14ac:dyDescent="0.25">
      <c r="B30" s="28"/>
      <c r="C30" s="303"/>
      <c r="D30" s="436"/>
      <c r="E30" s="436"/>
      <c r="F30" s="303"/>
      <c r="G30" s="303"/>
      <c r="H30" s="303"/>
      <c r="I30" s="303"/>
      <c r="J30" s="303"/>
      <c r="K30" s="303"/>
      <c r="L30" s="303"/>
      <c r="M30" s="303"/>
      <c r="N30" s="303"/>
      <c r="O30" s="310"/>
      <c r="P30" s="303"/>
      <c r="Q30" s="303"/>
      <c r="R30" s="303"/>
      <c r="S30" s="303"/>
      <c r="T30" s="303"/>
    </row>
    <row r="31" spans="1:20" ht="15" customHeight="1" x14ac:dyDescent="0.25">
      <c r="B31" s="28"/>
      <c r="C31" s="303"/>
      <c r="D31" s="436"/>
      <c r="E31" s="436"/>
      <c r="F31" s="303"/>
      <c r="G31" s="303"/>
      <c r="H31" s="303"/>
      <c r="I31" s="303"/>
      <c r="J31" s="303"/>
      <c r="K31" s="303"/>
      <c r="L31" s="303"/>
      <c r="M31" s="303"/>
      <c r="N31" s="303"/>
      <c r="O31" s="310"/>
      <c r="P31" s="303"/>
      <c r="Q31" s="303"/>
      <c r="R31" s="303"/>
      <c r="S31" s="303"/>
      <c r="T31" s="303"/>
    </row>
    <row r="32" spans="1:20" ht="15" customHeight="1" x14ac:dyDescent="0.25">
      <c r="B32" s="303"/>
      <c r="C32" s="303"/>
      <c r="D32" s="436"/>
      <c r="E32" s="436"/>
      <c r="F32" s="303"/>
      <c r="G32" s="303"/>
      <c r="H32" s="303"/>
      <c r="I32" s="303"/>
      <c r="J32" s="303"/>
      <c r="K32" s="303"/>
      <c r="L32" s="303"/>
      <c r="M32" s="303"/>
      <c r="N32" s="303"/>
      <c r="O32" s="310"/>
      <c r="P32" s="303"/>
      <c r="Q32" s="303"/>
      <c r="R32" s="303"/>
      <c r="S32" s="303"/>
      <c r="T32" s="303"/>
    </row>
    <row r="33" spans="2:20" ht="15" customHeight="1" x14ac:dyDescent="0.25">
      <c r="B33" s="303"/>
      <c r="C33" s="303"/>
      <c r="D33" s="436"/>
      <c r="E33" s="436"/>
      <c r="F33" s="303"/>
      <c r="G33" s="303"/>
      <c r="H33" s="303"/>
      <c r="I33" s="303"/>
      <c r="J33" s="303"/>
      <c r="K33" s="303"/>
      <c r="L33" s="303"/>
      <c r="M33" s="303"/>
      <c r="N33" s="303"/>
      <c r="O33" s="310"/>
      <c r="P33" s="303"/>
      <c r="Q33" s="303"/>
      <c r="R33" s="303"/>
      <c r="S33" s="303"/>
      <c r="T33" s="303"/>
    </row>
    <row r="34" spans="2:20" ht="15" customHeight="1" x14ac:dyDescent="0.25">
      <c r="B34" s="303"/>
      <c r="C34" s="303"/>
      <c r="D34" s="436"/>
      <c r="E34" s="436"/>
      <c r="F34" s="303"/>
      <c r="G34" s="303"/>
      <c r="H34" s="303"/>
      <c r="I34" s="303"/>
      <c r="J34" s="303"/>
      <c r="K34" s="303"/>
      <c r="L34" s="303"/>
      <c r="M34" s="303"/>
      <c r="N34" s="303"/>
      <c r="O34" s="310"/>
      <c r="P34" s="303"/>
      <c r="Q34" s="303"/>
      <c r="R34" s="303"/>
      <c r="S34" s="303"/>
      <c r="T34" s="303"/>
    </row>
    <row r="35" spans="2:20" ht="15.75" customHeight="1" x14ac:dyDescent="0.25">
      <c r="B35" s="303"/>
      <c r="C35" s="303"/>
      <c r="D35" s="436"/>
      <c r="E35" s="436"/>
      <c r="F35" s="303"/>
      <c r="G35" s="303"/>
      <c r="H35" s="303"/>
      <c r="I35" s="303"/>
      <c r="J35" s="303"/>
      <c r="K35" s="303"/>
      <c r="L35" s="303"/>
      <c r="M35" s="303"/>
      <c r="N35" s="303"/>
      <c r="O35" s="310"/>
      <c r="P35" s="303"/>
      <c r="Q35" s="303"/>
      <c r="R35" s="303"/>
      <c r="S35" s="303"/>
      <c r="T35" s="303"/>
    </row>
    <row r="36" spans="2:20" ht="15" customHeight="1" x14ac:dyDescent="0.25">
      <c r="B36" s="303"/>
      <c r="C36" s="303"/>
      <c r="D36" s="303"/>
      <c r="E36" s="261" t="s">
        <v>112</v>
      </c>
      <c r="F36" s="303"/>
      <c r="G36" s="303"/>
      <c r="H36" s="303"/>
      <c r="I36" s="303" t="s">
        <v>18</v>
      </c>
      <c r="J36" s="310">
        <f t="shared" ref="J36:T36" si="0">SUM(J21:J35)</f>
        <v>83</v>
      </c>
      <c r="K36" s="310">
        <f t="shared" si="0"/>
        <v>83</v>
      </c>
      <c r="L36" s="310">
        <f t="shared" si="0"/>
        <v>73</v>
      </c>
      <c r="M36" s="310">
        <f t="shared" si="0"/>
        <v>68</v>
      </c>
      <c r="N36" s="310">
        <f t="shared" si="0"/>
        <v>67</v>
      </c>
      <c r="O36" s="310">
        <f t="shared" si="0"/>
        <v>52</v>
      </c>
      <c r="P36" s="310">
        <f t="shared" si="0"/>
        <v>38</v>
      </c>
      <c r="Q36" s="310">
        <f t="shared" si="0"/>
        <v>25</v>
      </c>
      <c r="R36" s="310">
        <f t="shared" si="0"/>
        <v>15</v>
      </c>
      <c r="S36" s="310">
        <f t="shared" si="0"/>
        <v>5</v>
      </c>
      <c r="T36" s="310">
        <f t="shared" si="0"/>
        <v>0</v>
      </c>
    </row>
    <row r="37" spans="2:20" ht="15" customHeight="1" x14ac:dyDescent="0.25">
      <c r="B37" s="303"/>
      <c r="C37" s="303"/>
      <c r="D37" s="303"/>
      <c r="E37" s="303"/>
      <c r="F37" s="303"/>
      <c r="G37" s="303"/>
      <c r="H37" s="303"/>
      <c r="I37" s="303" t="s">
        <v>113</v>
      </c>
      <c r="J37" s="310">
        <f>+J36</f>
        <v>83</v>
      </c>
      <c r="K37" s="262">
        <f t="shared" ref="K37:T37" si="1">+J37-($J$37/10)</f>
        <v>74.7</v>
      </c>
      <c r="L37" s="262">
        <f t="shared" si="1"/>
        <v>66.400000000000006</v>
      </c>
      <c r="M37" s="262">
        <f t="shared" si="1"/>
        <v>58.100000000000009</v>
      </c>
      <c r="N37" s="262">
        <f t="shared" si="1"/>
        <v>49.800000000000011</v>
      </c>
      <c r="O37" s="262">
        <f t="shared" si="1"/>
        <v>41.500000000000014</v>
      </c>
      <c r="P37" s="262">
        <f t="shared" si="1"/>
        <v>33.200000000000017</v>
      </c>
      <c r="Q37" s="262">
        <f t="shared" si="1"/>
        <v>24.900000000000016</v>
      </c>
      <c r="R37" s="262">
        <f t="shared" si="1"/>
        <v>16.600000000000016</v>
      </c>
      <c r="S37" s="262">
        <f t="shared" si="1"/>
        <v>8.3000000000000149</v>
      </c>
      <c r="T37" s="262">
        <f t="shared" si="1"/>
        <v>1.4210854715202004E-14</v>
      </c>
    </row>
    <row r="38" spans="2:20" ht="15.75" x14ac:dyDescent="0.25"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19"/>
    </row>
    <row r="39" spans="2:20" ht="15.75" x14ac:dyDescent="0.25"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19"/>
    </row>
    <row r="40" spans="2:20" ht="12.75" customHeight="1" x14ac:dyDescent="0.25"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4"/>
    </row>
    <row r="41" spans="2:20" ht="12.75" customHeight="1" x14ac:dyDescent="0.25"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03"/>
      <c r="M41" s="303"/>
      <c r="N41" s="303"/>
      <c r="O41" s="304"/>
    </row>
    <row r="42" spans="2:20" ht="12.75" customHeight="1" x14ac:dyDescent="0.25"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03"/>
      <c r="M42" s="303"/>
      <c r="N42" s="303"/>
      <c r="O42" s="304"/>
    </row>
    <row r="43" spans="2:20" ht="12.75" customHeight="1" x14ac:dyDescent="0.25"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4"/>
    </row>
    <row r="44" spans="2:20" ht="12.75" customHeight="1" x14ac:dyDescent="0.25">
      <c r="B44" s="303"/>
      <c r="C44" s="303"/>
      <c r="D44" s="303"/>
      <c r="E44" s="303"/>
      <c r="F44" s="303"/>
      <c r="G44" s="303"/>
      <c r="H44" s="303"/>
      <c r="I44" s="303"/>
      <c r="J44" s="303"/>
      <c r="K44" s="303"/>
      <c r="L44" s="303"/>
      <c r="M44" s="303"/>
      <c r="N44" s="303"/>
      <c r="O44" s="304"/>
    </row>
    <row r="45" spans="2:20" ht="12.75" customHeight="1" x14ac:dyDescent="0.2">
      <c r="K45" s="304"/>
      <c r="L45" s="304"/>
      <c r="M45" s="304"/>
      <c r="N45" s="304"/>
      <c r="O45" s="304"/>
    </row>
    <row r="46" spans="2:20" ht="12.75" customHeight="1" x14ac:dyDescent="0.2">
      <c r="K46" s="304"/>
      <c r="L46" s="304"/>
      <c r="M46" s="304"/>
      <c r="N46" s="304"/>
      <c r="O46" s="304"/>
    </row>
    <row r="47" spans="2:20" ht="12.75" customHeight="1" x14ac:dyDescent="0.2">
      <c r="K47" s="304"/>
      <c r="L47" s="304"/>
      <c r="M47" s="304"/>
      <c r="N47" s="304"/>
      <c r="O47" s="304"/>
    </row>
    <row r="48" spans="2:20" ht="12.75" customHeight="1" x14ac:dyDescent="0.2">
      <c r="K48" s="304"/>
      <c r="L48" s="304"/>
      <c r="M48" s="304"/>
      <c r="N48" s="304"/>
      <c r="O48" s="304"/>
    </row>
    <row r="49" spans="11:15" ht="12.75" customHeight="1" x14ac:dyDescent="0.2">
      <c r="K49" s="304"/>
      <c r="L49" s="304"/>
      <c r="M49" s="304"/>
      <c r="N49" s="304"/>
      <c r="O49" s="304"/>
    </row>
    <row r="50" spans="11:15" x14ac:dyDescent="0.2">
      <c r="K50" s="304"/>
      <c r="L50" s="304"/>
      <c r="M50" s="304"/>
      <c r="N50" s="304"/>
      <c r="O50" s="304"/>
    </row>
    <row r="51" spans="11:15" x14ac:dyDescent="0.2">
      <c r="K51" s="304"/>
      <c r="L51" s="304"/>
      <c r="M51" s="304"/>
      <c r="N51" s="304"/>
      <c r="O51" s="304"/>
    </row>
    <row r="52" spans="11:15" x14ac:dyDescent="0.2">
      <c r="K52" s="304"/>
      <c r="L52" s="304"/>
      <c r="M52" s="304"/>
      <c r="N52" s="304"/>
      <c r="O52" s="304"/>
    </row>
  </sheetData>
  <mergeCells count="36">
    <mergeCell ref="D22:E22"/>
    <mergeCell ref="D33:E33"/>
    <mergeCell ref="D34:E34"/>
    <mergeCell ref="D35:E35"/>
    <mergeCell ref="D29:E29"/>
    <mergeCell ref="D30:E30"/>
    <mergeCell ref="D31:E31"/>
    <mergeCell ref="D32:E32"/>
    <mergeCell ref="D28:E28"/>
    <mergeCell ref="D23:E23"/>
    <mergeCell ref="D24:E24"/>
    <mergeCell ref="D25:E25"/>
    <mergeCell ref="D26:E26"/>
    <mergeCell ref="D27:E27"/>
    <mergeCell ref="G14:H14"/>
    <mergeCell ref="E15:F15"/>
    <mergeCell ref="G15:H15"/>
    <mergeCell ref="E16:F16"/>
    <mergeCell ref="G16:H16"/>
    <mergeCell ref="E17:F17"/>
    <mergeCell ref="C18:E18"/>
    <mergeCell ref="D20:E20"/>
    <mergeCell ref="D21:E21"/>
    <mergeCell ref="E11:F11"/>
    <mergeCell ref="E14:F14"/>
    <mergeCell ref="G11:H11"/>
    <mergeCell ref="E12:F12"/>
    <mergeCell ref="G12:H12"/>
    <mergeCell ref="E13:F13"/>
    <mergeCell ref="G13:H13"/>
    <mergeCell ref="B2:C2"/>
    <mergeCell ref="D2:F6"/>
    <mergeCell ref="E9:F9"/>
    <mergeCell ref="G9:H9"/>
    <mergeCell ref="E10:F10"/>
    <mergeCell ref="G10:H10"/>
  </mergeCells>
  <conditionalFormatting sqref="F21:F35">
    <cfRule type="containsText" dxfId="3" priority="1" operator="containsText" text="Ei tehdä">
      <formula>NOT(ISERROR(SEARCH("Ei tehdä",F21)))</formula>
    </cfRule>
    <cfRule type="containsText" dxfId="2" priority="2" operator="containsText" text="Valmis">
      <formula>NOT(ISERROR(SEARCH("Valmis",F21)))</formula>
    </cfRule>
    <cfRule type="containsText" dxfId="1" priority="3" operator="containsText" text="Kesken">
      <formula>NOT(ISERROR(SEARCH("Kesken",F21)))</formula>
    </cfRule>
    <cfRule type="containsBlanks" dxfId="0" priority="5">
      <formula>LEN(TRIM(F21))=0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workbookViewId="0">
      <selection activeCell="D26" sqref="D26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06" t="s">
        <v>34</v>
      </c>
      <c r="B1" s="507"/>
      <c r="C1" s="507"/>
      <c r="D1" s="507"/>
      <c r="E1" s="507"/>
      <c r="F1" s="508"/>
      <c r="G1" s="56"/>
      <c r="H1" s="29"/>
    </row>
    <row r="2" spans="1:8" ht="18" customHeight="1" x14ac:dyDescent="0.25">
      <c r="A2" s="78" t="s">
        <v>21</v>
      </c>
      <c r="B2" s="300" t="s">
        <v>26</v>
      </c>
      <c r="C2" s="300" t="s">
        <v>35</v>
      </c>
      <c r="D2" s="509" t="s">
        <v>36</v>
      </c>
      <c r="E2" s="509"/>
      <c r="F2" s="510"/>
      <c r="G2" s="62"/>
      <c r="H2" s="29"/>
    </row>
    <row r="3" spans="1:8" ht="18" customHeight="1" x14ac:dyDescent="0.25">
      <c r="A3" s="58" t="s">
        <v>27</v>
      </c>
      <c r="B3" s="87">
        <f>SUMIF($B$14:$B$113,"Mika",$E$14:$E$113)</f>
        <v>28</v>
      </c>
      <c r="C3" s="177"/>
      <c r="D3" s="511"/>
      <c r="E3" s="512"/>
      <c r="F3" s="513"/>
      <c r="G3" s="56"/>
      <c r="H3" s="29"/>
    </row>
    <row r="4" spans="1:8" ht="18" customHeight="1" x14ac:dyDescent="0.25">
      <c r="A4" s="58" t="s">
        <v>28</v>
      </c>
      <c r="B4" s="87">
        <f>SUMIF($B$14:$B$113,"Sanna",$E$14:$E$113)</f>
        <v>40.5</v>
      </c>
      <c r="C4" s="177"/>
      <c r="D4" s="491"/>
      <c r="E4" s="492"/>
      <c r="F4" s="493"/>
      <c r="G4" s="56"/>
      <c r="H4" s="29"/>
    </row>
    <row r="5" spans="1:8" ht="18" customHeight="1" x14ac:dyDescent="0.25">
      <c r="A5" s="58" t="s">
        <v>29</v>
      </c>
      <c r="B5" s="87">
        <f>SUMIF($B$14:$B$113,"Simo",$E$14:$E$113)</f>
        <v>21.5</v>
      </c>
      <c r="C5" s="177"/>
      <c r="D5" s="491"/>
      <c r="E5" s="492"/>
      <c r="F5" s="493"/>
      <c r="G5" s="56"/>
      <c r="H5" s="29"/>
    </row>
    <row r="6" spans="1:8" ht="18" customHeight="1" x14ac:dyDescent="0.25">
      <c r="A6" s="58" t="s">
        <v>30</v>
      </c>
      <c r="B6" s="87">
        <f>SUMIF($B$14:$B$113,"Timo",$E$14:$E$113)</f>
        <v>46</v>
      </c>
      <c r="C6" s="177"/>
      <c r="D6" s="491"/>
      <c r="E6" s="492"/>
      <c r="F6" s="493"/>
      <c r="G6" s="56"/>
      <c r="H6" s="29"/>
    </row>
    <row r="7" spans="1:8" ht="18" customHeight="1" x14ac:dyDescent="0.25">
      <c r="A7" s="59" t="s">
        <v>31</v>
      </c>
      <c r="B7" s="87">
        <f>SUMIF($B$14:$B$113,"Tuula",$E$14:$E$113)</f>
        <v>22.5</v>
      </c>
      <c r="C7" s="177"/>
      <c r="D7" s="492"/>
      <c r="E7" s="492"/>
      <c r="F7" s="492"/>
      <c r="G7" s="51"/>
      <c r="H7" s="29"/>
    </row>
    <row r="8" spans="1:8" ht="18" customHeight="1" thickBot="1" x14ac:dyDescent="0.3">
      <c r="A8" s="58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494" t="s">
        <v>37</v>
      </c>
      <c r="B9" s="496">
        <f>SUM(B3:B8)</f>
        <v>158.5</v>
      </c>
      <c r="C9" s="498" t="str">
        <f>IF((SUM(C3:C7)=0),"",SUM(C3:C7))</f>
        <v/>
      </c>
      <c r="D9" s="500" t="s">
        <v>38</v>
      </c>
      <c r="E9" s="523">
        <v>16.5</v>
      </c>
      <c r="F9" s="504"/>
      <c r="G9" s="56"/>
      <c r="H9" s="29"/>
    </row>
    <row r="10" spans="1:8" s="10" customFormat="1" ht="18" customHeight="1" x14ac:dyDescent="0.25">
      <c r="A10" s="495"/>
      <c r="B10" s="497"/>
      <c r="C10" s="499"/>
      <c r="D10" s="501"/>
      <c r="E10" s="524"/>
      <c r="F10" s="505"/>
      <c r="G10" s="56"/>
      <c r="H10" s="29"/>
    </row>
    <row r="11" spans="1:8" s="10" customFormat="1" ht="18" customHeight="1" x14ac:dyDescent="0.25">
      <c r="A11" s="480" t="s">
        <v>39</v>
      </c>
      <c r="B11" s="481"/>
      <c r="C11" s="482"/>
      <c r="D11" s="481"/>
      <c r="E11" s="483"/>
      <c r="F11" s="484"/>
      <c r="G11" s="62"/>
      <c r="H11" s="29"/>
    </row>
    <row r="12" spans="1:8" ht="18" customHeight="1" x14ac:dyDescent="0.25">
      <c r="A12" s="485" t="s">
        <v>40</v>
      </c>
      <c r="B12" s="486" t="s">
        <v>21</v>
      </c>
      <c r="C12" s="487" t="s">
        <v>41</v>
      </c>
      <c r="D12" s="488"/>
      <c r="E12" s="526" t="s">
        <v>42</v>
      </c>
      <c r="F12" s="490" t="s">
        <v>43</v>
      </c>
      <c r="G12" s="62"/>
      <c r="H12" s="29"/>
    </row>
    <row r="13" spans="1:8" ht="18" customHeight="1" x14ac:dyDescent="0.25">
      <c r="A13" s="485"/>
      <c r="B13" s="486"/>
      <c r="C13" s="183" t="s">
        <v>44</v>
      </c>
      <c r="D13" s="79" t="s">
        <v>45</v>
      </c>
      <c r="E13" s="526"/>
      <c r="F13" s="490"/>
      <c r="G13" s="62"/>
      <c r="H13" s="29"/>
    </row>
    <row r="14" spans="1:8" ht="18" customHeight="1" x14ac:dyDescent="0.2">
      <c r="A14" s="270">
        <v>43594</v>
      </c>
      <c r="B14" s="191" t="s">
        <v>27</v>
      </c>
      <c r="C14" s="198"/>
      <c r="D14" s="193" t="s">
        <v>46</v>
      </c>
      <c r="E14" s="194">
        <v>1</v>
      </c>
      <c r="F14" s="208"/>
      <c r="G14" s="209"/>
      <c r="H14" s="210"/>
    </row>
    <row r="15" spans="1:8" ht="18" customHeight="1" x14ac:dyDescent="0.2">
      <c r="A15" s="270">
        <v>43594</v>
      </c>
      <c r="B15" s="191" t="s">
        <v>28</v>
      </c>
      <c r="C15" s="198"/>
      <c r="D15" s="193" t="s">
        <v>46</v>
      </c>
      <c r="E15" s="194">
        <v>1</v>
      </c>
      <c r="F15" s="208"/>
      <c r="G15" s="209"/>
      <c r="H15" s="210"/>
    </row>
    <row r="16" spans="1:8" ht="18" customHeight="1" x14ac:dyDescent="0.25">
      <c r="A16" s="270">
        <v>43594</v>
      </c>
      <c r="B16" s="191" t="s">
        <v>29</v>
      </c>
      <c r="C16" s="198"/>
      <c r="D16" s="193" t="s">
        <v>46</v>
      </c>
      <c r="E16" s="194">
        <v>1</v>
      </c>
      <c r="F16" s="195"/>
      <c r="G16" s="56"/>
      <c r="H16" s="29"/>
    </row>
    <row r="17" spans="1:8" ht="18" customHeight="1" x14ac:dyDescent="0.25">
      <c r="A17" s="270">
        <v>43594</v>
      </c>
      <c r="B17" s="191" t="s">
        <v>30</v>
      </c>
      <c r="C17" s="198"/>
      <c r="D17" s="193" t="s">
        <v>46</v>
      </c>
      <c r="E17" s="194">
        <v>1</v>
      </c>
      <c r="F17" s="195"/>
      <c r="G17" s="56"/>
      <c r="H17" s="29"/>
    </row>
    <row r="18" spans="1:8" ht="18" customHeight="1" x14ac:dyDescent="0.25">
      <c r="A18" s="270">
        <v>43594</v>
      </c>
      <c r="B18" s="191" t="s">
        <v>31</v>
      </c>
      <c r="C18" s="192"/>
      <c r="D18" s="193" t="s">
        <v>46</v>
      </c>
      <c r="E18" s="194">
        <v>1</v>
      </c>
      <c r="F18" s="195"/>
      <c r="G18" s="56"/>
      <c r="H18" s="29"/>
    </row>
    <row r="19" spans="1:8" ht="18" customHeight="1" x14ac:dyDescent="0.25">
      <c r="A19" s="270">
        <v>43597</v>
      </c>
      <c r="B19" s="191" t="s">
        <v>30</v>
      </c>
      <c r="C19" s="198"/>
      <c r="D19" s="193" t="s">
        <v>47</v>
      </c>
      <c r="E19" s="194">
        <v>2</v>
      </c>
      <c r="F19" s="195"/>
      <c r="G19" s="56"/>
      <c r="H19" s="29"/>
    </row>
    <row r="20" spans="1:8" ht="18" customHeight="1" x14ac:dyDescent="0.25">
      <c r="A20" s="174">
        <v>43593</v>
      </c>
      <c r="B20" s="191" t="s">
        <v>31</v>
      </c>
      <c r="C20" s="192"/>
      <c r="D20" s="193" t="s">
        <v>48</v>
      </c>
      <c r="E20" s="194">
        <v>2</v>
      </c>
      <c r="F20" s="195"/>
      <c r="G20" s="56"/>
      <c r="H20" s="29"/>
    </row>
    <row r="21" spans="1:8" ht="18" customHeight="1" x14ac:dyDescent="0.25">
      <c r="A21" s="174">
        <v>43598</v>
      </c>
      <c r="B21" s="191" t="s">
        <v>31</v>
      </c>
      <c r="C21" s="192"/>
      <c r="D21" s="193" t="s">
        <v>49</v>
      </c>
      <c r="E21" s="194">
        <v>1</v>
      </c>
      <c r="F21" s="195"/>
      <c r="G21" s="56"/>
      <c r="H21" s="29"/>
    </row>
    <row r="22" spans="1:8" ht="18" customHeight="1" x14ac:dyDescent="0.25">
      <c r="A22" s="270">
        <v>43598</v>
      </c>
      <c r="B22" s="191" t="s">
        <v>28</v>
      </c>
      <c r="C22" s="198"/>
      <c r="D22" s="193" t="s">
        <v>46</v>
      </c>
      <c r="E22" s="194">
        <v>1.5</v>
      </c>
      <c r="F22" s="196"/>
      <c r="G22" s="62"/>
      <c r="H22" s="29"/>
    </row>
    <row r="23" spans="1:8" ht="18" customHeight="1" x14ac:dyDescent="0.25">
      <c r="A23" s="270">
        <v>43598</v>
      </c>
      <c r="B23" s="191" t="s">
        <v>30</v>
      </c>
      <c r="C23" s="198"/>
      <c r="D23" s="193" t="s">
        <v>46</v>
      </c>
      <c r="E23" s="194">
        <v>1.5</v>
      </c>
      <c r="F23" s="196"/>
      <c r="G23" s="62"/>
      <c r="H23" s="29"/>
    </row>
    <row r="24" spans="1:8" ht="18" customHeight="1" x14ac:dyDescent="0.25">
      <c r="A24" s="270">
        <v>43598</v>
      </c>
      <c r="B24" s="191" t="s">
        <v>31</v>
      </c>
      <c r="C24" s="192"/>
      <c r="D24" s="193" t="s">
        <v>46</v>
      </c>
      <c r="E24" s="194">
        <v>1.5</v>
      </c>
      <c r="F24" s="196"/>
      <c r="G24" s="62"/>
      <c r="H24" s="29"/>
    </row>
    <row r="25" spans="1:8" ht="18" customHeight="1" x14ac:dyDescent="0.25">
      <c r="A25" s="270">
        <v>43599</v>
      </c>
      <c r="B25" s="191" t="s">
        <v>30</v>
      </c>
      <c r="C25" s="198"/>
      <c r="D25" s="193" t="s">
        <v>47</v>
      </c>
      <c r="E25" s="194">
        <v>3</v>
      </c>
      <c r="F25" s="196"/>
      <c r="G25" s="62"/>
      <c r="H25" s="29"/>
    </row>
    <row r="26" spans="1:8" ht="29.25" x14ac:dyDescent="0.25">
      <c r="A26" s="174">
        <v>43599</v>
      </c>
      <c r="B26" s="191" t="s">
        <v>28</v>
      </c>
      <c r="C26" s="192"/>
      <c r="D26" s="193" t="s">
        <v>50</v>
      </c>
      <c r="E26" s="194">
        <v>1.5</v>
      </c>
      <c r="F26" s="196"/>
      <c r="G26" s="62"/>
      <c r="H26" s="29"/>
    </row>
    <row r="27" spans="1:8" ht="43.5" x14ac:dyDescent="0.25">
      <c r="A27" s="174">
        <v>43599</v>
      </c>
      <c r="B27" s="191" t="s">
        <v>28</v>
      </c>
      <c r="C27" s="192"/>
      <c r="D27" s="193" t="s">
        <v>51</v>
      </c>
      <c r="E27" s="194">
        <v>0.5</v>
      </c>
      <c r="F27" s="196"/>
      <c r="G27" s="82"/>
      <c r="H27" s="29"/>
    </row>
    <row r="28" spans="1:8" ht="18" customHeight="1" x14ac:dyDescent="0.25">
      <c r="A28" s="174">
        <v>43601</v>
      </c>
      <c r="B28" s="191" t="s">
        <v>29</v>
      </c>
      <c r="C28" s="192"/>
      <c r="D28" s="193" t="s">
        <v>52</v>
      </c>
      <c r="E28" s="194">
        <v>1.5</v>
      </c>
      <c r="F28" s="196"/>
      <c r="G28" s="204"/>
      <c r="H28" s="29"/>
    </row>
    <row r="29" spans="1:8" ht="18" customHeight="1" x14ac:dyDescent="0.25">
      <c r="A29" s="270">
        <v>43601</v>
      </c>
      <c r="B29" s="191" t="s">
        <v>27</v>
      </c>
      <c r="C29" s="198"/>
      <c r="D29" s="193" t="s">
        <v>46</v>
      </c>
      <c r="E29" s="194">
        <v>1.5</v>
      </c>
      <c r="F29" s="196"/>
      <c r="G29" s="83"/>
      <c r="H29" s="29"/>
    </row>
    <row r="30" spans="1:8" ht="18" customHeight="1" x14ac:dyDescent="0.25">
      <c r="A30" s="270">
        <v>43601</v>
      </c>
      <c r="B30" s="191" t="s">
        <v>28</v>
      </c>
      <c r="C30" s="198"/>
      <c r="D30" s="193" t="s">
        <v>46</v>
      </c>
      <c r="E30" s="194">
        <v>1.5</v>
      </c>
      <c r="F30" s="196"/>
      <c r="G30" s="83"/>
      <c r="H30" s="29"/>
    </row>
    <row r="31" spans="1:8" ht="18" customHeight="1" x14ac:dyDescent="0.25">
      <c r="A31" s="270">
        <v>43601</v>
      </c>
      <c r="B31" s="191" t="s">
        <v>29</v>
      </c>
      <c r="C31" s="192"/>
      <c r="D31" s="193" t="s">
        <v>46</v>
      </c>
      <c r="E31" s="194">
        <v>1.5</v>
      </c>
      <c r="F31" s="196"/>
      <c r="G31" s="83"/>
      <c r="H31" s="29"/>
    </row>
    <row r="32" spans="1:8" ht="18" customHeight="1" x14ac:dyDescent="0.25">
      <c r="A32" s="270">
        <v>43601</v>
      </c>
      <c r="B32" s="191" t="s">
        <v>30</v>
      </c>
      <c r="C32" s="192"/>
      <c r="D32" s="193" t="s">
        <v>46</v>
      </c>
      <c r="E32" s="194">
        <v>1.5</v>
      </c>
      <c r="F32" s="196"/>
      <c r="G32" s="84"/>
      <c r="H32" s="29"/>
    </row>
    <row r="33" spans="1:8" ht="18" customHeight="1" x14ac:dyDescent="0.25">
      <c r="A33" s="270">
        <v>43601</v>
      </c>
      <c r="B33" s="191" t="s">
        <v>31</v>
      </c>
      <c r="C33" s="192"/>
      <c r="D33" s="193" t="s">
        <v>46</v>
      </c>
      <c r="E33" s="194">
        <v>1.5</v>
      </c>
      <c r="F33" s="196"/>
      <c r="G33" s="84"/>
      <c r="H33" s="29"/>
    </row>
    <row r="34" spans="1:8" ht="18" customHeight="1" x14ac:dyDescent="0.25">
      <c r="A34" s="270">
        <v>43602</v>
      </c>
      <c r="B34" s="191" t="s">
        <v>30</v>
      </c>
      <c r="C34" s="198"/>
      <c r="D34" s="193" t="s">
        <v>47</v>
      </c>
      <c r="E34" s="194">
        <v>2.5</v>
      </c>
      <c r="F34" s="196"/>
      <c r="G34" s="84"/>
      <c r="H34" s="29"/>
    </row>
    <row r="35" spans="1:8" ht="18" customHeight="1" x14ac:dyDescent="0.25">
      <c r="A35" s="270">
        <v>43603</v>
      </c>
      <c r="B35" s="191" t="s">
        <v>27</v>
      </c>
      <c r="C35" s="198"/>
      <c r="D35" s="193" t="s">
        <v>53</v>
      </c>
      <c r="E35" s="194">
        <v>2.5</v>
      </c>
      <c r="F35" s="196"/>
      <c r="G35" s="84"/>
      <c r="H35" s="29"/>
    </row>
    <row r="36" spans="1:8" ht="18" customHeight="1" x14ac:dyDescent="0.25">
      <c r="A36" s="270">
        <v>43605</v>
      </c>
      <c r="B36" s="191" t="s">
        <v>27</v>
      </c>
      <c r="C36" s="198"/>
      <c r="D36" s="193" t="s">
        <v>46</v>
      </c>
      <c r="E36" s="194">
        <v>1.5</v>
      </c>
      <c r="F36" s="196"/>
      <c r="G36" s="84"/>
      <c r="H36" s="29"/>
    </row>
    <row r="37" spans="1:8" x14ac:dyDescent="0.25">
      <c r="A37" s="270">
        <v>43605</v>
      </c>
      <c r="B37" s="191" t="s">
        <v>28</v>
      </c>
      <c r="C37" s="198"/>
      <c r="D37" s="193" t="s">
        <v>46</v>
      </c>
      <c r="E37" s="194">
        <v>1.5</v>
      </c>
      <c r="F37" s="196"/>
      <c r="G37" s="84"/>
      <c r="H37" s="29"/>
    </row>
    <row r="38" spans="1:8" ht="18" customHeight="1" x14ac:dyDescent="0.25">
      <c r="A38" s="270">
        <v>43605</v>
      </c>
      <c r="B38" s="191" t="s">
        <v>29</v>
      </c>
      <c r="C38" s="192"/>
      <c r="D38" s="193" t="s">
        <v>46</v>
      </c>
      <c r="E38" s="194">
        <v>1.5</v>
      </c>
      <c r="F38" s="196"/>
      <c r="G38" s="84"/>
      <c r="H38" s="29"/>
    </row>
    <row r="39" spans="1:8" ht="18" customHeight="1" x14ac:dyDescent="0.25">
      <c r="A39" s="270">
        <v>43605</v>
      </c>
      <c r="B39" s="191" t="s">
        <v>30</v>
      </c>
      <c r="C39" s="192"/>
      <c r="D39" s="193" t="s">
        <v>46</v>
      </c>
      <c r="E39" s="194">
        <v>1.5</v>
      </c>
      <c r="F39" s="196"/>
      <c r="G39" s="62"/>
      <c r="H39" s="29"/>
    </row>
    <row r="40" spans="1:8" ht="18" customHeight="1" x14ac:dyDescent="0.25">
      <c r="A40" s="270">
        <v>43605</v>
      </c>
      <c r="B40" s="191" t="s">
        <v>27</v>
      </c>
      <c r="C40" s="192"/>
      <c r="D40" s="193" t="s">
        <v>54</v>
      </c>
      <c r="E40" s="194">
        <v>3.5</v>
      </c>
      <c r="F40" s="196"/>
      <c r="G40" s="62"/>
      <c r="H40" s="29"/>
    </row>
    <row r="41" spans="1:8" ht="18" customHeight="1" x14ac:dyDescent="0.25">
      <c r="A41" s="270">
        <v>43601</v>
      </c>
      <c r="B41" s="191" t="s">
        <v>28</v>
      </c>
      <c r="C41" s="192"/>
      <c r="D41" s="193" t="s">
        <v>55</v>
      </c>
      <c r="E41" s="194">
        <v>2</v>
      </c>
      <c r="F41" s="196"/>
      <c r="G41" s="62"/>
      <c r="H41" s="29"/>
    </row>
    <row r="42" spans="1:8" ht="18" customHeight="1" x14ac:dyDescent="0.25">
      <c r="A42" s="270">
        <v>43606</v>
      </c>
      <c r="B42" s="191" t="s">
        <v>30</v>
      </c>
      <c r="C42" s="198"/>
      <c r="D42" s="193" t="s">
        <v>47</v>
      </c>
      <c r="E42" s="194">
        <v>2.5</v>
      </c>
      <c r="F42" s="195"/>
      <c r="G42" s="56"/>
      <c r="H42" s="29"/>
    </row>
    <row r="43" spans="1:8" ht="18" customHeight="1" x14ac:dyDescent="0.25">
      <c r="A43" s="174">
        <v>43608</v>
      </c>
      <c r="B43" s="191" t="s">
        <v>31</v>
      </c>
      <c r="C43" s="192"/>
      <c r="D43" s="193" t="s">
        <v>56</v>
      </c>
      <c r="E43" s="194">
        <v>1</v>
      </c>
      <c r="F43" s="195"/>
      <c r="G43" s="56"/>
      <c r="H43" s="29"/>
    </row>
    <row r="44" spans="1:8" ht="18" customHeight="1" x14ac:dyDescent="0.25">
      <c r="A44" s="174">
        <v>43608</v>
      </c>
      <c r="B44" s="191" t="s">
        <v>27</v>
      </c>
      <c r="C44" s="198"/>
      <c r="D44" s="193" t="s">
        <v>46</v>
      </c>
      <c r="E44" s="194">
        <v>1</v>
      </c>
      <c r="F44" s="195"/>
      <c r="G44" s="56"/>
      <c r="H44" s="29"/>
    </row>
    <row r="45" spans="1:8" ht="18" customHeight="1" x14ac:dyDescent="0.25">
      <c r="A45" s="174">
        <v>43608</v>
      </c>
      <c r="B45" s="191" t="s">
        <v>28</v>
      </c>
      <c r="C45" s="198"/>
      <c r="D45" s="193" t="s">
        <v>46</v>
      </c>
      <c r="E45" s="194">
        <v>1</v>
      </c>
      <c r="F45" s="195"/>
      <c r="G45" s="56"/>
      <c r="H45" s="29"/>
    </row>
    <row r="46" spans="1:8" ht="18" customHeight="1" x14ac:dyDescent="0.25">
      <c r="A46" s="174">
        <v>43608</v>
      </c>
      <c r="B46" s="191" t="s">
        <v>29</v>
      </c>
      <c r="C46" s="192"/>
      <c r="D46" s="193" t="s">
        <v>46</v>
      </c>
      <c r="E46" s="194">
        <v>1</v>
      </c>
      <c r="F46" s="195"/>
      <c r="G46" s="56"/>
      <c r="H46" s="29"/>
    </row>
    <row r="47" spans="1:8" ht="18" customHeight="1" x14ac:dyDescent="0.25">
      <c r="A47" s="174">
        <v>43608</v>
      </c>
      <c r="B47" s="191" t="s">
        <v>30</v>
      </c>
      <c r="C47" s="192"/>
      <c r="D47" s="193" t="s">
        <v>46</v>
      </c>
      <c r="E47" s="194">
        <v>1</v>
      </c>
      <c r="F47" s="195"/>
      <c r="G47" s="56"/>
      <c r="H47" s="29"/>
    </row>
    <row r="48" spans="1:8" ht="18" customHeight="1" x14ac:dyDescent="0.25">
      <c r="A48" s="174">
        <v>43608</v>
      </c>
      <c r="B48" s="191" t="s">
        <v>31</v>
      </c>
      <c r="C48" s="192"/>
      <c r="D48" s="193" t="s">
        <v>46</v>
      </c>
      <c r="E48" s="194">
        <v>1</v>
      </c>
      <c r="F48" s="195"/>
      <c r="G48" s="56"/>
      <c r="H48" s="29"/>
    </row>
    <row r="49" spans="1:8" ht="18" customHeight="1" x14ac:dyDescent="0.25">
      <c r="A49" s="174">
        <v>43609</v>
      </c>
      <c r="B49" s="191" t="s">
        <v>27</v>
      </c>
      <c r="C49" s="192"/>
      <c r="D49" s="193" t="s">
        <v>57</v>
      </c>
      <c r="E49" s="194">
        <v>3.5</v>
      </c>
      <c r="F49" s="195"/>
      <c r="G49" s="56"/>
      <c r="H49" s="29"/>
    </row>
    <row r="50" spans="1:8" ht="18" customHeight="1" x14ac:dyDescent="0.25">
      <c r="A50" s="174">
        <v>43611</v>
      </c>
      <c r="B50" s="191" t="s">
        <v>30</v>
      </c>
      <c r="C50" s="192"/>
      <c r="D50" s="193" t="s">
        <v>47</v>
      </c>
      <c r="E50" s="194">
        <v>2.5</v>
      </c>
      <c r="F50" s="195"/>
      <c r="G50" s="56"/>
      <c r="H50" s="29"/>
    </row>
    <row r="51" spans="1:8" ht="18" customHeight="1" x14ac:dyDescent="0.25">
      <c r="A51" s="174">
        <v>43612</v>
      </c>
      <c r="B51" s="191" t="s">
        <v>29</v>
      </c>
      <c r="C51" s="192"/>
      <c r="D51" s="193" t="s">
        <v>46</v>
      </c>
      <c r="E51" s="194">
        <v>1.5</v>
      </c>
      <c r="F51" s="195"/>
      <c r="G51" s="56"/>
      <c r="H51" s="29"/>
    </row>
    <row r="52" spans="1:8" ht="18" customHeight="1" x14ac:dyDescent="0.25">
      <c r="A52" s="174">
        <v>43612</v>
      </c>
      <c r="B52" s="191" t="s">
        <v>28</v>
      </c>
      <c r="C52" s="192"/>
      <c r="D52" s="193" t="s">
        <v>46</v>
      </c>
      <c r="E52" s="194">
        <v>1.5</v>
      </c>
      <c r="F52" s="195"/>
      <c r="G52" s="56"/>
      <c r="H52" s="29"/>
    </row>
    <row r="53" spans="1:8" ht="18" customHeight="1" x14ac:dyDescent="0.25">
      <c r="A53" s="174">
        <v>43612</v>
      </c>
      <c r="B53" s="191" t="s">
        <v>31</v>
      </c>
      <c r="C53" s="192"/>
      <c r="D53" s="193" t="s">
        <v>46</v>
      </c>
      <c r="E53" s="194">
        <v>1.5</v>
      </c>
      <c r="F53" s="195"/>
      <c r="G53" s="56"/>
      <c r="H53" s="29"/>
    </row>
    <row r="54" spans="1:8" ht="18" customHeight="1" x14ac:dyDescent="0.25">
      <c r="A54" s="247">
        <v>43612</v>
      </c>
      <c r="B54" s="248" t="s">
        <v>27</v>
      </c>
      <c r="C54" s="249"/>
      <c r="D54" s="250" t="s">
        <v>46</v>
      </c>
      <c r="E54" s="251">
        <v>1.5</v>
      </c>
      <c r="F54" s="252"/>
      <c r="G54" s="56"/>
      <c r="H54" s="29"/>
    </row>
    <row r="55" spans="1:8" ht="18" customHeight="1" x14ac:dyDescent="0.25">
      <c r="A55" s="247">
        <v>43612</v>
      </c>
      <c r="B55" s="248" t="s">
        <v>27</v>
      </c>
      <c r="C55" s="249"/>
      <c r="D55" s="250" t="s">
        <v>58</v>
      </c>
      <c r="E55" s="251">
        <v>2.5</v>
      </c>
      <c r="F55" s="252"/>
      <c r="G55" s="56"/>
      <c r="H55" s="29"/>
    </row>
    <row r="56" spans="1:8" ht="29.25" x14ac:dyDescent="0.25">
      <c r="A56" s="174">
        <v>43610</v>
      </c>
      <c r="B56" s="191" t="s">
        <v>28</v>
      </c>
      <c r="C56" s="192"/>
      <c r="D56" s="193" t="s">
        <v>59</v>
      </c>
      <c r="E56" s="194">
        <v>4</v>
      </c>
      <c r="F56" s="195"/>
      <c r="G56" s="56"/>
      <c r="H56" s="29"/>
    </row>
    <row r="57" spans="1:8" ht="18" customHeight="1" x14ac:dyDescent="0.25">
      <c r="A57" s="174">
        <v>43613</v>
      </c>
      <c r="B57" s="191" t="s">
        <v>30</v>
      </c>
      <c r="C57" s="192"/>
      <c r="D57" s="193" t="s">
        <v>47</v>
      </c>
      <c r="E57" s="194">
        <v>2.5</v>
      </c>
      <c r="F57" s="195"/>
      <c r="G57" s="56"/>
      <c r="H57" s="29"/>
    </row>
    <row r="58" spans="1:8" ht="18" customHeight="1" x14ac:dyDescent="0.25">
      <c r="A58" s="174">
        <v>43614</v>
      </c>
      <c r="B58" s="191" t="s">
        <v>28</v>
      </c>
      <c r="C58" s="192"/>
      <c r="D58" s="193" t="s">
        <v>60</v>
      </c>
      <c r="E58" s="194">
        <v>3</v>
      </c>
      <c r="F58" s="195"/>
      <c r="G58" s="56"/>
      <c r="H58" s="29"/>
    </row>
    <row r="59" spans="1:8" ht="18" customHeight="1" x14ac:dyDescent="0.25">
      <c r="A59" s="174">
        <v>43614</v>
      </c>
      <c r="B59" s="191" t="s">
        <v>27</v>
      </c>
      <c r="C59" s="192"/>
      <c r="D59" s="193" t="s">
        <v>46</v>
      </c>
      <c r="E59" s="194">
        <v>1.5</v>
      </c>
      <c r="F59" s="195"/>
      <c r="G59" s="56"/>
      <c r="H59" s="29"/>
    </row>
    <row r="60" spans="1:8" ht="18" customHeight="1" x14ac:dyDescent="0.25">
      <c r="A60" s="174">
        <v>43614</v>
      </c>
      <c r="B60" s="191" t="s">
        <v>28</v>
      </c>
      <c r="C60" s="192"/>
      <c r="D60" s="193" t="s">
        <v>46</v>
      </c>
      <c r="E60" s="194">
        <v>1.5</v>
      </c>
      <c r="F60" s="195"/>
      <c r="G60" s="56"/>
      <c r="H60" s="29"/>
    </row>
    <row r="61" spans="1:8" ht="18" customHeight="1" x14ac:dyDescent="0.25">
      <c r="A61" s="174">
        <v>43614</v>
      </c>
      <c r="B61" s="191" t="s">
        <v>29</v>
      </c>
      <c r="C61" s="192"/>
      <c r="D61" s="193" t="s">
        <v>46</v>
      </c>
      <c r="E61" s="194">
        <v>1.5</v>
      </c>
      <c r="F61" s="195"/>
      <c r="G61" s="56"/>
      <c r="H61" s="29"/>
    </row>
    <row r="62" spans="1:8" ht="18" customHeight="1" x14ac:dyDescent="0.25">
      <c r="A62" s="174">
        <v>43614</v>
      </c>
      <c r="B62" s="248" t="s">
        <v>30</v>
      </c>
      <c r="C62" s="249"/>
      <c r="D62" s="250" t="s">
        <v>46</v>
      </c>
      <c r="E62" s="251">
        <v>1.5</v>
      </c>
      <c r="F62" s="195"/>
      <c r="G62" s="56"/>
      <c r="H62" s="29"/>
    </row>
    <row r="63" spans="1:8" ht="18" customHeight="1" x14ac:dyDescent="0.25">
      <c r="A63" s="174">
        <v>43614</v>
      </c>
      <c r="B63" s="248" t="s">
        <v>31</v>
      </c>
      <c r="C63" s="249"/>
      <c r="D63" s="250" t="s">
        <v>46</v>
      </c>
      <c r="E63" s="251">
        <v>1.5</v>
      </c>
      <c r="F63" s="195"/>
      <c r="G63" s="56"/>
      <c r="H63" s="29"/>
    </row>
    <row r="64" spans="1:8" ht="18" customHeight="1" x14ac:dyDescent="0.25">
      <c r="A64" s="174">
        <v>43614</v>
      </c>
      <c r="B64" s="191" t="s">
        <v>28</v>
      </c>
      <c r="C64" s="192"/>
      <c r="D64" s="193" t="s">
        <v>61</v>
      </c>
      <c r="E64" s="194">
        <v>2</v>
      </c>
      <c r="F64" s="195"/>
      <c r="G64" s="56"/>
      <c r="H64" s="29"/>
    </row>
    <row r="65" spans="1:8" ht="18" customHeight="1" x14ac:dyDescent="0.25">
      <c r="A65" s="174">
        <v>43618</v>
      </c>
      <c r="B65" s="191" t="s">
        <v>30</v>
      </c>
      <c r="C65" s="192"/>
      <c r="D65" s="193" t="s">
        <v>47</v>
      </c>
      <c r="E65" s="194">
        <v>2.5</v>
      </c>
      <c r="F65" s="195"/>
      <c r="G65" s="56"/>
      <c r="H65" s="29"/>
    </row>
    <row r="66" spans="1:8" ht="18" customHeight="1" x14ac:dyDescent="0.25">
      <c r="A66" s="174">
        <v>43618</v>
      </c>
      <c r="B66" s="191" t="s">
        <v>29</v>
      </c>
      <c r="C66" s="192"/>
      <c r="D66" s="193" t="s">
        <v>62</v>
      </c>
      <c r="E66" s="194">
        <v>5</v>
      </c>
      <c r="F66" s="195"/>
      <c r="G66" s="56"/>
      <c r="H66" s="29"/>
    </row>
    <row r="67" spans="1:8" ht="18" customHeight="1" x14ac:dyDescent="0.25">
      <c r="A67" s="174">
        <v>43618</v>
      </c>
      <c r="B67" s="191" t="s">
        <v>31</v>
      </c>
      <c r="C67" s="192"/>
      <c r="D67" s="193" t="s">
        <v>63</v>
      </c>
      <c r="E67" s="194">
        <v>1</v>
      </c>
      <c r="F67" s="195"/>
      <c r="G67" s="56"/>
      <c r="H67" s="29"/>
    </row>
    <row r="68" spans="1:8" ht="18" customHeight="1" x14ac:dyDescent="0.25">
      <c r="A68" s="174">
        <v>43619</v>
      </c>
      <c r="B68" s="191" t="s">
        <v>28</v>
      </c>
      <c r="C68" s="192"/>
      <c r="D68" s="193" t="s">
        <v>46</v>
      </c>
      <c r="E68" s="194">
        <v>1.5</v>
      </c>
      <c r="F68" s="195"/>
      <c r="G68" s="56"/>
      <c r="H68" s="29"/>
    </row>
    <row r="69" spans="1:8" ht="18" customHeight="1" x14ac:dyDescent="0.25">
      <c r="A69" s="174">
        <v>43619</v>
      </c>
      <c r="B69" s="191" t="s">
        <v>29</v>
      </c>
      <c r="C69" s="192"/>
      <c r="D69" s="193" t="s">
        <v>46</v>
      </c>
      <c r="E69" s="194">
        <v>1.5</v>
      </c>
      <c r="F69" s="195"/>
      <c r="G69" s="56"/>
      <c r="H69" s="85"/>
    </row>
    <row r="70" spans="1:8" ht="18" customHeight="1" x14ac:dyDescent="0.25">
      <c r="A70" s="174">
        <v>43619</v>
      </c>
      <c r="B70" s="248" t="s">
        <v>30</v>
      </c>
      <c r="C70" s="249"/>
      <c r="D70" s="250" t="s">
        <v>46</v>
      </c>
      <c r="E70" s="251">
        <v>1.5</v>
      </c>
      <c r="F70" s="195"/>
      <c r="G70" s="56"/>
      <c r="H70" s="85"/>
    </row>
    <row r="71" spans="1:8" ht="18" customHeight="1" x14ac:dyDescent="0.25">
      <c r="A71" s="174">
        <v>43619</v>
      </c>
      <c r="B71" s="248" t="s">
        <v>31</v>
      </c>
      <c r="C71" s="249"/>
      <c r="D71" s="250" t="s">
        <v>46</v>
      </c>
      <c r="E71" s="251">
        <v>1.5</v>
      </c>
      <c r="F71" s="195"/>
      <c r="G71" s="56"/>
      <c r="H71" s="85"/>
    </row>
    <row r="72" spans="1:8" ht="18" customHeight="1" x14ac:dyDescent="0.25">
      <c r="A72" s="174">
        <v>43619</v>
      </c>
      <c r="B72" s="191" t="s">
        <v>27</v>
      </c>
      <c r="C72" s="192"/>
      <c r="D72" s="193" t="s">
        <v>46</v>
      </c>
      <c r="E72" s="194">
        <v>1.5</v>
      </c>
      <c r="F72" s="195"/>
      <c r="G72" s="56"/>
      <c r="H72" s="85"/>
    </row>
    <row r="73" spans="1:8" ht="18" customHeight="1" x14ac:dyDescent="0.25">
      <c r="A73" s="174">
        <v>43619</v>
      </c>
      <c r="B73" s="191" t="s">
        <v>28</v>
      </c>
      <c r="C73" s="192"/>
      <c r="D73" s="193" t="s">
        <v>64</v>
      </c>
      <c r="E73" s="194">
        <v>0.5</v>
      </c>
      <c r="F73" s="195"/>
      <c r="G73" s="56"/>
      <c r="H73" s="29"/>
    </row>
    <row r="74" spans="1:8" ht="29.25" x14ac:dyDescent="0.25">
      <c r="A74" s="174">
        <v>43619</v>
      </c>
      <c r="B74" s="191" t="s">
        <v>28</v>
      </c>
      <c r="C74" s="197"/>
      <c r="D74" s="193" t="s">
        <v>65</v>
      </c>
      <c r="E74" s="194">
        <v>0.5</v>
      </c>
      <c r="F74" s="195"/>
      <c r="G74" s="56"/>
      <c r="H74" s="29"/>
    </row>
    <row r="75" spans="1:8" ht="18" customHeight="1" x14ac:dyDescent="0.25">
      <c r="A75" s="174">
        <v>43619</v>
      </c>
      <c r="B75" s="191" t="s">
        <v>28</v>
      </c>
      <c r="C75" s="197"/>
      <c r="D75" s="193" t="s">
        <v>66</v>
      </c>
      <c r="E75" s="194">
        <v>2.5</v>
      </c>
      <c r="F75" s="195"/>
      <c r="G75" s="56"/>
      <c r="H75" s="29"/>
    </row>
    <row r="76" spans="1:8" ht="18" customHeight="1" x14ac:dyDescent="0.25">
      <c r="A76" s="174">
        <v>43620</v>
      </c>
      <c r="B76" s="191" t="s">
        <v>29</v>
      </c>
      <c r="C76" s="197"/>
      <c r="D76" s="193" t="s">
        <v>67</v>
      </c>
      <c r="E76" s="194">
        <v>1</v>
      </c>
      <c r="F76" s="195"/>
      <c r="G76" s="56"/>
      <c r="H76" s="29"/>
    </row>
    <row r="77" spans="1:8" ht="18" customHeight="1" x14ac:dyDescent="0.25">
      <c r="A77" s="174">
        <v>43620</v>
      </c>
      <c r="B77" s="191" t="s">
        <v>30</v>
      </c>
      <c r="C77" s="192"/>
      <c r="D77" s="193" t="s">
        <v>47</v>
      </c>
      <c r="E77" s="194">
        <v>3</v>
      </c>
      <c r="F77" s="195"/>
      <c r="G77" s="56"/>
      <c r="H77" s="29"/>
    </row>
    <row r="78" spans="1:8" ht="26.25" customHeight="1" x14ac:dyDescent="0.25">
      <c r="A78" s="174">
        <v>43620</v>
      </c>
      <c r="B78" s="191" t="s">
        <v>30</v>
      </c>
      <c r="C78" s="192"/>
      <c r="D78" s="193" t="s">
        <v>68</v>
      </c>
      <c r="E78" s="194">
        <v>0.5</v>
      </c>
      <c r="F78" s="195"/>
      <c r="G78" s="56"/>
      <c r="H78" s="29"/>
    </row>
    <row r="79" spans="1:8" ht="18" customHeight="1" x14ac:dyDescent="0.25">
      <c r="A79" s="270">
        <v>43621</v>
      </c>
      <c r="B79" s="191" t="s">
        <v>31</v>
      </c>
      <c r="C79" s="192"/>
      <c r="D79" s="193" t="s">
        <v>69</v>
      </c>
      <c r="E79" s="194">
        <v>1</v>
      </c>
      <c r="F79" s="195"/>
      <c r="G79" s="56"/>
      <c r="H79" s="29"/>
    </row>
    <row r="80" spans="1:8" ht="18" customHeight="1" x14ac:dyDescent="0.25">
      <c r="A80" s="270">
        <v>43621</v>
      </c>
      <c r="B80" s="191" t="s">
        <v>28</v>
      </c>
      <c r="C80" s="192"/>
      <c r="D80" s="193" t="s">
        <v>66</v>
      </c>
      <c r="E80" s="194">
        <v>1.5</v>
      </c>
      <c r="F80" s="195"/>
      <c r="G80" s="56"/>
      <c r="H80" s="29"/>
    </row>
    <row r="81" spans="1:8" ht="18" customHeight="1" x14ac:dyDescent="0.25">
      <c r="A81" s="174">
        <v>43622</v>
      </c>
      <c r="B81" s="191" t="s">
        <v>27</v>
      </c>
      <c r="C81" s="192"/>
      <c r="D81" s="193" t="s">
        <v>46</v>
      </c>
      <c r="E81" s="194">
        <v>1.5</v>
      </c>
      <c r="F81" s="195"/>
      <c r="G81" s="56"/>
      <c r="H81" s="85"/>
    </row>
    <row r="82" spans="1:8" ht="18" customHeight="1" x14ac:dyDescent="0.25">
      <c r="A82" s="174">
        <v>43622</v>
      </c>
      <c r="B82" s="191" t="s">
        <v>28</v>
      </c>
      <c r="C82" s="192"/>
      <c r="D82" s="193" t="s">
        <v>46</v>
      </c>
      <c r="E82" s="194">
        <v>1.5</v>
      </c>
      <c r="F82" s="195"/>
      <c r="G82" s="56"/>
      <c r="H82" s="29"/>
    </row>
    <row r="83" spans="1:8" ht="18" customHeight="1" x14ac:dyDescent="0.25">
      <c r="A83" s="174">
        <v>43622</v>
      </c>
      <c r="B83" s="248" t="s">
        <v>29</v>
      </c>
      <c r="C83" s="249"/>
      <c r="D83" s="250" t="s">
        <v>46</v>
      </c>
      <c r="E83" s="251">
        <v>1.5</v>
      </c>
      <c r="F83" s="195"/>
      <c r="G83" s="56"/>
      <c r="H83" s="29"/>
    </row>
    <row r="84" spans="1:8" ht="18" customHeight="1" x14ac:dyDescent="0.25">
      <c r="A84" s="174">
        <v>43622</v>
      </c>
      <c r="B84" s="248" t="s">
        <v>30</v>
      </c>
      <c r="C84" s="249"/>
      <c r="D84" s="250" t="s">
        <v>46</v>
      </c>
      <c r="E84" s="251">
        <v>1.5</v>
      </c>
      <c r="F84" s="195"/>
      <c r="G84" s="56"/>
      <c r="H84" s="85"/>
    </row>
    <row r="85" spans="1:8" ht="18" customHeight="1" x14ac:dyDescent="0.25">
      <c r="A85" s="174">
        <v>43622</v>
      </c>
      <c r="B85" s="191" t="s">
        <v>31</v>
      </c>
      <c r="C85" s="192"/>
      <c r="D85" s="193" t="s">
        <v>46</v>
      </c>
      <c r="E85" s="194">
        <v>1.5</v>
      </c>
      <c r="F85" s="195"/>
      <c r="G85" s="56"/>
      <c r="H85" s="85"/>
    </row>
    <row r="86" spans="1:8" ht="18" customHeight="1" x14ac:dyDescent="0.25">
      <c r="A86" s="270">
        <v>43623</v>
      </c>
      <c r="B86" s="191" t="s">
        <v>31</v>
      </c>
      <c r="C86" s="198"/>
      <c r="D86" s="193" t="s">
        <v>70</v>
      </c>
      <c r="E86" s="194">
        <v>1.5</v>
      </c>
      <c r="F86" s="195"/>
      <c r="G86" s="56"/>
      <c r="H86" s="85"/>
    </row>
    <row r="87" spans="1:8" ht="29.25" customHeight="1" x14ac:dyDescent="0.25">
      <c r="A87" s="270">
        <v>43623</v>
      </c>
      <c r="B87" s="191" t="s">
        <v>28</v>
      </c>
      <c r="C87" s="198"/>
      <c r="D87" s="193" t="s">
        <v>71</v>
      </c>
      <c r="E87" s="194">
        <v>3</v>
      </c>
      <c r="F87" s="195"/>
      <c r="G87" s="56"/>
      <c r="H87" s="85"/>
    </row>
    <row r="88" spans="1:8" ht="18" customHeight="1" x14ac:dyDescent="0.25">
      <c r="A88" s="270">
        <v>43624</v>
      </c>
      <c r="B88" s="191" t="s">
        <v>28</v>
      </c>
      <c r="C88" s="198"/>
      <c r="D88" s="193" t="s">
        <v>70</v>
      </c>
      <c r="E88" s="194">
        <v>3</v>
      </c>
      <c r="F88" s="195"/>
      <c r="G88" s="56"/>
      <c r="H88" s="85"/>
    </row>
    <row r="89" spans="1:8" ht="18" customHeight="1" x14ac:dyDescent="0.25">
      <c r="A89" s="174">
        <v>43625</v>
      </c>
      <c r="B89" s="248" t="s">
        <v>30</v>
      </c>
      <c r="C89" s="192"/>
      <c r="D89" s="193" t="s">
        <v>47</v>
      </c>
      <c r="E89" s="194">
        <v>3</v>
      </c>
      <c r="F89" s="195"/>
      <c r="G89" s="56"/>
      <c r="H89" s="29"/>
    </row>
    <row r="90" spans="1:8" ht="18" customHeight="1" x14ac:dyDescent="0.25">
      <c r="A90" s="174">
        <v>43625</v>
      </c>
      <c r="B90" s="248" t="s">
        <v>30</v>
      </c>
      <c r="C90" s="198"/>
      <c r="D90" s="288" t="s">
        <v>72</v>
      </c>
      <c r="E90" s="194">
        <v>1</v>
      </c>
      <c r="F90" s="195"/>
      <c r="G90" s="56"/>
      <c r="H90" s="85"/>
    </row>
    <row r="91" spans="1:8" ht="18" customHeight="1" x14ac:dyDescent="0.25">
      <c r="A91" s="174">
        <v>43625</v>
      </c>
      <c r="B91" s="248" t="s">
        <v>27</v>
      </c>
      <c r="C91" s="198"/>
      <c r="D91" s="288" t="s">
        <v>73</v>
      </c>
      <c r="E91" s="194">
        <v>1</v>
      </c>
      <c r="F91" s="195"/>
      <c r="G91" s="56"/>
      <c r="H91" s="85"/>
    </row>
    <row r="92" spans="1:8" ht="18" customHeight="1" x14ac:dyDescent="0.25">
      <c r="A92" s="174">
        <v>43626</v>
      </c>
      <c r="B92" s="191" t="s">
        <v>29</v>
      </c>
      <c r="C92" s="198"/>
      <c r="D92" s="288" t="s">
        <v>74</v>
      </c>
      <c r="E92" s="194">
        <v>1.5</v>
      </c>
      <c r="F92" s="195"/>
      <c r="G92" s="56"/>
      <c r="H92" s="85"/>
    </row>
    <row r="93" spans="1:8" ht="18" customHeight="1" x14ac:dyDescent="0.25">
      <c r="A93" s="174">
        <v>43626</v>
      </c>
      <c r="B93" s="191" t="s">
        <v>27</v>
      </c>
      <c r="C93" s="192"/>
      <c r="D93" s="193" t="s">
        <v>46</v>
      </c>
      <c r="E93" s="194">
        <v>4</v>
      </c>
      <c r="F93" s="195"/>
      <c r="G93" s="56"/>
      <c r="H93" s="85"/>
    </row>
    <row r="94" spans="1:8" ht="18" customHeight="1" x14ac:dyDescent="0.25">
      <c r="A94" s="174">
        <v>43626</v>
      </c>
      <c r="B94" s="191" t="s">
        <v>28</v>
      </c>
      <c r="C94" s="192"/>
      <c r="D94" s="193" t="s">
        <v>46</v>
      </c>
      <c r="E94" s="194">
        <v>4</v>
      </c>
      <c r="F94" s="195"/>
      <c r="G94" s="56"/>
      <c r="H94" s="85"/>
    </row>
    <row r="95" spans="1:8" ht="18" customHeight="1" x14ac:dyDescent="0.25">
      <c r="A95" s="174">
        <v>43626</v>
      </c>
      <c r="B95" s="248" t="s">
        <v>29</v>
      </c>
      <c r="C95" s="249"/>
      <c r="D95" s="250" t="s">
        <v>46</v>
      </c>
      <c r="E95" s="251">
        <v>0.5</v>
      </c>
      <c r="F95" s="195"/>
      <c r="G95" s="56"/>
      <c r="H95" s="85"/>
    </row>
    <row r="96" spans="1:8" ht="18" customHeight="1" x14ac:dyDescent="0.25">
      <c r="A96" s="174">
        <v>43626</v>
      </c>
      <c r="B96" s="248" t="s">
        <v>30</v>
      </c>
      <c r="C96" s="249"/>
      <c r="D96" s="250" t="s">
        <v>46</v>
      </c>
      <c r="E96" s="251">
        <v>4</v>
      </c>
      <c r="F96" s="195"/>
      <c r="G96" s="56"/>
      <c r="H96" s="85"/>
    </row>
    <row r="97" spans="1:8" ht="18" customHeight="1" x14ac:dyDescent="0.25">
      <c r="A97" s="174">
        <v>43626</v>
      </c>
      <c r="B97" s="191" t="s">
        <v>31</v>
      </c>
      <c r="C97" s="192"/>
      <c r="D97" s="193" t="s">
        <v>46</v>
      </c>
      <c r="E97" s="194">
        <v>4</v>
      </c>
      <c r="F97" s="195"/>
      <c r="G97" s="56"/>
      <c r="H97" s="85"/>
    </row>
    <row r="98" spans="1:8" ht="18" customHeight="1" x14ac:dyDescent="0.25">
      <c r="A98" s="174">
        <v>43628</v>
      </c>
      <c r="B98" s="248" t="s">
        <v>30</v>
      </c>
      <c r="C98" s="192"/>
      <c r="D98" s="193" t="s">
        <v>47</v>
      </c>
      <c r="E98" s="194">
        <v>6</v>
      </c>
      <c r="F98" s="195"/>
      <c r="G98" s="56"/>
      <c r="H98" s="29"/>
    </row>
    <row r="99" spans="1:8" ht="18" customHeight="1" x14ac:dyDescent="0.25">
      <c r="A99" s="174">
        <v>43628</v>
      </c>
      <c r="B99" s="198" t="s">
        <v>29</v>
      </c>
      <c r="C99" s="198"/>
      <c r="D99" s="193" t="s">
        <v>75</v>
      </c>
      <c r="E99" s="86">
        <v>1</v>
      </c>
      <c r="F99" s="195"/>
      <c r="G99" s="56"/>
      <c r="H99" s="29"/>
    </row>
    <row r="100" spans="1:8" ht="18" customHeight="1" x14ac:dyDescent="0.25">
      <c r="A100" s="80"/>
      <c r="B100" s="198"/>
      <c r="C100" s="198"/>
      <c r="D100" s="193"/>
      <c r="E100" s="86"/>
      <c r="F100" s="195"/>
      <c r="G100" s="56"/>
      <c r="H100" s="29"/>
    </row>
    <row r="101" spans="1:8" ht="18" customHeight="1" x14ac:dyDescent="0.25">
      <c r="A101" s="80"/>
      <c r="B101" s="198"/>
      <c r="C101" s="198"/>
      <c r="D101" s="193"/>
      <c r="E101" s="86"/>
      <c r="F101" s="195"/>
      <c r="G101" s="56"/>
      <c r="H101" s="29"/>
    </row>
    <row r="102" spans="1:8" ht="18" customHeight="1" x14ac:dyDescent="0.25">
      <c r="A102" s="80"/>
      <c r="B102" s="198"/>
      <c r="C102" s="198"/>
      <c r="D102" s="193"/>
      <c r="E102" s="86"/>
      <c r="F102" s="195"/>
      <c r="G102" s="56"/>
      <c r="H102" s="29"/>
    </row>
    <row r="103" spans="1:8" ht="18" customHeight="1" x14ac:dyDescent="0.25">
      <c r="A103" s="80"/>
      <c r="B103" s="198"/>
      <c r="C103" s="198"/>
      <c r="D103" s="193"/>
      <c r="E103" s="86"/>
      <c r="F103" s="195"/>
      <c r="G103" s="56"/>
      <c r="H103" s="29"/>
    </row>
    <row r="104" spans="1:8" ht="18" customHeight="1" x14ac:dyDescent="0.25">
      <c r="A104" s="80"/>
      <c r="B104" s="198"/>
      <c r="C104" s="198"/>
      <c r="D104" s="193"/>
      <c r="E104" s="86"/>
      <c r="F104" s="195"/>
      <c r="G104" s="56"/>
      <c r="H104" s="29"/>
    </row>
    <row r="105" spans="1:8" ht="18" customHeight="1" x14ac:dyDescent="0.25">
      <c r="A105" s="80"/>
      <c r="B105" s="198"/>
      <c r="C105" s="198"/>
      <c r="D105" s="193"/>
      <c r="E105" s="86"/>
      <c r="F105" s="195"/>
      <c r="G105" s="56"/>
      <c r="H105" s="29"/>
    </row>
    <row r="106" spans="1:8" ht="18" customHeight="1" x14ac:dyDescent="0.25">
      <c r="A106" s="80"/>
      <c r="B106" s="198"/>
      <c r="C106" s="198"/>
      <c r="D106" s="193"/>
      <c r="E106" s="86"/>
      <c r="F106" s="195"/>
      <c r="G106" s="56"/>
      <c r="H106" s="29"/>
    </row>
    <row r="107" spans="1:8" ht="18" customHeight="1" x14ac:dyDescent="0.25">
      <c r="A107" s="80"/>
      <c r="B107" s="198"/>
      <c r="C107" s="198"/>
      <c r="D107" s="193"/>
      <c r="E107" s="86"/>
      <c r="F107" s="195"/>
      <c r="G107" s="56"/>
      <c r="H107" s="29"/>
    </row>
    <row r="108" spans="1:8" ht="18" customHeight="1" x14ac:dyDescent="0.25">
      <c r="A108" s="80"/>
      <c r="B108" s="198"/>
      <c r="C108" s="198"/>
      <c r="D108" s="193"/>
      <c r="E108" s="86"/>
      <c r="F108" s="195"/>
      <c r="G108" s="56"/>
      <c r="H108" s="29"/>
    </row>
    <row r="109" spans="1:8" ht="18" customHeight="1" x14ac:dyDescent="0.25">
      <c r="A109" s="80"/>
      <c r="B109" s="198"/>
      <c r="C109" s="198"/>
      <c r="D109" s="193"/>
      <c r="E109" s="199"/>
      <c r="F109" s="195"/>
      <c r="G109" s="56"/>
      <c r="H109" s="85"/>
    </row>
    <row r="110" spans="1:8" ht="18" customHeight="1" x14ac:dyDescent="0.25">
      <c r="A110" s="88"/>
      <c r="B110" s="191"/>
      <c r="C110" s="191"/>
      <c r="D110" s="200"/>
      <c r="E110" s="194"/>
      <c r="F110" s="195"/>
      <c r="G110" s="56"/>
      <c r="H110" s="29"/>
    </row>
    <row r="111" spans="1:8" ht="18" customHeight="1" x14ac:dyDescent="0.2">
      <c r="A111" s="89"/>
      <c r="B111" s="201"/>
      <c r="C111" s="201"/>
      <c r="D111" s="202"/>
      <c r="E111" s="194"/>
      <c r="F111" s="203"/>
      <c r="G111" s="29"/>
      <c r="H111" s="29"/>
    </row>
    <row r="112" spans="1:8" ht="15" customHeight="1" x14ac:dyDescent="0.25">
      <c r="A112" s="211"/>
      <c r="B112" s="201"/>
      <c r="C112" s="201"/>
      <c r="D112" s="202"/>
      <c r="E112" s="194"/>
      <c r="F112" s="212"/>
      <c r="G112" s="213"/>
      <c r="H112" s="29"/>
    </row>
    <row r="113" spans="1:8" ht="15" customHeight="1" x14ac:dyDescent="0.25">
      <c r="A113" s="243"/>
      <c r="B113" s="244"/>
      <c r="C113" s="244"/>
      <c r="D113" s="245"/>
      <c r="E113" s="242"/>
      <c r="F113" s="246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194"/>
      <c r="F114" s="212"/>
      <c r="G114" s="213"/>
      <c r="H114" s="29"/>
    </row>
    <row r="115" spans="1:8" ht="15" customHeight="1" x14ac:dyDescent="0.25">
      <c r="A115" s="211"/>
      <c r="B115" s="201"/>
      <c r="C115" s="201"/>
      <c r="D115" s="202"/>
      <c r="E115" s="194"/>
      <c r="F115" s="212"/>
      <c r="G115" s="213"/>
      <c r="H115" s="29"/>
    </row>
    <row r="116" spans="1:8" ht="15" customHeight="1" x14ac:dyDescent="0.25">
      <c r="A116" s="211"/>
      <c r="B116" s="201"/>
      <c r="C116" s="201"/>
      <c r="D116" s="202"/>
      <c r="E116" s="194"/>
      <c r="F116" s="212"/>
      <c r="G116" s="213"/>
      <c r="H116" s="29"/>
    </row>
    <row r="117" spans="1:8" ht="15" customHeight="1" x14ac:dyDescent="0.25">
      <c r="A117" s="211"/>
      <c r="B117" s="201"/>
      <c r="C117" s="201"/>
      <c r="D117" s="202"/>
      <c r="E117" s="194"/>
      <c r="F117" s="212"/>
      <c r="G117" s="213"/>
      <c r="H117" s="29"/>
    </row>
    <row r="118" spans="1:8" ht="15" customHeight="1" x14ac:dyDescent="0.25">
      <c r="A118" s="211"/>
      <c r="B118" s="201"/>
      <c r="C118" s="201"/>
      <c r="D118" s="202"/>
      <c r="E118" s="194"/>
      <c r="F118" s="212"/>
      <c r="G118" s="213"/>
      <c r="H118" s="29"/>
    </row>
    <row r="119" spans="1:8" ht="15" customHeight="1" x14ac:dyDescent="0.25">
      <c r="A119" s="211"/>
      <c r="B119" s="201"/>
      <c r="C119" s="201"/>
      <c r="D119" s="202"/>
      <c r="E119" s="194"/>
      <c r="F119" s="212"/>
      <c r="G119" s="213"/>
      <c r="H119" s="29"/>
    </row>
    <row r="120" spans="1:8" ht="15" customHeight="1" x14ac:dyDescent="0.25">
      <c r="A120" s="211"/>
      <c r="B120" s="201"/>
      <c r="C120" s="201"/>
      <c r="D120" s="202"/>
      <c r="E120" s="194"/>
      <c r="F120" s="212"/>
      <c r="G120" s="213"/>
      <c r="H120" s="29"/>
    </row>
    <row r="121" spans="1:8" ht="15" customHeight="1" x14ac:dyDescent="0.25">
      <c r="A121" s="211"/>
      <c r="B121" s="201"/>
      <c r="C121" s="201"/>
      <c r="D121" s="202"/>
      <c r="E121" s="194"/>
      <c r="F121" s="212"/>
      <c r="G121" s="213"/>
      <c r="H121" s="29"/>
    </row>
    <row r="122" spans="1:8" ht="15" customHeight="1" x14ac:dyDescent="0.25">
      <c r="A122" s="211"/>
      <c r="B122" s="201"/>
      <c r="C122" s="201"/>
      <c r="D122" s="202"/>
      <c r="E122" s="194"/>
      <c r="F122" s="212"/>
      <c r="G122" s="213"/>
      <c r="H122" s="29"/>
    </row>
    <row r="123" spans="1:8" ht="15" customHeight="1" x14ac:dyDescent="0.25">
      <c r="A123" s="211"/>
      <c r="B123" s="201"/>
      <c r="C123" s="201"/>
      <c r="D123" s="202"/>
      <c r="E123" s="194"/>
      <c r="F123" s="212"/>
      <c r="G123" s="213"/>
      <c r="H123" s="29"/>
    </row>
    <row r="124" spans="1:8" ht="15" customHeight="1" x14ac:dyDescent="0.25">
      <c r="A124" s="211"/>
      <c r="B124" s="201"/>
      <c r="C124" s="201"/>
      <c r="D124" s="202"/>
      <c r="E124" s="194"/>
      <c r="F124" s="212"/>
      <c r="G124" s="213"/>
      <c r="H124" s="29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4E358B-517D-4392-B403-2ECFF28C0FE6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ec78b04-9439-499f-911c-68c5b1e9ccf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Daily Scrum</vt:lpstr>
      <vt:lpstr>Product Backlog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Toni</cp:lastModifiedBy>
  <cp:revision/>
  <dcterms:created xsi:type="dcterms:W3CDTF">2014-02-12T14:41:45Z</dcterms:created>
  <dcterms:modified xsi:type="dcterms:W3CDTF">2020-04-12T17:41:31Z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