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Careeria opiskelu\Scrum projekti\muistutussovellus\"/>
    </mc:Choice>
  </mc:AlternateContent>
  <xr:revisionPtr revIDLastSave="0" documentId="13_ncr:1_{D23BE917-8C72-48E7-92EC-3933739D057B}" xr6:coauthVersionLast="44" xr6:coauthVersionMax="44" xr10:uidLastSave="{00000000-0000-0000-0000-000000000000}"/>
  <bookViews>
    <workbookView xWindow="28680" yWindow="-120" windowWidth="29040" windowHeight="15840" tabRatio="700" activeTab="3" xr2:uid="{00000000-000D-0000-FFFF-FFFF00000000}"/>
  </bookViews>
  <sheets>
    <sheet name="Yhteenveto" sheetId="16" r:id="rId1"/>
    <sheet name="Product Backlog" sheetId="24" r:id="rId2"/>
    <sheet name="Daily Scrum" sheetId="17" r:id="rId3"/>
    <sheet name="S1 - Backlog" sheetId="3" r:id="rId4"/>
    <sheet name="S2 - Backlog" sheetId="21" r:id="rId5"/>
    <sheet name="S3 - Backlog" sheetId="22" r:id="rId6"/>
    <sheet name="S1 - Tunnit" sheetId="4" r:id="rId7"/>
    <sheet name="S2 -Tunnit" sheetId="20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3" l="1"/>
  <c r="J26" i="3" s="1"/>
  <c r="B4" i="4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5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56" i="3"/>
  <c r="L56" i="3"/>
  <c r="M56" i="3"/>
  <c r="N56" i="3"/>
  <c r="O56" i="3"/>
  <c r="P56" i="3"/>
  <c r="Q56" i="3"/>
  <c r="J56" i="3"/>
  <c r="J57" i="3" s="1"/>
  <c r="K57" i="3" s="1"/>
  <c r="L57" i="3" s="1"/>
  <c r="M57" i="3" s="1"/>
  <c r="N57" i="3" s="1"/>
  <c r="O57" i="3" s="1"/>
  <c r="P57" i="3" s="1"/>
  <c r="Q57" i="3" s="1"/>
  <c r="J18" i="22"/>
  <c r="M17" i="16" s="1"/>
  <c r="I18" i="22"/>
  <c r="L17" i="16" s="1"/>
  <c r="B4" i="23"/>
  <c r="E26" i="16" s="1"/>
  <c r="B5" i="23"/>
  <c r="B6" i="23"/>
  <c r="B7" i="23"/>
  <c r="B3" i="23"/>
  <c r="B4" i="20"/>
  <c r="D26" i="16"/>
  <c r="B5" i="20"/>
  <c r="B7" i="20"/>
  <c r="D25" i="16"/>
  <c r="C9" i="23"/>
  <c r="J20" i="21"/>
  <c r="M15" i="16" s="1"/>
  <c r="C9" i="20"/>
  <c r="C26" i="16"/>
  <c r="C25" i="16"/>
  <c r="I26" i="3"/>
  <c r="L13" i="16" s="1"/>
  <c r="M13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1" i="16"/>
  <c r="B9" i="20"/>
  <c r="C31" i="16" l="1"/>
  <c r="F26" i="16"/>
  <c r="B9" i="23"/>
  <c r="E25" i="16"/>
  <c r="F25" i="16" l="1"/>
  <c r="F31" i="16" s="1"/>
  <c r="E31" i="16"/>
</calcChain>
</file>

<file path=xl/sharedStrings.xml><?xml version="1.0" encoding="utf-8"?>
<sst xmlns="http://schemas.openxmlformats.org/spreadsheetml/2006/main" count="1128" uniqueCount="449">
  <si>
    <t>CRM Srcum tiimi - SCRUM BACKLOG</t>
  </si>
  <si>
    <t>Tämä on CRM Scrum tiimin Scrum dokumentaatio</t>
  </si>
  <si>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</si>
  <si>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</si>
  <si>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</si>
  <si>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</si>
  <si>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</si>
  <si>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</si>
  <si>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</si>
  <si>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</si>
  <si>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</si>
  <si>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</si>
  <si>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</si>
  <si>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</si>
  <si>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</si>
  <si>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</si>
  <si>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</si>
  <si>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</si>
  <si>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</si>
  <si>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</si>
  <si>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</si>
  <si>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</si>
  <si>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 xml:space="preserve">Tietokannan perustaminen Azureen, Sovelluksen perusrakenne, LogIn-sivu, Etusivu, Toiminnallisuus nappeihin, Lisäys-toiminnot, Listaukset </t>
  </si>
  <si>
    <t>Simo Sirén</t>
  </si>
  <si>
    <t>Tapahtumien kirjaaminen, Ulkoasu, Projektidokumentaation viimeistely</t>
  </si>
  <si>
    <t>Tuula Yoshinari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</si>
  <si>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</si>
  <si>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</si>
  <si>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</si>
  <si>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</si>
  <si>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</si>
  <si>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</si>
  <si>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</si>
  <si>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</si>
  <si>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</si>
  <si>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</si>
  <si>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</si>
  <si>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</si>
  <si>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</si>
  <si>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</si>
  <si>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</si>
  <si>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</si>
  <si>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</si>
  <si>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</si>
  <si>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</si>
  <si>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</si>
  <si>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</si>
  <si>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</si>
  <si>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</si>
  <si>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</si>
  <si>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</si>
  <si>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</si>
  <si>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</si>
  <si>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</si>
  <si>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</si>
  <si>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</si>
  <si>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</si>
  <si>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</si>
  <si>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</si>
  <si>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</si>
  <si>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</si>
  <si>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</si>
  <si>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</si>
  <si>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</si>
  <si>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</si>
  <si>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</si>
  <si>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</si>
  <si>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</si>
  <si>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</si>
  <si>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</si>
  <si>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</si>
  <si>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</si>
  <si>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</si>
  <si>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</si>
  <si>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</si>
  <si>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</si>
  <si>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</si>
  <si>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</si>
  <si>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</si>
  <si>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</si>
  <si>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</si>
  <si>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</si>
  <si>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</si>
  <si>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</si>
  <si>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</si>
  <si>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</si>
  <si>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</si>
  <si>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</si>
  <si>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</si>
  <si>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</si>
  <si>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</si>
  <si>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* Teknisen ympäristön kuntoonlaitto (SQL-server, Visual Studio, GitHub, yhteinen verkkolevy, …)
* Product Backlogin muodostaminen/tarkistaminen
* Tietokannan suunnittelu ja mallintaminen
* Dokumentaation aloittaminen
* Koodauksen aloittaminen (mikäli ehditään)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</si>
  <si>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</si>
  <si>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</si>
  <si>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</si>
  <si>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</si>
  <si>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</si>
  <si>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</si>
  <si>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</si>
  <si>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</si>
  <si>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</si>
  <si>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</si>
  <si>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</si>
  <si>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</si>
  <si>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</si>
  <si>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</si>
  <si>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</si>
  <si>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</si>
  <si>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</si>
  <si>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
11.3.</t>
  </si>
  <si>
    <t>Jäljellä pisteet 
14.3.</t>
  </si>
  <si>
    <t>Jäljellä pisteet 
18.3.</t>
  </si>
  <si>
    <t>Jäljellä pisteet 
21.3.</t>
  </si>
  <si>
    <t>Jäljellä pisteet 
25.3.</t>
  </si>
  <si>
    <t>Jäljellä pisteet 
28.3.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</si>
  <si>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</si>
  <si>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</si>
  <si>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</si>
  <si>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</si>
  <si>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</si>
  <si>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</si>
  <si>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</si>
  <si>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</si>
  <si>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</si>
  <si>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</si>
  <si>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</si>
  <si>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</si>
  <si>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</si>
  <si>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</si>
  <si>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</si>
  <si>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</si>
  <si>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</si>
  <si>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</si>
  <si>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</si>
  <si>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</si>
  <si>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</si>
  <si>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</si>
  <si>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</si>
  <si>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</si>
  <si>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</si>
  <si>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</si>
  <si>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</si>
  <si>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</si>
  <si>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</si>
  <si>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</si>
  <si>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</si>
  <si>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</si>
  <si>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</si>
  <si>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</si>
  <si>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</si>
  <si>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</si>
  <si>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</si>
  <si>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</si>
  <si>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</si>
  <si>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</si>
  <si>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</si>
  <si>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</si>
  <si>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</si>
  <si>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</si>
  <si>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</si>
  <si>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</si>
  <si>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</si>
  <si>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</si>
  <si>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</si>
  <si>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</si>
  <si>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</si>
  <si>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</si>
  <si>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</si>
  <si>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</si>
  <si>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</si>
  <si>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</si>
  <si>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</si>
  <si>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</si>
  <si>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</si>
  <si>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</si>
  <si>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</si>
  <si>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</si>
  <si>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</si>
  <si>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</si>
  <si>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</si>
  <si>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</si>
  <si>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</si>
  <si>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</si>
  <si>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</si>
  <si>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</si>
  <si>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</si>
  <si>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</si>
  <si>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</si>
  <si>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</si>
  <si>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</si>
  <si>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</si>
  <si>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</si>
  <si>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</si>
  <si>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</si>
  <si>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</si>
  <si>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</si>
  <si>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</si>
  <si>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</si>
  <si>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</si>
  <si>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</si>
  <si>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</si>
  <si>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</si>
  <si>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</si>
  <si>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</si>
  <si>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</si>
  <si>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</si>
  <si>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</si>
  <si>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</si>
  <si>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</si>
  <si>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</si>
  <si>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</si>
  <si>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</si>
  <si>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</si>
  <si>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</si>
  <si>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</si>
  <si>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</si>
  <si>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</si>
  <si>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</si>
  <si>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</si>
  <si>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</si>
  <si>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</si>
  <si>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</si>
  <si>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</si>
  <si>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</si>
  <si>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</si>
  <si>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</si>
  <si>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</si>
  <si>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</si>
  <si>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</si>
  <si>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</si>
  <si>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</si>
  <si>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</si>
  <si>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</si>
  <si>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</si>
  <si>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</si>
  <si>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</si>
  <si>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</si>
  <si>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</si>
  <si>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</si>
  <si>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</si>
  <si>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</si>
  <si>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</si>
  <si>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</si>
  <si>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</si>
  <si>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</si>
  <si>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</si>
  <si>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</si>
  <si>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</si>
  <si>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</si>
  <si>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</si>
  <si>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</si>
  <si>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</si>
  <si>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</si>
  <si>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</si>
  <si>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</si>
  <si>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</si>
  <si>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</si>
  <si>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</si>
  <si>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</si>
  <si>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</si>
  <si>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</si>
  <si>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</si>
  <si>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</si>
  <si>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</si>
  <si>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</si>
  <si>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</si>
  <si>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</si>
  <si>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</si>
  <si>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</si>
  <si>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</si>
  <si>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</si>
  <si>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</si>
  <si>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</si>
  <si>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</si>
  <si>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</si>
  <si>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</si>
  <si>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</si>
  <si>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</si>
  <si>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</si>
  <si>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</si>
  <si>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</si>
  <si>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</si>
  <si>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</si>
  <si>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</si>
  <si>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</si>
  <si>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</si>
  <si>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</si>
  <si>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</si>
  <si>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</si>
  <si>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</si>
  <si>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</si>
  <si>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</si>
  <si>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</si>
  <si>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</si>
  <si>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</si>
  <si>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</si>
  <si>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</si>
  <si>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</si>
  <si>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</si>
  <si>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</si>
  <si>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</si>
  <si>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</si>
  <si>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</si>
  <si>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</si>
  <si>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</si>
  <si>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</si>
  <si>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</si>
  <si>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</si>
  <si>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</si>
  <si>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</si>
  <si>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</si>
  <si>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</si>
  <si>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</si>
  <si>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</si>
  <si>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</si>
  <si>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</si>
  <si>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</si>
  <si>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</si>
  <si>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</si>
  <si>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</si>
  <si>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</si>
  <si>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</si>
  <si>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</si>
  <si>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</si>
  <si>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</si>
  <si>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</si>
  <si>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</si>
  <si>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</si>
  <si>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</si>
  <si>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</si>
  <si>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</si>
  <si>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</si>
  <si>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</si>
  <si>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</si>
  <si>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</si>
  <si>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</si>
  <si>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</si>
  <si>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</si>
  <si>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</si>
  <si>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</si>
  <si>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</si>
  <si>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</si>
  <si>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</si>
  <si>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</si>
  <si>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</si>
  <si>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</si>
  <si>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</si>
  <si>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</si>
  <si>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</si>
  <si>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</si>
  <si>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</si>
  <si>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</si>
  <si>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</si>
  <si>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</si>
  <si>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</si>
  <si>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</si>
  <si>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</si>
  <si>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</si>
  <si>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</si>
  <si>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</si>
  <si>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</si>
  <si>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</si>
  <si>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</si>
  <si>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</si>
  <si>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</si>
  <si>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</si>
  <si>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</si>
  <si>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</si>
  <si>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</si>
  <si>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</si>
  <si>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</si>
  <si>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</si>
  <si>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</si>
  <si>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</si>
  <si>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</si>
  <si>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</si>
  <si>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</si>
  <si>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</si>
  <si>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</si>
  <si>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</si>
  <si>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</si>
  <si>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</si>
  <si>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</si>
  <si>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</si>
  <si>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</si>
  <si>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</si>
  <si>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</si>
  <si>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</si>
  <si>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</si>
  <si>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</si>
  <si>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</si>
  <si>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</si>
  <si>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</si>
  <si>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</si>
  <si>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</si>
  <si>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</si>
  <si>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</si>
  <si>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</si>
  <si>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</si>
  <si>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</si>
  <si>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</si>
  <si>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</si>
  <si>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</si>
  <si>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</si>
  <si>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</si>
  <si>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</si>
  <si>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</si>
  <si>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</si>
  <si>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</si>
  <si>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</si>
  <si>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</si>
  <si>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</si>
  <si>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</si>
  <si>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*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</si>
  <si>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</si>
  <si>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</si>
  <si>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</si>
  <si>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</si>
  <si>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</si>
  <si>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</si>
  <si>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</si>
  <si>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</si>
  <si>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</si>
  <si>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KÄYNNISSÄ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</si>
  <si>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</si>
  <si>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</si>
  <si>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</si>
  <si>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</si>
  <si>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</si>
  <si>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</si>
  <si>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</si>
  <si>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</si>
  <si>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</si>
  <si>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</si>
  <si>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</si>
  <si>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</si>
  <si>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</si>
  <si>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</si>
  <si>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</si>
  <si>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</si>
  <si>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</si>
  <si>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</si>
  <si>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</si>
  <si>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</si>
  <si>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Lisää kirjautumissivun toiminnallisuudet</t>
  </si>
  <si>
    <t>4.4</t>
  </si>
  <si>
    <t>4.5</t>
  </si>
  <si>
    <t>Luo tietokannan taulun luontilauseet</t>
  </si>
  <si>
    <t>Luo tietokanta malli "käyttäjät" taululle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</si>
</sst>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2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27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49" fontId="14" fillId="31" borderId="0" xfId="0" applyNumberFormat="1" applyFont="1" applyFill="1" applyAlignment="1">
      <alignment horizontal="left" vertical="top" wrapText="1"/>
    </xf>
    <xf numFmtId="49" fontId="52" fillId="31" borderId="58" xfId="0" applyNumberFormat="1" applyFont="1" applyFill="1" applyBorder="1" applyAlignment="1">
      <alignment horizontal="center" vertical="center" wrapText="1"/>
    </xf>
    <xf numFmtId="49" fontId="9" fillId="0" borderId="58" xfId="0" applyNumberFormat="1" applyFont="1" applyBorder="1" applyAlignment="1">
      <alignment horizontal="center" vertical="center" wrapText="1"/>
    </xf>
    <xf numFmtId="49" fontId="3" fillId="31" borderId="58" xfId="0" applyNumberFormat="1" applyFont="1" applyFill="1" applyBorder="1" applyAlignment="1">
      <alignment horizontal="center" vertical="center" wrapText="1"/>
    </xf>
    <xf numFmtId="49" fontId="9" fillId="31" borderId="58" xfId="0" applyNumberFormat="1" applyFont="1" applyFill="1" applyBorder="1" applyAlignment="1">
      <alignment horizontal="center" vertical="center"/>
    </xf>
    <xf numFmtId="49" fontId="9" fillId="34" borderId="58" xfId="0" applyNumberFormat="1" applyFont="1" applyFill="1" applyBorder="1" applyAlignment="1">
      <alignment horizontal="center" vertical="center" wrapText="1"/>
    </xf>
    <xf numFmtId="49" fontId="39" fillId="17" borderId="36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wrapText="1"/>
    </xf>
    <xf numFmtId="0" fontId="57" fillId="0" borderId="0" xfId="0" applyFont="1" applyAlignment="1">
      <alignment horizontal="center" wrapText="1"/>
    </xf>
    <xf numFmtId="0" fontId="50" fillId="0" borderId="0" xfId="0" applyFont="1" applyAlignment="1">
      <alignment horizontal="left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50" fillId="0" borderId="0" xfId="0" applyFont="1" applyBorder="1" applyAlignment="1">
      <alignment horizontal="left" wrapText="1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horizontal="left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7" fillId="0" borderId="0" xfId="0" applyFont="1" applyAlignment="1">
      <alignment horizontal="center" wrapText="1"/>
    </xf>
    <xf numFmtId="0" fontId="48" fillId="0" borderId="56" xfId="0" applyFont="1" applyBorder="1" applyAlignment="1">
      <alignment horizontal="left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49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49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Yhteenveto!$C$25:$C$29</c:f>
              <c:numCache>
                <c:formatCode>0.0</c:formatCode>
                <c:ptCount val="5"/>
                <c:pt idx="0">
                  <c:v>4.25</c:v>
                </c:pt>
                <c:pt idx="1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Yhteenveto!$D$23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Yhteenveto!$D$25:$D$29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Yhteenveto!$E$23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Yhteenveto!$E$25:$E$29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Backlog'!$I$57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Backlog'!$J$57:$Q$57</c:f>
              <c:numCache>
                <c:formatCode>0</c:formatCode>
                <c:ptCount val="8"/>
                <c:pt idx="0" formatCode="General">
                  <c:v>26</c:v>
                </c:pt>
                <c:pt idx="1">
                  <c:v>22.285714285714285</c:v>
                </c:pt>
                <c:pt idx="2">
                  <c:v>18.571428571428569</c:v>
                </c:pt>
                <c:pt idx="3">
                  <c:v>14.857142857142854</c:v>
                </c:pt>
                <c:pt idx="4">
                  <c:v>11.142857142857139</c:v>
                </c:pt>
                <c:pt idx="5">
                  <c:v>7.4285714285714244</c:v>
                </c:pt>
                <c:pt idx="6">
                  <c:v>3.71428571428571</c:v>
                </c:pt>
                <c:pt idx="7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Backlog'!$I$56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Backlog'!$J$56:$Q$56</c:f>
              <c:numCache>
                <c:formatCode>General</c:formatCode>
                <c:ptCount val="8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33</xdr:row>
      <xdr:rowOff>76198</xdr:rowOff>
    </xdr:from>
    <xdr:to>
      <xdr:col>7</xdr:col>
      <xdr:colOff>669468</xdr:colOff>
      <xdr:row>51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21</xdr:row>
      <xdr:rowOff>10884</xdr:rowOff>
    </xdr:from>
    <xdr:to>
      <xdr:col>21</xdr:col>
      <xdr:colOff>255814</xdr:colOff>
      <xdr:row>39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40</xdr:row>
      <xdr:rowOff>136070</xdr:rowOff>
    </xdr:from>
    <xdr:to>
      <xdr:col>21</xdr:col>
      <xdr:colOff>228599</xdr:colOff>
      <xdr:row>61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20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0"/>
  <sheetViews>
    <sheetView topLeftCell="A21" workbookViewId="0">
      <selection activeCell="D28" sqref="D28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75" t="s">
        <v>0</v>
      </c>
      <c r="C2" s="376"/>
      <c r="D2" s="376"/>
      <c r="E2" s="376"/>
      <c r="F2" s="376"/>
      <c r="G2" s="377"/>
      <c r="H2" s="378"/>
      <c r="I2" s="378"/>
      <c r="J2" s="378"/>
      <c r="K2" s="378"/>
      <c r="L2" s="376"/>
      <c r="M2" s="379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80" t="s">
        <v>1</v>
      </c>
      <c r="C3" s="381"/>
      <c r="D3" s="381"/>
      <c r="E3" s="381"/>
      <c r="F3" s="381"/>
      <c r="G3" s="381"/>
      <c r="H3" s="381"/>
      <c r="I3" s="381"/>
      <c r="J3" s="381"/>
      <c r="K3" s="381"/>
      <c r="L3" s="382"/>
      <c r="M3" s="34" t="s">
        <v>2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80"/>
      <c r="C4" s="381"/>
      <c r="D4" s="381"/>
      <c r="E4" s="381"/>
      <c r="F4" s="381"/>
      <c r="G4" s="381"/>
      <c r="H4" s="381"/>
      <c r="I4" s="381"/>
      <c r="J4" s="381"/>
      <c r="K4" s="381"/>
      <c r="L4" s="382"/>
      <c r="M4" s="175">
        <v>43628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3</v>
      </c>
      <c r="C5" s="36" t="s">
        <v>4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5</v>
      </c>
      <c r="C6" s="352" t="s">
        <v>6</v>
      </c>
      <c r="D6" s="353"/>
      <c r="E6" s="353"/>
      <c r="F6" s="353"/>
      <c r="G6" s="353"/>
      <c r="H6" s="353"/>
      <c r="I6" s="353"/>
      <c r="J6" s="353"/>
      <c r="K6" s="353"/>
      <c r="L6" s="353"/>
      <c r="M6" s="383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7</v>
      </c>
      <c r="C7" s="384" t="s">
        <v>8</v>
      </c>
      <c r="D7" s="385"/>
      <c r="E7" s="385"/>
      <c r="F7" s="385"/>
      <c r="G7" s="385"/>
      <c r="H7" s="385"/>
      <c r="I7" s="385"/>
      <c r="J7" s="385"/>
      <c r="K7" s="385"/>
      <c r="L7" s="385"/>
      <c r="M7" s="386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1"/>
      <c r="B8" s="39" t="s">
        <v>9</v>
      </c>
      <c r="C8" s="384" t="s">
        <v>10</v>
      </c>
      <c r="D8" s="385"/>
      <c r="E8" s="385"/>
      <c r="F8" s="385"/>
      <c r="G8" s="385"/>
      <c r="H8" s="385"/>
      <c r="I8" s="385"/>
      <c r="J8" s="385"/>
      <c r="K8" s="385"/>
      <c r="L8" s="385"/>
      <c r="M8" s="386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.75" thickBot="1" x14ac:dyDescent="0.25">
      <c r="A9" s="31"/>
      <c r="B9" s="40" t="s">
        <v>11</v>
      </c>
      <c r="C9" s="372" t="s">
        <v>12</v>
      </c>
      <c r="D9" s="373"/>
      <c r="E9" s="373"/>
      <c r="F9" s="373"/>
      <c r="G9" s="373"/>
      <c r="H9" s="373"/>
      <c r="I9" s="373"/>
      <c r="J9" s="373"/>
      <c r="K9" s="373"/>
      <c r="L9" s="373"/>
      <c r="M9" s="374"/>
      <c r="N9" s="32"/>
      <c r="O9" s="29"/>
      <c r="P9" s="29"/>
      <c r="Q9" s="29"/>
      <c r="R9" s="29"/>
      <c r="S9" s="29"/>
      <c r="T9" s="29"/>
      <c r="U9" s="29"/>
      <c r="V9" s="41"/>
      <c r="W9" s="41"/>
      <c r="X9" s="41"/>
      <c r="Y9" s="41"/>
    </row>
    <row r="10" spans="1:25" ht="13.5" thickBot="1" x14ac:dyDescent="0.25">
      <c r="A10" s="29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9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x14ac:dyDescent="0.25">
      <c r="A11" s="31"/>
      <c r="B11" s="361" t="s">
        <v>13</v>
      </c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3"/>
      <c r="N11" s="32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43" t="s">
        <v>14</v>
      </c>
      <c r="C12" s="44" t="s">
        <v>15</v>
      </c>
      <c r="D12" s="44" t="s">
        <v>16</v>
      </c>
      <c r="E12" s="364" t="s">
        <v>17</v>
      </c>
      <c r="F12" s="365"/>
      <c r="G12" s="365"/>
      <c r="H12" s="365"/>
      <c r="I12" s="365"/>
      <c r="J12" s="366"/>
      <c r="K12" s="293" t="s">
        <v>18</v>
      </c>
      <c r="L12" s="301" t="s">
        <v>19</v>
      </c>
      <c r="M12" s="45" t="s">
        <v>20</v>
      </c>
      <c r="N12" s="32"/>
      <c r="O12" s="29"/>
      <c r="P12" s="29"/>
      <c r="Q12" s="29"/>
      <c r="R12" s="29"/>
      <c r="S12" s="29"/>
      <c r="T12" s="29"/>
      <c r="U12" s="29"/>
      <c r="V12" s="367"/>
      <c r="W12" s="367"/>
      <c r="X12" s="367"/>
      <c r="Y12" s="41"/>
    </row>
    <row r="13" spans="1:25" x14ac:dyDescent="0.2">
      <c r="A13" s="33"/>
      <c r="B13" s="339">
        <v>1</v>
      </c>
      <c r="C13" s="341">
        <v>43531</v>
      </c>
      <c r="D13" s="341">
        <v>43558</v>
      </c>
      <c r="E13" s="368" t="s">
        <v>21</v>
      </c>
      <c r="F13" s="369"/>
      <c r="G13" s="370"/>
      <c r="H13" s="370"/>
      <c r="I13" s="370"/>
      <c r="J13" s="371"/>
      <c r="K13" s="358" t="s">
        <v>397</v>
      </c>
      <c r="L13" s="360">
        <f>'S1 - Backlog'!I26</f>
        <v>25</v>
      </c>
      <c r="M13" s="336" t="e">
        <f>'S1 - Backlog'!J26</f>
        <v>#VALUE!</v>
      </c>
      <c r="N13" s="32"/>
      <c r="O13" s="29"/>
      <c r="P13" s="29"/>
      <c r="Q13" s="29"/>
      <c r="R13" s="29"/>
      <c r="S13" s="29"/>
      <c r="T13" s="29"/>
      <c r="U13" s="29"/>
      <c r="V13" s="46"/>
      <c r="W13" s="186"/>
      <c r="X13" s="186"/>
      <c r="Y13" s="41"/>
    </row>
    <row r="14" spans="1:25" x14ac:dyDescent="0.2">
      <c r="A14" s="33"/>
      <c r="B14" s="339"/>
      <c r="C14" s="341"/>
      <c r="D14" s="341"/>
      <c r="E14" s="368"/>
      <c r="F14" s="369"/>
      <c r="G14" s="370"/>
      <c r="H14" s="370"/>
      <c r="I14" s="370"/>
      <c r="J14" s="371"/>
      <c r="K14" s="359"/>
      <c r="L14" s="350"/>
      <c r="M14" s="336"/>
      <c r="N14" s="32"/>
      <c r="O14" s="29"/>
      <c r="P14" s="29"/>
      <c r="Q14" s="29"/>
      <c r="R14" s="29"/>
      <c r="S14" s="29"/>
      <c r="T14" s="29"/>
      <c r="U14" s="29"/>
      <c r="V14" s="47"/>
      <c r="W14" s="187"/>
      <c r="X14" s="187"/>
      <c r="Y14" s="41"/>
    </row>
    <row r="15" spans="1:25" ht="14.65" customHeight="1" x14ac:dyDescent="0.2">
      <c r="A15" s="33"/>
      <c r="B15" s="339">
        <v>2</v>
      </c>
      <c r="C15" s="341">
        <v>43559</v>
      </c>
      <c r="D15" s="341">
        <v>43593</v>
      </c>
      <c r="E15" s="352" t="s">
        <v>22</v>
      </c>
      <c r="F15" s="353"/>
      <c r="G15" s="353"/>
      <c r="H15" s="353"/>
      <c r="I15" s="353"/>
      <c r="J15" s="354"/>
      <c r="K15" s="358" t="s">
        <v>23</v>
      </c>
      <c r="L15" s="360">
        <f>'S2 - Backlog'!I20</f>
        <v>87</v>
      </c>
      <c r="M15" s="336">
        <f>'S2 - Backlog'!J20</f>
        <v>63</v>
      </c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x14ac:dyDescent="0.2">
      <c r="A16" s="33"/>
      <c r="B16" s="340"/>
      <c r="C16" s="351"/>
      <c r="D16" s="351"/>
      <c r="E16" s="355"/>
      <c r="F16" s="356"/>
      <c r="G16" s="356"/>
      <c r="H16" s="356"/>
      <c r="I16" s="356"/>
      <c r="J16" s="357"/>
      <c r="K16" s="359"/>
      <c r="L16" s="350"/>
      <c r="M16" s="336"/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39">
        <v>3</v>
      </c>
      <c r="C17" s="341">
        <v>43594</v>
      </c>
      <c r="D17" s="341">
        <v>43628</v>
      </c>
      <c r="E17" s="352" t="s">
        <v>24</v>
      </c>
      <c r="F17" s="353"/>
      <c r="G17" s="353"/>
      <c r="H17" s="353"/>
      <c r="I17" s="353"/>
      <c r="J17" s="354"/>
      <c r="K17" s="358" t="s">
        <v>25</v>
      </c>
      <c r="L17" s="360">
        <f>'S3 - Backlog'!I18</f>
        <v>83</v>
      </c>
      <c r="M17" s="360">
        <f>'S3 - Backlog'!J18</f>
        <v>83</v>
      </c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5">
      <c r="A18" s="33"/>
      <c r="B18" s="340"/>
      <c r="C18" s="351"/>
      <c r="D18" s="351"/>
      <c r="E18" s="355"/>
      <c r="F18" s="356"/>
      <c r="G18" s="356"/>
      <c r="H18" s="356"/>
      <c r="I18" s="356"/>
      <c r="J18" s="357"/>
      <c r="K18" s="359"/>
      <c r="L18" s="350"/>
      <c r="M18" s="350"/>
      <c r="N18" s="32"/>
      <c r="O18" s="29"/>
      <c r="P18" s="29"/>
      <c r="Q18" s="29"/>
      <c r="R18" s="29"/>
      <c r="S18" s="29"/>
      <c r="T18" s="29"/>
      <c r="U18" s="29"/>
      <c r="V18" s="49"/>
      <c r="W18" s="41"/>
      <c r="X18" s="41"/>
      <c r="Y18" s="41"/>
    </row>
    <row r="19" spans="1:25" x14ac:dyDescent="0.25">
      <c r="A19" s="33"/>
      <c r="B19" s="339">
        <v>4</v>
      </c>
      <c r="C19" s="341"/>
      <c r="D19" s="341"/>
      <c r="E19" s="342"/>
      <c r="F19" s="343"/>
      <c r="G19" s="343"/>
      <c r="H19" s="343"/>
      <c r="I19" s="343"/>
      <c r="J19" s="344"/>
      <c r="K19" s="348"/>
      <c r="L19" s="350"/>
      <c r="M19" s="336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40"/>
      <c r="C20" s="341"/>
      <c r="D20" s="341"/>
      <c r="E20" s="345"/>
      <c r="F20" s="346"/>
      <c r="G20" s="346"/>
      <c r="H20" s="346"/>
      <c r="I20" s="346"/>
      <c r="J20" s="347"/>
      <c r="K20" s="349"/>
      <c r="L20" s="350"/>
      <c r="M20" s="336"/>
      <c r="N20" s="32"/>
      <c r="O20" s="29"/>
      <c r="P20" s="29"/>
      <c r="Q20" s="29"/>
      <c r="R20" s="29"/>
      <c r="S20" s="29"/>
      <c r="T20" s="29"/>
      <c r="U20" s="50"/>
      <c r="V20" s="29"/>
      <c r="W20" s="29"/>
      <c r="X20" s="29"/>
      <c r="Y20" s="29"/>
    </row>
    <row r="21" spans="1:25" ht="15.75" customHeight="1" thickBot="1" x14ac:dyDescent="0.3">
      <c r="A21" s="51"/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  <c r="N21" s="54"/>
      <c r="O21" s="54"/>
      <c r="P21" s="51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338" t="s">
        <v>26</v>
      </c>
      <c r="C22" s="338"/>
      <c r="D22" s="338"/>
      <c r="E22" s="338"/>
      <c r="F22" s="338"/>
      <c r="G22" s="254"/>
      <c r="H22" s="55"/>
      <c r="I22" s="55"/>
      <c r="J22" s="55"/>
      <c r="K22" s="55"/>
      <c r="L22" s="55"/>
      <c r="M22" s="55"/>
      <c r="N22" s="55"/>
      <c r="O22" s="55"/>
      <c r="P22" s="55"/>
      <c r="Q22" s="29"/>
      <c r="R22" s="29"/>
      <c r="S22" s="29"/>
      <c r="T22" s="29"/>
      <c r="U22" s="51"/>
      <c r="V22" s="29"/>
      <c r="W22" s="29"/>
      <c r="X22" s="29"/>
      <c r="Y22" s="29"/>
    </row>
    <row r="23" spans="1:25" ht="15.75" customHeight="1" thickBot="1" x14ac:dyDescent="0.3">
      <c r="A23" s="51"/>
      <c r="B23" s="337" t="s">
        <v>27</v>
      </c>
      <c r="C23" s="258" t="s">
        <v>28</v>
      </c>
      <c r="D23" s="258" t="s">
        <v>29</v>
      </c>
      <c r="E23" s="258" t="s">
        <v>30</v>
      </c>
      <c r="F23" s="258" t="s">
        <v>31</v>
      </c>
      <c r="G23"/>
      <c r="H23" s="51"/>
      <c r="I23" s="290"/>
      <c r="J23" s="51"/>
      <c r="K23" s="51"/>
      <c r="L23" s="57"/>
      <c r="M23" s="57"/>
      <c r="N23" s="57"/>
      <c r="O23" s="57"/>
      <c r="P23" s="29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6.5" customHeight="1" thickBot="1" x14ac:dyDescent="0.3">
      <c r="A24" s="51"/>
      <c r="B24" s="337"/>
      <c r="C24" s="259" t="s">
        <v>32</v>
      </c>
      <c r="D24" s="259" t="s">
        <v>32</v>
      </c>
      <c r="E24" s="259" t="s">
        <v>32</v>
      </c>
      <c r="F24" s="259" t="s">
        <v>32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thickBot="1" x14ac:dyDescent="0.3">
      <c r="A25" s="51"/>
      <c r="B25" s="255" t="s">
        <v>386</v>
      </c>
      <c r="C25" s="176">
        <f>+'S1 - Tunnit'!B3</f>
        <v>4.25</v>
      </c>
      <c r="D25" s="176">
        <f>+'S2 -Tunnit'!B3</f>
        <v>21</v>
      </c>
      <c r="E25" s="176">
        <f>+'S3 -Tunnit'!B3</f>
        <v>28</v>
      </c>
      <c r="F25" s="176">
        <f>SUM(B25:E25)</f>
        <v>53.25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387</v>
      </c>
      <c r="C26" s="176">
        <f>'S1 - Tunnit'!B4</f>
        <v>4.25</v>
      </c>
      <c r="D26" s="176">
        <f>+'S2 -Tunnit'!B4</f>
        <v>25</v>
      </c>
      <c r="E26" s="176">
        <f>+'S3 -Tunnit'!B4</f>
        <v>40.5</v>
      </c>
      <c r="F26" s="176">
        <f>SUM(B26:E26)</f>
        <v>69.75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/>
      <c r="C27" s="176"/>
      <c r="D27" s="176"/>
      <c r="E27" s="176"/>
      <c r="F27" s="176"/>
      <c r="G27"/>
      <c r="H27" s="51"/>
      <c r="I27" s="51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256"/>
      <c r="D30" s="256"/>
      <c r="E30" s="253"/>
      <c r="F30" s="176"/>
      <c r="G30"/>
      <c r="H30" s="51"/>
      <c r="I30" s="51"/>
      <c r="J30" s="57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6.5" customHeight="1" thickBot="1" x14ac:dyDescent="0.3">
      <c r="A31" s="51"/>
      <c r="B31" s="257" t="s">
        <v>38</v>
      </c>
      <c r="C31" s="241">
        <f>SUM(C25:C30)</f>
        <v>8.5</v>
      </c>
      <c r="D31" s="241">
        <f>SUM(D25:D30)</f>
        <v>46</v>
      </c>
      <c r="E31" s="241">
        <f>SUM(E25:E30)</f>
        <v>68.5</v>
      </c>
      <c r="F31" s="241">
        <f>SUM(F25:F30)</f>
        <v>123</v>
      </c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51"/>
      <c r="B32" s="60"/>
      <c r="C32" s="61"/>
      <c r="D32" s="61"/>
      <c r="E32" s="61"/>
      <c r="F32" s="61"/>
      <c r="G32" s="51"/>
      <c r="H32" s="51"/>
      <c r="I32" s="51"/>
      <c r="J32" s="57"/>
      <c r="K32" s="51"/>
      <c r="L32" s="51"/>
      <c r="M32" s="51"/>
      <c r="N32" s="54"/>
      <c r="O32" s="54"/>
      <c r="P32" s="51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7"/>
      <c r="K33" s="51"/>
      <c r="L33" s="51"/>
      <c r="M33" s="51"/>
      <c r="N33" s="57"/>
      <c r="O33" s="57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57" t="s">
        <v>39</v>
      </c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51"/>
      <c r="B36" s="51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1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</sheetData>
  <mergeCells count="39">
    <mergeCell ref="C9:M9"/>
    <mergeCell ref="B2:M2"/>
    <mergeCell ref="B3:L4"/>
    <mergeCell ref="C6:M6"/>
    <mergeCell ref="C7:M7"/>
    <mergeCell ref="C8:M8"/>
    <mergeCell ref="B11:M11"/>
    <mergeCell ref="E12:J12"/>
    <mergeCell ref="V12:X12"/>
    <mergeCell ref="B13:B14"/>
    <mergeCell ref="C13:C14"/>
    <mergeCell ref="D13:D14"/>
    <mergeCell ref="E13:J14"/>
    <mergeCell ref="K13:K14"/>
    <mergeCell ref="L13:L14"/>
    <mergeCell ref="M13:M14"/>
    <mergeCell ref="M15:M16"/>
    <mergeCell ref="B17:B18"/>
    <mergeCell ref="C17:C18"/>
    <mergeCell ref="D17:D18"/>
    <mergeCell ref="E17:J18"/>
    <mergeCell ref="K17:K18"/>
    <mergeCell ref="L17:L18"/>
    <mergeCell ref="M17:M18"/>
    <mergeCell ref="B15:B16"/>
    <mergeCell ref="C15:C16"/>
    <mergeCell ref="D15:D16"/>
    <mergeCell ref="E15:J16"/>
    <mergeCell ref="K15:K16"/>
    <mergeCell ref="L15:L16"/>
    <mergeCell ref="M19:M20"/>
    <mergeCell ref="B23:B24"/>
    <mergeCell ref="B22:F22"/>
    <mergeCell ref="B19:B20"/>
    <mergeCell ref="C19:C20"/>
    <mergeCell ref="D19:D20"/>
    <mergeCell ref="E19:J20"/>
    <mergeCell ref="K19:K20"/>
    <mergeCell ref="L19:L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3"/>
      <c r="N1" s="313"/>
      <c r="O1" s="313"/>
    </row>
    <row r="2" spans="1:15" ht="31.5" customHeight="1" x14ac:dyDescent="0.2">
      <c r="A2" s="317" t="s">
        <v>92</v>
      </c>
      <c r="B2" s="317" t="s">
        <v>238</v>
      </c>
      <c r="C2" s="317" t="s">
        <v>239</v>
      </c>
      <c r="D2" s="477" t="s">
        <v>240</v>
      </c>
      <c r="E2" s="478"/>
      <c r="F2" s="479" t="s">
        <v>241</v>
      </c>
      <c r="G2" s="478"/>
      <c r="H2" s="317" t="s">
        <v>242</v>
      </c>
      <c r="I2" s="91" t="s">
        <v>243</v>
      </c>
      <c r="J2" s="92"/>
      <c r="K2" s="93"/>
      <c r="L2" s="94"/>
      <c r="M2" s="314"/>
      <c r="N2" s="314"/>
      <c r="O2" s="314"/>
    </row>
    <row r="3" spans="1:15" ht="15" customHeight="1" x14ac:dyDescent="0.25">
      <c r="A3" s="95">
        <v>2</v>
      </c>
      <c r="B3" s="96"/>
      <c r="C3" s="97" t="s">
        <v>244</v>
      </c>
      <c r="D3" s="480" t="s">
        <v>245</v>
      </c>
      <c r="E3" s="480"/>
      <c r="F3" s="481" t="s">
        <v>246</v>
      </c>
      <c r="G3" s="482"/>
      <c r="H3" s="98"/>
      <c r="I3" s="96"/>
      <c r="J3" s="99"/>
      <c r="K3" s="100"/>
      <c r="L3" s="314"/>
      <c r="M3" s="314"/>
      <c r="N3" s="314"/>
      <c r="O3" s="314"/>
    </row>
    <row r="4" spans="1:15" ht="30" customHeight="1" x14ac:dyDescent="0.25">
      <c r="A4" s="95"/>
      <c r="B4" s="96"/>
      <c r="C4" s="318"/>
      <c r="D4" s="482"/>
      <c r="E4" s="482"/>
      <c r="F4" s="481"/>
      <c r="G4" s="482"/>
      <c r="H4" s="98"/>
      <c r="I4" s="96"/>
      <c r="J4" s="101"/>
      <c r="K4" s="100"/>
      <c r="L4" s="314"/>
      <c r="M4" s="314"/>
      <c r="N4" s="314"/>
      <c r="O4" s="314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4"/>
      <c r="M5" s="314"/>
      <c r="N5" s="314"/>
      <c r="O5" s="314"/>
    </row>
    <row r="6" spans="1:15" ht="15" customHeight="1" x14ac:dyDescent="0.2">
      <c r="A6" s="314"/>
      <c r="B6" s="313"/>
      <c r="C6" s="313"/>
      <c r="D6" s="313"/>
      <c r="E6" s="313"/>
      <c r="F6" s="105"/>
      <c r="G6" s="313"/>
      <c r="H6" s="313"/>
      <c r="I6" s="313"/>
      <c r="J6" s="100"/>
      <c r="K6" s="100"/>
      <c r="L6" s="314"/>
      <c r="M6" s="314"/>
      <c r="N6" s="314"/>
      <c r="O6" s="314"/>
    </row>
    <row r="7" spans="1:15" ht="15" customHeight="1" x14ac:dyDescent="0.2">
      <c r="A7" s="313"/>
      <c r="B7" s="106"/>
      <c r="C7" s="106"/>
      <c r="D7" s="313"/>
      <c r="E7" s="107"/>
      <c r="F7" s="108"/>
      <c r="G7" s="313"/>
      <c r="H7" s="313"/>
      <c r="I7" s="107"/>
      <c r="J7" s="109"/>
      <c r="K7" s="110"/>
      <c r="L7" s="314"/>
      <c r="M7" s="314"/>
      <c r="N7" s="314"/>
      <c r="O7" s="314"/>
    </row>
    <row r="8" spans="1:15" ht="30.75" customHeight="1" x14ac:dyDescent="0.25">
      <c r="A8" s="313"/>
      <c r="B8" s="483" t="s">
        <v>99</v>
      </c>
      <c r="C8" s="484"/>
      <c r="D8" s="106"/>
      <c r="E8" s="106"/>
      <c r="F8" s="111"/>
      <c r="G8" s="106"/>
      <c r="H8" s="106"/>
      <c r="I8" s="112"/>
      <c r="J8" s="109"/>
      <c r="K8" s="110"/>
      <c r="L8" s="314"/>
      <c r="M8" s="314"/>
      <c r="N8" s="314"/>
      <c r="O8" s="314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4"/>
      <c r="M9" s="314"/>
      <c r="N9" s="314"/>
      <c r="O9" s="314"/>
    </row>
    <row r="10" spans="1:15" ht="45" customHeight="1" x14ac:dyDescent="0.2">
      <c r="A10" s="316" t="s">
        <v>101</v>
      </c>
      <c r="B10" s="116" t="s">
        <v>247</v>
      </c>
      <c r="C10" s="485" t="s">
        <v>103</v>
      </c>
      <c r="D10" s="486"/>
      <c r="E10" s="316" t="s">
        <v>108</v>
      </c>
      <c r="F10" s="117" t="s">
        <v>104</v>
      </c>
      <c r="G10" s="116" t="s">
        <v>248</v>
      </c>
      <c r="H10" s="316" t="s">
        <v>106</v>
      </c>
      <c r="I10" s="316" t="s">
        <v>107</v>
      </c>
      <c r="J10" s="118" t="s">
        <v>249</v>
      </c>
      <c r="K10" s="119" t="s">
        <v>250</v>
      </c>
      <c r="L10" s="99"/>
      <c r="M10" s="313"/>
      <c r="N10" s="313"/>
      <c r="O10" s="314"/>
    </row>
    <row r="11" spans="1:15" ht="39" customHeight="1" x14ac:dyDescent="0.25">
      <c r="A11" s="94"/>
      <c r="B11" s="487" t="s">
        <v>251</v>
      </c>
      <c r="C11" s="487"/>
      <c r="D11" s="488"/>
      <c r="E11" s="489"/>
      <c r="F11" s="490"/>
      <c r="G11" s="489"/>
      <c r="H11" s="489"/>
      <c r="I11" s="489"/>
      <c r="J11" s="120"/>
      <c r="K11" s="120"/>
      <c r="L11" s="313"/>
      <c r="M11" s="313"/>
      <c r="N11" s="313"/>
      <c r="O11" s="314"/>
    </row>
    <row r="12" spans="1:15" ht="15" customHeight="1" x14ac:dyDescent="0.2">
      <c r="A12" s="314" t="s">
        <v>252</v>
      </c>
      <c r="B12" s="315" t="s">
        <v>253</v>
      </c>
      <c r="C12" s="314" t="s">
        <v>254</v>
      </c>
      <c r="D12" s="314"/>
      <c r="E12" s="121">
        <v>7</v>
      </c>
      <c r="F12" s="122">
        <v>41357</v>
      </c>
      <c r="G12" s="123" t="s">
        <v>255</v>
      </c>
      <c r="H12" s="314"/>
      <c r="I12" s="314"/>
      <c r="J12" s="100" t="s">
        <v>256</v>
      </c>
      <c r="K12" s="100" t="s">
        <v>257</v>
      </c>
      <c r="L12" s="313"/>
      <c r="M12" s="313"/>
      <c r="N12" s="313"/>
      <c r="O12" s="314"/>
    </row>
    <row r="13" spans="1:15" ht="15" customHeight="1" x14ac:dyDescent="0.2">
      <c r="A13" s="314" t="s">
        <v>258</v>
      </c>
      <c r="B13" s="315" t="s">
        <v>253</v>
      </c>
      <c r="C13" s="491" t="s">
        <v>259</v>
      </c>
      <c r="D13" s="491"/>
      <c r="E13" s="121">
        <v>5</v>
      </c>
      <c r="F13" s="124">
        <v>41359</v>
      </c>
      <c r="G13" s="125" t="s">
        <v>260</v>
      </c>
      <c r="H13" s="314"/>
      <c r="I13" s="314"/>
      <c r="J13" s="100"/>
      <c r="K13" s="100" t="s">
        <v>257</v>
      </c>
      <c r="L13" s="313"/>
      <c r="M13" s="313"/>
      <c r="N13" s="313"/>
      <c r="O13" s="314"/>
    </row>
    <row r="14" spans="1:15" ht="15" customHeight="1" x14ac:dyDescent="0.2">
      <c r="A14" s="314" t="s">
        <v>261</v>
      </c>
      <c r="B14" s="315" t="s">
        <v>253</v>
      </c>
      <c r="C14" s="314" t="s">
        <v>262</v>
      </c>
      <c r="D14" s="314"/>
      <c r="E14" s="121">
        <v>18</v>
      </c>
      <c r="F14" s="122">
        <v>41323</v>
      </c>
      <c r="G14" s="125"/>
      <c r="H14" s="314"/>
      <c r="I14" s="314"/>
      <c r="J14" s="100" t="s">
        <v>263</v>
      </c>
      <c r="K14" s="100"/>
      <c r="L14" s="313"/>
      <c r="M14" s="313"/>
      <c r="N14" s="313"/>
      <c r="O14" s="314"/>
    </row>
    <row r="15" spans="1:15" ht="15" customHeight="1" x14ac:dyDescent="0.2">
      <c r="A15" s="314" t="s">
        <v>264</v>
      </c>
      <c r="B15" s="315" t="s">
        <v>253</v>
      </c>
      <c r="C15" s="314" t="s">
        <v>265</v>
      </c>
      <c r="D15" s="314"/>
      <c r="E15" s="121">
        <v>19</v>
      </c>
      <c r="F15" s="126"/>
      <c r="G15" s="125"/>
      <c r="H15" s="314"/>
      <c r="I15" s="314"/>
      <c r="J15" s="100">
        <v>0</v>
      </c>
      <c r="K15" s="100"/>
      <c r="L15" s="313"/>
      <c r="M15" s="313"/>
      <c r="N15" s="313"/>
      <c r="O15" s="314"/>
    </row>
    <row r="16" spans="1:15" ht="15" customHeight="1" x14ac:dyDescent="0.2">
      <c r="A16" s="314" t="s">
        <v>266</v>
      </c>
      <c r="B16" s="315" t="s">
        <v>253</v>
      </c>
      <c r="C16" s="491" t="s">
        <v>267</v>
      </c>
      <c r="D16" s="491"/>
      <c r="E16" s="121">
        <v>15</v>
      </c>
      <c r="F16" s="122">
        <v>41329</v>
      </c>
      <c r="G16" s="125"/>
      <c r="H16" s="314"/>
      <c r="I16" s="314"/>
      <c r="J16" s="100"/>
      <c r="K16" s="100"/>
      <c r="L16" s="313"/>
      <c r="M16" s="313"/>
      <c r="N16" s="313"/>
      <c r="O16" s="314"/>
    </row>
    <row r="17" spans="1:15" ht="15" customHeight="1" x14ac:dyDescent="0.2">
      <c r="A17" s="314"/>
      <c r="B17" s="121"/>
      <c r="C17" s="314"/>
      <c r="D17" s="18"/>
      <c r="E17" s="121"/>
      <c r="F17" s="111"/>
      <c r="G17" s="125"/>
      <c r="H17" s="314"/>
      <c r="I17" s="314"/>
      <c r="J17" s="100"/>
      <c r="K17" s="100"/>
      <c r="L17" s="313"/>
      <c r="M17" s="313"/>
      <c r="N17" s="313"/>
      <c r="O17" s="314"/>
    </row>
    <row r="18" spans="1:15" ht="15" customHeight="1" x14ac:dyDescent="0.2">
      <c r="A18" s="314" t="s">
        <v>268</v>
      </c>
      <c r="B18" s="315" t="s">
        <v>253</v>
      </c>
      <c r="C18" s="314" t="s">
        <v>269</v>
      </c>
      <c r="D18" s="313"/>
      <c r="E18" s="121">
        <v>64</v>
      </c>
      <c r="F18" s="124">
        <v>41308</v>
      </c>
      <c r="G18" s="314"/>
      <c r="H18" s="314"/>
      <c r="I18" s="314"/>
      <c r="J18" s="100"/>
      <c r="K18" s="100"/>
      <c r="L18" s="313"/>
      <c r="M18" s="313"/>
      <c r="N18" s="313"/>
      <c r="O18" s="314"/>
    </row>
    <row r="19" spans="1:15" ht="15" customHeight="1" x14ac:dyDescent="0.2">
      <c r="A19" s="314" t="s">
        <v>270</v>
      </c>
      <c r="B19" s="127" t="s">
        <v>271</v>
      </c>
      <c r="C19" s="491" t="s">
        <v>272</v>
      </c>
      <c r="D19" s="492"/>
      <c r="E19" s="121">
        <v>44</v>
      </c>
      <c r="F19" s="124">
        <v>41308</v>
      </c>
      <c r="G19" s="125"/>
      <c r="H19" s="314"/>
      <c r="I19" s="314"/>
      <c r="J19" s="100"/>
      <c r="K19" s="100"/>
      <c r="L19" s="313"/>
      <c r="M19" s="313"/>
      <c r="N19" s="313"/>
      <c r="O19" s="314"/>
    </row>
    <row r="20" spans="1:15" ht="15" customHeight="1" x14ac:dyDescent="0.2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</row>
    <row r="21" spans="1:15" ht="15" customHeight="1" x14ac:dyDescent="0.2">
      <c r="A21" s="314" t="s">
        <v>273</v>
      </c>
      <c r="B21" s="315" t="s">
        <v>274</v>
      </c>
      <c r="C21" s="493" t="s">
        <v>275</v>
      </c>
      <c r="D21" s="494"/>
      <c r="E21" s="121">
        <v>32</v>
      </c>
      <c r="F21" s="124">
        <v>41341</v>
      </c>
      <c r="G21" s="314"/>
      <c r="H21" s="314"/>
      <c r="I21" s="314"/>
      <c r="J21" s="100"/>
      <c r="K21" s="100"/>
      <c r="L21" s="313"/>
      <c r="M21" s="313"/>
      <c r="N21" s="313"/>
      <c r="O21" s="314"/>
    </row>
    <row r="22" spans="1:15" ht="15" customHeight="1" x14ac:dyDescent="0.2">
      <c r="A22" s="313"/>
      <c r="B22" s="313"/>
      <c r="C22" s="491" t="s">
        <v>276</v>
      </c>
      <c r="D22" s="492"/>
      <c r="E22" s="313">
        <v>20</v>
      </c>
      <c r="F22" s="124">
        <v>41360</v>
      </c>
      <c r="G22" s="313"/>
      <c r="H22" s="314"/>
      <c r="I22" s="313"/>
      <c r="J22" s="100"/>
      <c r="K22" s="100"/>
      <c r="L22" s="313"/>
      <c r="M22" s="313"/>
      <c r="N22" s="313"/>
      <c r="O22" s="314"/>
    </row>
    <row r="23" spans="1:15" ht="15" customHeight="1" x14ac:dyDescent="0.2">
      <c r="A23" s="314"/>
      <c r="B23" s="315"/>
      <c r="C23" s="491" t="s">
        <v>277</v>
      </c>
      <c r="D23" s="492"/>
      <c r="E23" s="314">
        <v>9</v>
      </c>
      <c r="F23" s="124">
        <v>41356</v>
      </c>
      <c r="G23" s="314"/>
      <c r="H23" s="314"/>
      <c r="I23" s="314"/>
      <c r="J23" s="100"/>
      <c r="K23" s="100"/>
      <c r="L23" s="313"/>
      <c r="M23" s="313"/>
      <c r="N23" s="313"/>
      <c r="O23" s="314"/>
    </row>
    <row r="24" spans="1:15" ht="15" customHeight="1" x14ac:dyDescent="0.2">
      <c r="A24" s="314"/>
      <c r="B24" s="315"/>
      <c r="C24" s="491" t="s">
        <v>278</v>
      </c>
      <c r="D24" s="492"/>
      <c r="E24" s="314">
        <v>25</v>
      </c>
      <c r="F24" s="124">
        <v>41356</v>
      </c>
      <c r="G24" s="314"/>
      <c r="H24" s="314"/>
      <c r="I24" s="314"/>
      <c r="J24" s="100"/>
      <c r="K24" s="100"/>
      <c r="L24" s="313"/>
      <c r="M24" s="313"/>
      <c r="N24" s="313"/>
      <c r="O24" s="314"/>
    </row>
    <row r="25" spans="1:15" ht="15" customHeight="1" x14ac:dyDescent="0.2">
      <c r="A25" s="314"/>
      <c r="B25" s="315"/>
      <c r="C25" s="491" t="s">
        <v>279</v>
      </c>
      <c r="D25" s="491"/>
      <c r="E25" s="314">
        <v>27</v>
      </c>
      <c r="F25" s="124">
        <v>41356</v>
      </c>
      <c r="G25" s="314"/>
      <c r="H25" s="314"/>
      <c r="I25" s="314"/>
      <c r="J25" s="100"/>
      <c r="K25" s="100"/>
      <c r="L25" s="313"/>
      <c r="M25" s="313"/>
      <c r="N25" s="313"/>
      <c r="O25" s="314"/>
    </row>
    <row r="26" spans="1:15" ht="15" customHeight="1" x14ac:dyDescent="0.2">
      <c r="A26" s="314"/>
      <c r="B26" s="315"/>
      <c r="C26" s="491" t="s">
        <v>280</v>
      </c>
      <c r="D26" s="492"/>
      <c r="E26" s="314">
        <v>17</v>
      </c>
      <c r="F26" s="124">
        <v>41356</v>
      </c>
      <c r="G26" s="314"/>
      <c r="H26" s="314"/>
      <c r="I26" s="314"/>
      <c r="J26" s="100"/>
      <c r="K26" s="100"/>
      <c r="L26" s="313"/>
      <c r="M26" s="313"/>
      <c r="N26" s="313"/>
      <c r="O26" s="314"/>
    </row>
    <row r="27" spans="1:15" ht="15.75" customHeight="1" x14ac:dyDescent="0.25">
      <c r="A27" s="314"/>
      <c r="B27" s="495" t="s">
        <v>281</v>
      </c>
      <c r="C27" s="496"/>
      <c r="D27" s="497"/>
      <c r="E27" s="498"/>
      <c r="F27" s="499"/>
      <c r="G27" s="498"/>
      <c r="H27" s="498"/>
      <c r="I27" s="498"/>
      <c r="J27" s="128"/>
      <c r="K27" s="128"/>
      <c r="L27" s="313"/>
      <c r="M27" s="313"/>
      <c r="N27" s="313"/>
      <c r="O27" s="314"/>
    </row>
    <row r="28" spans="1:15" ht="15" customHeight="1" x14ac:dyDescent="0.2">
      <c r="A28" s="313"/>
      <c r="B28" s="313"/>
      <c r="C28" s="313"/>
      <c r="D28" s="313"/>
      <c r="E28" s="313"/>
      <c r="F28" s="313"/>
      <c r="G28" s="313"/>
      <c r="H28" s="313"/>
      <c r="I28" s="313"/>
      <c r="J28" s="100"/>
      <c r="K28" s="100"/>
      <c r="L28" s="313"/>
      <c r="M28" s="313"/>
      <c r="N28" s="313"/>
      <c r="O28" s="314"/>
    </row>
    <row r="29" spans="1:15" ht="15" customHeight="1" x14ac:dyDescent="0.2">
      <c r="A29" s="313"/>
      <c r="B29" s="313" t="s">
        <v>282</v>
      </c>
      <c r="C29" s="493" t="s">
        <v>283</v>
      </c>
      <c r="D29" s="493"/>
      <c r="E29" s="313">
        <v>26</v>
      </c>
      <c r="F29" s="129">
        <v>41355</v>
      </c>
      <c r="G29" s="313"/>
      <c r="H29" s="313"/>
      <c r="I29" s="313"/>
      <c r="J29" s="100"/>
      <c r="K29" s="100"/>
      <c r="L29" s="313"/>
      <c r="M29" s="313"/>
      <c r="N29" s="313"/>
      <c r="O29" s="314"/>
    </row>
    <row r="30" spans="1:15" ht="33.75" customHeight="1" x14ac:dyDescent="0.2">
      <c r="A30" s="314"/>
      <c r="B30" s="315"/>
      <c r="C30" s="491" t="s">
        <v>284</v>
      </c>
      <c r="D30" s="492"/>
      <c r="E30" s="121" t="s">
        <v>285</v>
      </c>
      <c r="F30" s="124"/>
      <c r="G30" s="125"/>
      <c r="H30" s="314"/>
      <c r="I30" s="314"/>
      <c r="J30" s="100"/>
      <c r="K30" s="100"/>
      <c r="L30" s="313"/>
      <c r="M30" s="313"/>
      <c r="N30" s="313"/>
      <c r="O30" s="314"/>
    </row>
    <row r="31" spans="1:15" ht="15" customHeight="1" x14ac:dyDescent="0.2">
      <c r="A31" s="314"/>
      <c r="B31" s="315"/>
      <c r="C31" s="491" t="s">
        <v>286</v>
      </c>
      <c r="D31" s="492"/>
      <c r="E31" s="121">
        <v>24</v>
      </c>
      <c r="F31" s="124">
        <v>41360</v>
      </c>
      <c r="G31" s="125"/>
      <c r="H31" s="314"/>
      <c r="I31" s="314"/>
      <c r="J31" s="100"/>
      <c r="K31" s="100"/>
      <c r="L31" s="313"/>
      <c r="M31" s="313"/>
      <c r="N31" s="313"/>
      <c r="O31" s="314"/>
    </row>
    <row r="32" spans="1:15" ht="15" customHeight="1" x14ac:dyDescent="0.2">
      <c r="A32" s="314"/>
      <c r="B32" s="315"/>
      <c r="C32" s="491" t="s">
        <v>287</v>
      </c>
      <c r="D32" s="492"/>
      <c r="E32" s="121">
        <v>40</v>
      </c>
      <c r="F32" s="126"/>
      <c r="G32" s="125"/>
      <c r="H32" s="314"/>
      <c r="I32" s="314"/>
      <c r="J32" s="100"/>
      <c r="K32" s="100"/>
      <c r="L32" s="313"/>
      <c r="M32" s="313"/>
      <c r="N32" s="313"/>
      <c r="O32" s="314"/>
    </row>
    <row r="33" spans="1:15" ht="15" customHeight="1" x14ac:dyDescent="0.2">
      <c r="A33" s="314"/>
      <c r="B33" s="315"/>
      <c r="C33" s="491" t="s">
        <v>288</v>
      </c>
      <c r="D33" s="492"/>
      <c r="E33" s="121">
        <v>29</v>
      </c>
      <c r="F33" s="126"/>
      <c r="G33" s="125"/>
      <c r="H33" s="314"/>
      <c r="I33" s="314"/>
      <c r="J33" s="100"/>
      <c r="K33" s="100"/>
      <c r="L33" s="313"/>
      <c r="M33" s="313"/>
      <c r="N33" s="313"/>
      <c r="O33" s="314"/>
    </row>
    <row r="34" spans="1:15" ht="15" customHeight="1" x14ac:dyDescent="0.2">
      <c r="A34" s="314"/>
      <c r="B34" s="315"/>
      <c r="C34" s="491" t="s">
        <v>289</v>
      </c>
      <c r="D34" s="492"/>
      <c r="E34" s="121">
        <v>22</v>
      </c>
      <c r="F34" s="124"/>
      <c r="G34" s="125"/>
      <c r="H34" s="314"/>
      <c r="I34" s="314"/>
      <c r="J34" s="100"/>
      <c r="K34" s="100"/>
      <c r="L34" s="313"/>
      <c r="M34" s="313"/>
      <c r="N34" s="313"/>
      <c r="O34" s="314"/>
    </row>
    <row r="35" spans="1:15" ht="15" customHeight="1" x14ac:dyDescent="0.2">
      <c r="A35" s="314"/>
      <c r="B35" s="315"/>
      <c r="C35" s="491" t="s">
        <v>290</v>
      </c>
      <c r="D35" s="492"/>
      <c r="E35" s="121">
        <v>32</v>
      </c>
      <c r="F35" s="124">
        <v>41360</v>
      </c>
      <c r="G35" s="125"/>
      <c r="H35" s="314"/>
      <c r="I35" s="314"/>
      <c r="J35" s="100"/>
      <c r="K35" s="100"/>
      <c r="L35" s="313"/>
      <c r="M35" s="313"/>
      <c r="N35" s="313"/>
      <c r="O35" s="314"/>
    </row>
    <row r="36" spans="1:15" ht="15" customHeight="1" x14ac:dyDescent="0.2">
      <c r="A36" s="314"/>
      <c r="B36" s="315"/>
      <c r="C36" s="313"/>
      <c r="D36" s="313"/>
      <c r="E36" s="121"/>
      <c r="F36" s="111"/>
      <c r="G36" s="125"/>
      <c r="H36" s="314"/>
      <c r="I36" s="314"/>
      <c r="J36" s="100"/>
      <c r="K36" s="100"/>
      <c r="L36" s="313"/>
      <c r="M36" s="313"/>
      <c r="N36" s="313"/>
      <c r="O36" s="314"/>
    </row>
    <row r="37" spans="1:15" ht="15" customHeight="1" x14ac:dyDescent="0.2">
      <c r="A37" s="314"/>
      <c r="B37" s="315"/>
      <c r="C37" s="314"/>
      <c r="D37" s="313"/>
      <c r="E37" s="121"/>
      <c r="F37" s="111"/>
      <c r="G37" s="125"/>
      <c r="H37" s="314"/>
      <c r="I37" s="314"/>
      <c r="J37" s="100"/>
      <c r="K37" s="100"/>
      <c r="L37" s="313"/>
      <c r="M37" s="313"/>
      <c r="N37" s="313"/>
      <c r="O37" s="314"/>
    </row>
    <row r="38" spans="1:15" ht="15" customHeight="1" x14ac:dyDescent="0.2">
      <c r="A38" s="314"/>
      <c r="B38" s="127"/>
      <c r="C38" s="493" t="s">
        <v>291</v>
      </c>
      <c r="D38" s="494"/>
      <c r="E38" s="121">
        <v>12</v>
      </c>
      <c r="F38" s="129">
        <v>41355</v>
      </c>
      <c r="G38" s="125"/>
      <c r="H38" s="314"/>
      <c r="I38" s="314"/>
      <c r="J38" s="100"/>
      <c r="K38" s="100"/>
      <c r="L38" s="313"/>
      <c r="M38" s="313"/>
      <c r="N38" s="313"/>
      <c r="O38" s="314"/>
    </row>
    <row r="39" spans="1:15" ht="15" customHeight="1" x14ac:dyDescent="0.2">
      <c r="A39" s="314"/>
      <c r="B39" s="127"/>
      <c r="C39" s="491"/>
      <c r="D39" s="492"/>
      <c r="E39" s="121"/>
      <c r="F39" s="111"/>
      <c r="G39" s="125"/>
      <c r="H39" s="314"/>
      <c r="I39" s="314"/>
      <c r="J39" s="100"/>
      <c r="K39" s="100"/>
      <c r="L39" s="313"/>
      <c r="M39" s="313"/>
      <c r="N39" s="313"/>
      <c r="O39" s="314"/>
    </row>
    <row r="40" spans="1:15" ht="15" customHeight="1" x14ac:dyDescent="0.2">
      <c r="A40" s="314"/>
      <c r="B40" s="315"/>
      <c r="C40" s="491" t="s">
        <v>292</v>
      </c>
      <c r="D40" s="492"/>
      <c r="E40" s="121">
        <v>32</v>
      </c>
      <c r="F40" s="130">
        <v>41356</v>
      </c>
      <c r="G40" s="314"/>
      <c r="H40" s="314"/>
      <c r="I40" s="314"/>
      <c r="J40" s="100"/>
      <c r="K40" s="100"/>
      <c r="L40" s="313"/>
      <c r="M40" s="313"/>
      <c r="N40" s="313"/>
      <c r="O40" s="314"/>
    </row>
    <row r="41" spans="1:15" ht="15" customHeight="1" x14ac:dyDescent="0.2">
      <c r="A41" s="314"/>
      <c r="B41" s="315"/>
      <c r="C41" s="313"/>
      <c r="D41" s="313"/>
      <c r="E41" s="314"/>
      <c r="F41" s="131"/>
      <c r="G41" s="314"/>
      <c r="H41" s="314"/>
      <c r="I41" s="314"/>
      <c r="J41" s="100"/>
      <c r="K41" s="100"/>
      <c r="L41" s="313"/>
      <c r="M41" s="313"/>
      <c r="N41" s="313"/>
      <c r="O41" s="314"/>
    </row>
    <row r="42" spans="1:15" ht="15" customHeight="1" x14ac:dyDescent="0.2">
      <c r="A42" s="314"/>
      <c r="B42" s="315"/>
      <c r="C42" s="313"/>
      <c r="D42" s="313"/>
      <c r="E42" s="314"/>
      <c r="F42" s="131"/>
      <c r="G42" s="314"/>
      <c r="H42" s="314"/>
      <c r="I42" s="314"/>
      <c r="J42" s="100"/>
      <c r="K42" s="100"/>
      <c r="L42" s="313"/>
      <c r="M42" s="313"/>
      <c r="N42" s="313"/>
      <c r="O42" s="314"/>
    </row>
    <row r="43" spans="1:15" ht="15" customHeight="1" x14ac:dyDescent="0.2">
      <c r="A43" s="314"/>
      <c r="B43" s="315"/>
      <c r="C43" s="313"/>
      <c r="D43" s="313"/>
      <c r="E43" s="314"/>
      <c r="F43" s="131"/>
      <c r="G43" s="314"/>
      <c r="H43" s="314"/>
      <c r="I43" s="314"/>
      <c r="J43" s="100"/>
      <c r="K43" s="100"/>
      <c r="L43" s="313"/>
      <c r="M43" s="313"/>
      <c r="N43" s="313"/>
      <c r="O43" s="314"/>
    </row>
    <row r="44" spans="1:15" ht="15" customHeight="1" x14ac:dyDescent="0.2">
      <c r="A44" s="314"/>
      <c r="B44" s="315"/>
      <c r="C44" s="313"/>
      <c r="D44" s="313"/>
      <c r="E44" s="314"/>
      <c r="F44" s="111"/>
      <c r="G44" s="314"/>
      <c r="H44" s="314"/>
      <c r="I44" s="314"/>
      <c r="J44" s="100"/>
      <c r="K44" s="100"/>
      <c r="L44" s="313"/>
      <c r="M44" s="313"/>
      <c r="N44" s="313"/>
      <c r="O44" s="314"/>
    </row>
    <row r="45" spans="1:15" ht="15" customHeight="1" x14ac:dyDescent="0.2">
      <c r="A45" s="314"/>
      <c r="B45" s="315"/>
      <c r="C45" s="313"/>
      <c r="D45" s="313"/>
      <c r="E45" s="314"/>
      <c r="F45" s="314"/>
      <c r="G45" s="314"/>
      <c r="H45" s="314"/>
      <c r="I45" s="314"/>
      <c r="J45" s="100"/>
      <c r="K45" s="100"/>
      <c r="L45" s="313"/>
      <c r="M45" s="313"/>
      <c r="N45" s="313"/>
      <c r="O45" s="314"/>
    </row>
    <row r="46" spans="1:15" ht="15.75" customHeight="1" x14ac:dyDescent="0.25">
      <c r="A46" s="314"/>
      <c r="B46" s="495" t="s">
        <v>293</v>
      </c>
      <c r="C46" s="495"/>
      <c r="D46" s="495"/>
      <c r="E46" s="495"/>
      <c r="F46" s="495"/>
      <c r="G46" s="495"/>
      <c r="H46" s="495"/>
      <c r="I46" s="495"/>
      <c r="J46" s="132"/>
      <c r="K46" s="132"/>
      <c r="L46" s="314"/>
      <c r="M46" s="314"/>
      <c r="N46" s="314"/>
      <c r="O46" s="314"/>
    </row>
    <row r="47" spans="1:15" ht="15" customHeight="1" x14ac:dyDescent="0.2">
      <c r="A47" s="314" t="s">
        <v>258</v>
      </c>
      <c r="B47" s="315"/>
      <c r="C47" s="491" t="s">
        <v>294</v>
      </c>
      <c r="D47" s="491"/>
      <c r="E47" s="121">
        <v>11</v>
      </c>
      <c r="F47" s="124">
        <v>41363</v>
      </c>
      <c r="G47" s="125"/>
      <c r="H47" s="314"/>
      <c r="I47" s="314"/>
      <c r="J47" s="104"/>
      <c r="K47" s="100" t="s">
        <v>257</v>
      </c>
      <c r="L47" s="314"/>
      <c r="M47" s="314"/>
      <c r="N47" s="314"/>
      <c r="O47" s="314"/>
    </row>
    <row r="48" spans="1:15" ht="15" customHeight="1" x14ac:dyDescent="0.2">
      <c r="A48" s="314"/>
      <c r="B48" s="127"/>
      <c r="C48" s="491"/>
      <c r="D48" s="491"/>
      <c r="E48" s="121"/>
      <c r="F48" s="111"/>
      <c r="G48" s="125"/>
      <c r="H48" s="314"/>
      <c r="I48" s="314"/>
      <c r="J48" s="104"/>
      <c r="K48" s="104"/>
      <c r="L48" s="314"/>
      <c r="M48" s="314"/>
      <c r="N48" s="314"/>
      <c r="O48" s="314"/>
    </row>
    <row r="49" spans="1:15" ht="15" customHeight="1" x14ac:dyDescent="0.2">
      <c r="A49" s="314" t="s">
        <v>258</v>
      </c>
      <c r="B49" s="315"/>
      <c r="C49" s="491" t="s">
        <v>295</v>
      </c>
      <c r="D49" s="491"/>
      <c r="E49" s="121">
        <v>10</v>
      </c>
      <c r="F49" s="124">
        <v>41363</v>
      </c>
      <c r="G49" s="125"/>
      <c r="H49" s="314"/>
      <c r="I49" s="314"/>
      <c r="J49" s="104"/>
      <c r="K49" s="100" t="s">
        <v>257</v>
      </c>
      <c r="L49" s="314"/>
      <c r="M49" s="314"/>
      <c r="N49" s="314"/>
      <c r="O49" s="314"/>
    </row>
    <row r="50" spans="1:15" ht="15" customHeight="1" x14ac:dyDescent="0.2">
      <c r="A50" s="314"/>
      <c r="B50" s="127"/>
      <c r="C50" s="491"/>
      <c r="D50" s="491"/>
      <c r="E50" s="121"/>
      <c r="F50" s="111"/>
      <c r="G50" s="125"/>
      <c r="H50" s="314"/>
      <c r="I50" s="314"/>
      <c r="J50" s="104"/>
      <c r="K50" s="104"/>
      <c r="L50" s="314"/>
      <c r="M50" s="314"/>
      <c r="N50" s="314"/>
      <c r="O50" s="314"/>
    </row>
    <row r="51" spans="1:15" ht="15" customHeight="1" x14ac:dyDescent="0.2">
      <c r="A51" s="313"/>
      <c r="B51" s="313"/>
      <c r="C51" s="313"/>
      <c r="D51" s="313"/>
      <c r="E51" s="313"/>
      <c r="F51" s="29"/>
      <c r="G51" s="313"/>
      <c r="H51" s="313"/>
      <c r="I51" s="313"/>
      <c r="J51" s="104"/>
      <c r="K51" s="104"/>
      <c r="L51" s="314"/>
      <c r="M51" s="314"/>
      <c r="N51" s="314"/>
      <c r="O51" s="314"/>
    </row>
    <row r="52" spans="1:15" ht="15" customHeight="1" x14ac:dyDescent="0.25">
      <c r="A52" s="313"/>
      <c r="B52" s="315"/>
      <c r="C52" s="491"/>
      <c r="D52" s="492"/>
      <c r="E52" s="314"/>
      <c r="F52" s="133"/>
      <c r="G52" s="314"/>
      <c r="H52" s="314"/>
      <c r="I52" s="314"/>
      <c r="J52" s="104"/>
      <c r="K52" s="104"/>
      <c r="L52" s="314"/>
      <c r="M52" s="314"/>
      <c r="N52" s="314"/>
      <c r="O52" s="314"/>
    </row>
    <row r="53" spans="1:15" ht="15" customHeight="1" x14ac:dyDescent="0.2">
      <c r="A53" s="314"/>
      <c r="B53" s="315"/>
      <c r="C53" s="314"/>
      <c r="D53" s="313"/>
      <c r="E53" s="314"/>
      <c r="F53" s="111"/>
      <c r="G53" s="314"/>
      <c r="H53" s="314"/>
      <c r="I53" s="314"/>
      <c r="J53" s="104"/>
      <c r="K53" s="104"/>
      <c r="L53" s="314"/>
      <c r="M53" s="314"/>
      <c r="N53" s="314"/>
      <c r="O53" s="314"/>
    </row>
    <row r="54" spans="1:15" ht="15.75" customHeight="1" x14ac:dyDescent="0.25">
      <c r="A54" s="314"/>
      <c r="B54" s="495" t="s">
        <v>296</v>
      </c>
      <c r="C54" s="495"/>
      <c r="D54" s="495"/>
      <c r="E54" s="495"/>
      <c r="F54" s="495"/>
      <c r="G54" s="495"/>
      <c r="H54" s="495"/>
      <c r="I54" s="495"/>
      <c r="J54" s="132"/>
      <c r="K54" s="132"/>
      <c r="L54" s="314"/>
      <c r="M54" s="314"/>
      <c r="N54" s="314"/>
      <c r="O54" s="314"/>
    </row>
    <row r="55" spans="1:15" ht="15" customHeight="1" x14ac:dyDescent="0.2">
      <c r="A55" s="314"/>
      <c r="B55" s="315"/>
      <c r="C55" s="491" t="s">
        <v>297</v>
      </c>
      <c r="D55" s="492"/>
      <c r="E55" s="134">
        <v>26</v>
      </c>
      <c r="F55" s="124">
        <v>41356</v>
      </c>
      <c r="G55" s="125"/>
      <c r="H55" s="314"/>
      <c r="I55" s="314"/>
      <c r="J55" s="135"/>
      <c r="K55" s="135"/>
      <c r="L55" s="314"/>
      <c r="M55" s="314"/>
      <c r="N55" s="314"/>
      <c r="O55" s="314"/>
    </row>
    <row r="56" spans="1:15" ht="15" customHeight="1" x14ac:dyDescent="0.2">
      <c r="A56" s="314"/>
      <c r="B56" s="127"/>
      <c r="C56" s="491" t="s">
        <v>298</v>
      </c>
      <c r="D56" s="491"/>
      <c r="E56" s="134">
        <v>55</v>
      </c>
      <c r="F56" s="124">
        <v>41356</v>
      </c>
      <c r="G56" s="125"/>
      <c r="H56" s="314"/>
      <c r="I56" s="314"/>
      <c r="J56" s="104"/>
      <c r="K56" s="104"/>
      <c r="L56" s="314"/>
      <c r="M56" s="314"/>
      <c r="N56" s="314"/>
      <c r="O56" s="314"/>
    </row>
    <row r="57" spans="1:15" ht="15" customHeight="1" x14ac:dyDescent="0.2">
      <c r="A57" s="314"/>
      <c r="B57" s="136"/>
      <c r="C57" s="314"/>
      <c r="D57" s="314"/>
      <c r="E57" s="314"/>
      <c r="F57" s="137"/>
      <c r="G57" s="314"/>
      <c r="H57" s="314"/>
      <c r="I57" s="314"/>
      <c r="J57" s="104"/>
      <c r="K57" s="104"/>
      <c r="L57" s="314"/>
      <c r="M57" s="314"/>
      <c r="N57" s="314"/>
      <c r="O57" s="314"/>
    </row>
    <row r="58" spans="1:15" ht="15.75" customHeight="1" x14ac:dyDescent="0.25">
      <c r="A58" s="314"/>
      <c r="B58" s="495" t="s">
        <v>299</v>
      </c>
      <c r="C58" s="495"/>
      <c r="D58" s="495"/>
      <c r="E58" s="495"/>
      <c r="F58" s="495"/>
      <c r="G58" s="495"/>
      <c r="H58" s="495"/>
      <c r="I58" s="495"/>
      <c r="J58" s="132"/>
      <c r="K58" s="132"/>
      <c r="L58" s="314"/>
      <c r="M58" s="314"/>
      <c r="N58" s="314"/>
      <c r="O58" s="314"/>
    </row>
    <row r="59" spans="1:15" ht="15" customHeight="1" x14ac:dyDescent="0.2">
      <c r="A59" s="314"/>
      <c r="B59" s="315" t="s">
        <v>253</v>
      </c>
      <c r="C59" s="491" t="s">
        <v>300</v>
      </c>
      <c r="D59" s="491"/>
      <c r="E59" s="121">
        <v>32</v>
      </c>
      <c r="F59" s="124">
        <v>41356</v>
      </c>
      <c r="G59" s="125"/>
      <c r="H59" s="314"/>
      <c r="I59" s="314"/>
      <c r="J59" s="104"/>
      <c r="K59" s="104"/>
      <c r="L59" s="314"/>
      <c r="M59" s="314"/>
      <c r="N59" s="314"/>
      <c r="O59" s="314"/>
    </row>
    <row r="60" spans="1:15" ht="15" customHeight="1" x14ac:dyDescent="0.2">
      <c r="A60" s="313"/>
      <c r="B60" s="313"/>
      <c r="C60" s="492" t="s">
        <v>301</v>
      </c>
      <c r="D60" s="492"/>
      <c r="E60" s="121">
        <v>50</v>
      </c>
      <c r="F60" s="138" t="s">
        <v>302</v>
      </c>
      <c r="G60" s="313"/>
      <c r="H60" s="313"/>
      <c r="I60" s="313"/>
      <c r="J60" s="104"/>
      <c r="K60" s="104"/>
      <c r="L60" s="314"/>
      <c r="M60" s="314"/>
      <c r="N60" s="314"/>
      <c r="O60" s="314"/>
    </row>
    <row r="61" spans="1:15" ht="15" customHeight="1" x14ac:dyDescent="0.2">
      <c r="A61" s="313"/>
      <c r="B61" s="313"/>
      <c r="C61" s="492" t="s">
        <v>303</v>
      </c>
      <c r="D61" s="492"/>
      <c r="E61" s="121">
        <v>16</v>
      </c>
      <c r="F61" s="139"/>
      <c r="G61" s="313"/>
      <c r="H61" s="313"/>
      <c r="I61" s="313"/>
      <c r="J61" s="104"/>
      <c r="K61" s="104"/>
      <c r="L61" s="314"/>
      <c r="M61" s="314"/>
      <c r="N61" s="314"/>
      <c r="O61" s="314"/>
    </row>
    <row r="62" spans="1:15" ht="15" customHeight="1" x14ac:dyDescent="0.2">
      <c r="A62" s="313"/>
      <c r="B62" s="313"/>
      <c r="C62" s="313" t="s">
        <v>304</v>
      </c>
      <c r="D62" s="313" t="s">
        <v>305</v>
      </c>
      <c r="E62" s="121">
        <v>22</v>
      </c>
      <c r="F62" s="138"/>
      <c r="G62" s="313"/>
      <c r="H62" s="313"/>
      <c r="I62" s="313"/>
      <c r="J62" s="104"/>
      <c r="K62" s="104"/>
      <c r="L62" s="314"/>
      <c r="M62" s="314"/>
      <c r="N62" s="314"/>
      <c r="O62" s="314"/>
    </row>
    <row r="63" spans="1:15" ht="15" customHeight="1" x14ac:dyDescent="0.2">
      <c r="A63" s="313"/>
      <c r="B63" s="313"/>
      <c r="C63" s="492" t="s">
        <v>304</v>
      </c>
      <c r="D63" s="492"/>
      <c r="E63" s="121">
        <v>14</v>
      </c>
      <c r="F63" s="139"/>
      <c r="G63" s="313"/>
      <c r="H63" s="313"/>
      <c r="I63" s="313"/>
      <c r="J63" s="104"/>
      <c r="K63" s="104"/>
      <c r="L63" s="314"/>
      <c r="M63" s="314"/>
      <c r="N63" s="314"/>
      <c r="O63" s="314"/>
    </row>
    <row r="64" spans="1:15" ht="15" customHeight="1" x14ac:dyDescent="0.2">
      <c r="A64" s="313"/>
      <c r="B64" s="313"/>
      <c r="C64" s="313" t="s">
        <v>306</v>
      </c>
      <c r="D64" s="313" t="s">
        <v>305</v>
      </c>
      <c r="E64" s="121">
        <v>69</v>
      </c>
      <c r="F64" s="313"/>
      <c r="G64" s="313"/>
      <c r="H64" s="313"/>
      <c r="I64" s="313"/>
      <c r="J64" s="104"/>
      <c r="K64" s="104"/>
      <c r="L64" s="314"/>
      <c r="M64" s="314"/>
      <c r="N64" s="314"/>
      <c r="O64" s="314"/>
    </row>
    <row r="65" spans="1:20" ht="18" customHeight="1" x14ac:dyDescent="0.2">
      <c r="A65" s="313"/>
      <c r="B65" s="313"/>
      <c r="C65" s="313" t="s">
        <v>306</v>
      </c>
      <c r="D65" s="313" t="s">
        <v>307</v>
      </c>
      <c r="E65" s="121">
        <v>29</v>
      </c>
      <c r="F65" s="139"/>
      <c r="G65" s="313"/>
      <c r="H65" s="313"/>
      <c r="I65" s="313"/>
      <c r="J65" s="104"/>
      <c r="K65" s="104"/>
      <c r="L65" s="314"/>
      <c r="M65" s="314"/>
      <c r="N65" s="314"/>
      <c r="O65" s="314"/>
      <c r="P65" s="313"/>
      <c r="Q65" s="313"/>
      <c r="R65" s="313"/>
      <c r="S65" s="313"/>
      <c r="T65" s="313"/>
    </row>
    <row r="66" spans="1:20" ht="45" customHeight="1" x14ac:dyDescent="0.2">
      <c r="A66" s="313"/>
      <c r="B66" s="313"/>
      <c r="C66" s="313" t="s">
        <v>308</v>
      </c>
      <c r="D66" s="313" t="s">
        <v>305</v>
      </c>
      <c r="E66" s="121">
        <v>64</v>
      </c>
      <c r="F66" s="313"/>
      <c r="G66" s="313"/>
      <c r="H66" s="313"/>
      <c r="I66" s="313"/>
      <c r="J66" s="104"/>
      <c r="K66" s="104"/>
      <c r="L66" s="314"/>
      <c r="M66" s="314"/>
      <c r="N66" s="314"/>
      <c r="O66" s="314"/>
      <c r="P66" s="313"/>
      <c r="Q66" s="313"/>
      <c r="R66" s="313"/>
      <c r="S66" s="313"/>
      <c r="T66" s="313"/>
    </row>
    <row r="67" spans="1:20" ht="15" customHeight="1" x14ac:dyDescent="0.2">
      <c r="A67" s="314"/>
      <c r="B67" s="314"/>
      <c r="C67" s="313" t="s">
        <v>308</v>
      </c>
      <c r="D67" s="313" t="s">
        <v>307</v>
      </c>
      <c r="E67" s="121">
        <v>30</v>
      </c>
      <c r="F67" s="139"/>
      <c r="G67" s="314"/>
      <c r="H67" s="314"/>
      <c r="I67" s="314"/>
      <c r="J67" s="104"/>
      <c r="K67" s="104"/>
      <c r="L67" s="314"/>
      <c r="M67" s="314"/>
      <c r="N67" s="314"/>
      <c r="O67" s="314"/>
      <c r="P67" s="313"/>
      <c r="Q67" s="313"/>
      <c r="R67" s="313"/>
      <c r="S67" s="313"/>
      <c r="T67" s="313"/>
    </row>
    <row r="68" spans="1:20" ht="15.75" customHeight="1" x14ac:dyDescent="0.25">
      <c r="A68" s="314" t="s">
        <v>309</v>
      </c>
      <c r="B68" s="315" t="s">
        <v>253</v>
      </c>
      <c r="C68" s="491" t="s">
        <v>310</v>
      </c>
      <c r="D68" s="491"/>
      <c r="E68" s="121">
        <v>28</v>
      </c>
      <c r="F68" s="124">
        <v>41320</v>
      </c>
      <c r="G68" s="140" t="s">
        <v>311</v>
      </c>
      <c r="H68" s="314"/>
      <c r="I68" s="314"/>
      <c r="J68" s="104"/>
      <c r="K68" s="104" t="s">
        <v>312</v>
      </c>
      <c r="L68" s="314"/>
      <c r="M68" s="314"/>
      <c r="N68" s="121"/>
      <c r="O68" s="121"/>
      <c r="P68" s="314"/>
      <c r="Q68" s="314"/>
      <c r="R68" s="314"/>
      <c r="S68" s="314"/>
      <c r="T68" s="314"/>
    </row>
    <row r="69" spans="1:20" ht="15.75" customHeight="1" x14ac:dyDescent="0.2">
      <c r="A69" s="314"/>
      <c r="B69" s="315" t="s">
        <v>253</v>
      </c>
      <c r="C69" s="314" t="s">
        <v>313</v>
      </c>
      <c r="D69" s="313"/>
      <c r="E69" s="121">
        <v>18</v>
      </c>
      <c r="F69" s="141">
        <v>41366</v>
      </c>
      <c r="G69" s="314"/>
      <c r="H69" s="314"/>
      <c r="I69" s="314"/>
      <c r="J69" s="104"/>
      <c r="K69" s="104" t="s">
        <v>312</v>
      </c>
      <c r="L69" s="314"/>
      <c r="M69" s="314"/>
      <c r="N69" s="314"/>
      <c r="O69" s="314"/>
      <c r="P69" s="313"/>
      <c r="Q69" s="313"/>
      <c r="R69" s="313"/>
      <c r="S69" s="313"/>
      <c r="T69" s="313"/>
    </row>
    <row r="70" spans="1:20" ht="15.75" customHeight="1" x14ac:dyDescent="0.2">
      <c r="A70" s="314"/>
      <c r="B70" s="314"/>
      <c r="C70" s="313"/>
      <c r="D70" s="313"/>
      <c r="E70" s="314"/>
      <c r="F70" s="314"/>
      <c r="G70" s="314"/>
      <c r="H70" s="314"/>
      <c r="I70" s="314"/>
      <c r="J70" s="104"/>
      <c r="K70" s="104"/>
      <c r="L70" s="314"/>
      <c r="M70" s="314"/>
      <c r="N70" s="314"/>
      <c r="O70" s="314"/>
      <c r="P70" s="313"/>
      <c r="Q70" s="313"/>
      <c r="R70" s="313"/>
      <c r="S70" s="313"/>
      <c r="T70" s="313"/>
    </row>
    <row r="71" spans="1:20" ht="15.75" customHeight="1" x14ac:dyDescent="0.25">
      <c r="A71" s="314"/>
      <c r="B71" s="495" t="s">
        <v>314</v>
      </c>
      <c r="C71" s="495"/>
      <c r="D71" s="495"/>
      <c r="E71" s="495"/>
      <c r="F71" s="495"/>
      <c r="G71" s="495"/>
      <c r="H71" s="495"/>
      <c r="I71" s="495"/>
      <c r="J71" s="104"/>
      <c r="K71" s="104"/>
      <c r="L71" s="314"/>
      <c r="M71" s="314"/>
      <c r="N71" s="314"/>
      <c r="O71" s="314"/>
      <c r="P71" s="313"/>
      <c r="Q71" s="313"/>
      <c r="R71" s="313"/>
      <c r="S71" s="313"/>
      <c r="T71" s="313"/>
    </row>
    <row r="72" spans="1:20" ht="15.75" customHeight="1" x14ac:dyDescent="0.2">
      <c r="A72" s="314"/>
      <c r="B72" s="314"/>
      <c r="C72" s="492" t="s">
        <v>315</v>
      </c>
      <c r="D72" s="492"/>
      <c r="E72" s="314">
        <v>20</v>
      </c>
      <c r="F72" s="142"/>
      <c r="G72" s="314"/>
      <c r="H72" s="314"/>
      <c r="I72" s="314"/>
      <c r="J72" s="104"/>
      <c r="K72" s="104" t="s">
        <v>316</v>
      </c>
      <c r="L72" s="314"/>
      <c r="M72" s="314"/>
      <c r="N72" s="314"/>
      <c r="O72" s="314"/>
      <c r="P72" s="313"/>
      <c r="Q72" s="313"/>
      <c r="R72" s="313"/>
      <c r="S72" s="313"/>
      <c r="T72" s="313"/>
    </row>
    <row r="73" spans="1:20" ht="15.75" customHeight="1" x14ac:dyDescent="0.2">
      <c r="A73" s="314"/>
      <c r="B73" s="315" t="s">
        <v>253</v>
      </c>
      <c r="C73" s="492" t="s">
        <v>317</v>
      </c>
      <c r="D73" s="492"/>
      <c r="E73" s="314">
        <v>16</v>
      </c>
      <c r="F73" s="3" t="s">
        <v>318</v>
      </c>
      <c r="G73" s="314"/>
      <c r="H73" s="314"/>
      <c r="I73" s="314"/>
      <c r="J73" s="104">
        <v>2.5</v>
      </c>
      <c r="K73" s="104" t="s">
        <v>319</v>
      </c>
      <c r="L73" s="314"/>
      <c r="M73" s="314"/>
      <c r="N73" s="314"/>
      <c r="O73" s="314"/>
      <c r="P73" s="313"/>
      <c r="Q73" s="313"/>
      <c r="R73" s="313"/>
      <c r="S73" s="313"/>
      <c r="T73" s="313"/>
    </row>
    <row r="74" spans="1:20" ht="15.75" customHeight="1" x14ac:dyDescent="0.2">
      <c r="A74" s="314"/>
      <c r="B74" s="314"/>
      <c r="C74" s="313"/>
      <c r="D74" s="313"/>
      <c r="E74" s="314"/>
      <c r="F74" s="314"/>
      <c r="G74" s="314"/>
      <c r="H74" s="314"/>
      <c r="I74" s="314"/>
      <c r="J74" s="104"/>
      <c r="K74" s="104"/>
      <c r="L74" s="314"/>
      <c r="M74" s="314"/>
      <c r="N74" s="314"/>
      <c r="O74" s="314"/>
      <c r="P74" s="313"/>
      <c r="Q74" s="313"/>
      <c r="R74" s="313"/>
      <c r="S74" s="313"/>
      <c r="T74" s="313"/>
    </row>
    <row r="75" spans="1:20" ht="15.75" customHeight="1" x14ac:dyDescent="0.2">
      <c r="A75" s="314"/>
      <c r="B75" s="314"/>
      <c r="C75" s="313"/>
      <c r="D75" s="313"/>
      <c r="E75" s="314"/>
      <c r="F75" s="314"/>
      <c r="G75" s="314"/>
      <c r="H75" s="314"/>
      <c r="I75" s="314"/>
      <c r="J75" s="104"/>
      <c r="K75" s="104"/>
      <c r="L75" s="314"/>
      <c r="M75" s="314"/>
      <c r="N75" s="314"/>
      <c r="O75" s="314"/>
      <c r="P75" s="313"/>
      <c r="Q75" s="313"/>
      <c r="R75" s="313"/>
      <c r="S75" s="313"/>
      <c r="T75" s="313"/>
    </row>
    <row r="76" spans="1:20" ht="15.75" customHeight="1" x14ac:dyDescent="0.2">
      <c r="A76" s="314"/>
      <c r="B76" s="314"/>
      <c r="C76" s="313"/>
      <c r="D76" s="313"/>
      <c r="E76" s="314"/>
      <c r="F76" s="314"/>
      <c r="G76" s="314"/>
      <c r="H76" s="314"/>
      <c r="I76" s="314"/>
      <c r="J76" s="104"/>
      <c r="K76" s="104"/>
      <c r="L76" s="314"/>
      <c r="M76" s="314"/>
      <c r="N76" s="314"/>
      <c r="O76" s="314"/>
      <c r="P76" s="313"/>
      <c r="Q76" s="313"/>
      <c r="R76" s="313"/>
      <c r="S76" s="313"/>
      <c r="T76" s="313"/>
    </row>
    <row r="77" spans="1:20" ht="15.75" customHeight="1" x14ac:dyDescent="0.25">
      <c r="A77" s="314"/>
      <c r="B77" s="495" t="s">
        <v>90</v>
      </c>
      <c r="C77" s="495"/>
      <c r="D77" s="495"/>
      <c r="E77" s="495"/>
      <c r="F77" s="495"/>
      <c r="G77" s="495"/>
      <c r="H77" s="495"/>
      <c r="I77" s="495"/>
      <c r="J77" s="132"/>
      <c r="K77" s="132"/>
      <c r="L77" s="314"/>
      <c r="M77" s="314"/>
      <c r="N77" s="314"/>
      <c r="O77" s="314"/>
      <c r="P77" s="313"/>
      <c r="Q77" s="313"/>
      <c r="R77" s="313"/>
      <c r="S77" s="313"/>
      <c r="T77" s="313"/>
    </row>
    <row r="78" spans="1:20" ht="15" customHeight="1" x14ac:dyDescent="0.2">
      <c r="A78" s="314"/>
      <c r="B78" s="314"/>
      <c r="C78" s="491" t="s">
        <v>320</v>
      </c>
      <c r="D78" s="491"/>
      <c r="E78" s="491"/>
      <c r="F78" s="491"/>
      <c r="G78" s="491"/>
      <c r="H78" s="491"/>
      <c r="I78" s="491"/>
      <c r="J78" s="104"/>
      <c r="K78" s="104"/>
      <c r="L78" s="314"/>
      <c r="M78" s="314"/>
      <c r="N78" s="314"/>
      <c r="O78" s="314"/>
      <c r="P78" s="313"/>
      <c r="Q78" s="313"/>
      <c r="R78" s="313"/>
      <c r="S78" s="313"/>
      <c r="T78" s="313"/>
    </row>
    <row r="79" spans="1:20" ht="15" customHeight="1" x14ac:dyDescent="0.2">
      <c r="A79" s="314"/>
      <c r="B79" s="314"/>
      <c r="C79" s="500"/>
      <c r="D79" s="500"/>
      <c r="E79" s="500"/>
      <c r="F79" s="500"/>
      <c r="G79" s="500"/>
      <c r="H79" s="500"/>
      <c r="I79" s="500"/>
      <c r="J79" s="104"/>
      <c r="K79" s="104"/>
      <c r="L79" s="314"/>
      <c r="M79" s="314"/>
      <c r="N79" s="314"/>
      <c r="O79" s="314"/>
      <c r="P79" s="313"/>
      <c r="Q79" s="313"/>
      <c r="R79" s="313"/>
      <c r="S79" s="313"/>
      <c r="T79" s="313"/>
    </row>
    <row r="80" spans="1:20" ht="15" customHeight="1" x14ac:dyDescent="0.2">
      <c r="A80" s="314"/>
      <c r="B80" s="314"/>
      <c r="C80" s="314"/>
      <c r="D80" s="314"/>
      <c r="E80" s="314"/>
      <c r="F80" s="137"/>
      <c r="G80" s="314"/>
      <c r="H80" s="314"/>
      <c r="I80" s="314"/>
      <c r="J80" s="104"/>
      <c r="K80" s="104"/>
      <c r="L80" s="314"/>
      <c r="M80" s="314"/>
      <c r="N80" s="314"/>
      <c r="O80" s="314"/>
      <c r="P80" s="313"/>
      <c r="Q80" s="313"/>
      <c r="R80" s="313"/>
      <c r="S80" s="313"/>
      <c r="T80" s="313"/>
    </row>
    <row r="81" spans="1:11" x14ac:dyDescent="0.2">
      <c r="A81" s="143" t="s">
        <v>321</v>
      </c>
      <c r="B81" s="143"/>
      <c r="C81" s="501" t="s">
        <v>322</v>
      </c>
      <c r="D81" s="501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323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02" t="s">
        <v>126</v>
      </c>
      <c r="B1" s="503"/>
      <c r="C1" s="503"/>
      <c r="D1" s="503"/>
      <c r="E1" s="503"/>
      <c r="F1" s="504"/>
      <c r="G1" s="145"/>
    </row>
    <row r="2" spans="1:7" x14ac:dyDescent="0.25">
      <c r="A2" s="146" t="s">
        <v>27</v>
      </c>
      <c r="B2" s="44" t="s">
        <v>32</v>
      </c>
      <c r="C2" s="44" t="s">
        <v>324</v>
      </c>
      <c r="D2" s="440" t="s">
        <v>42</v>
      </c>
      <c r="E2" s="440"/>
      <c r="F2" s="440"/>
      <c r="G2" s="147"/>
    </row>
    <row r="3" spans="1:7" x14ac:dyDescent="0.25">
      <c r="A3" s="148" t="s">
        <v>325</v>
      </c>
      <c r="B3" s="149">
        <f>SUMIF(B13:B998,"Anu",E13:E998)</f>
        <v>29.5</v>
      </c>
      <c r="C3" s="149">
        <f>B3/4</f>
        <v>7.375</v>
      </c>
      <c r="D3" s="505" t="s">
        <v>326</v>
      </c>
      <c r="E3" s="506"/>
      <c r="F3" s="507"/>
      <c r="G3" s="145"/>
    </row>
    <row r="4" spans="1:7" x14ac:dyDescent="0.25">
      <c r="A4" s="148" t="s">
        <v>327</v>
      </c>
      <c r="B4" s="149">
        <f>SUMIF(B13:B998,"Ari",E13:E998)</f>
        <v>39</v>
      </c>
      <c r="C4" s="149">
        <f>B4/4</f>
        <v>9.75</v>
      </c>
      <c r="D4" s="508" t="s">
        <v>328</v>
      </c>
      <c r="E4" s="509"/>
      <c r="F4" s="510"/>
      <c r="G4" s="145"/>
    </row>
    <row r="5" spans="1:7" x14ac:dyDescent="0.25">
      <c r="A5" s="148" t="s">
        <v>329</v>
      </c>
      <c r="B5" s="149">
        <f>SUMIF(B13:B998,"Ilkka",E13:E998)</f>
        <v>29</v>
      </c>
      <c r="C5" s="149">
        <f>B5/4</f>
        <v>7.25</v>
      </c>
      <c r="D5" s="508"/>
      <c r="E5" s="509"/>
      <c r="F5" s="510"/>
      <c r="G5" s="145"/>
    </row>
    <row r="6" spans="1:7" x14ac:dyDescent="0.25">
      <c r="A6" s="148" t="s">
        <v>330</v>
      </c>
      <c r="B6" s="149">
        <f>SUMIF(B13:B998,"Ka",E13:E998)</f>
        <v>19</v>
      </c>
      <c r="C6" s="149">
        <f>B6/4</f>
        <v>4.75</v>
      </c>
      <c r="D6" s="508"/>
      <c r="E6" s="509"/>
      <c r="F6" s="510"/>
      <c r="G6" s="145"/>
    </row>
    <row r="7" spans="1:7" x14ac:dyDescent="0.25">
      <c r="A7" s="150" t="s">
        <v>331</v>
      </c>
      <c r="B7" s="151">
        <f>SUMIF(B13:B998,"Tero",E13:E998)</f>
        <v>24.5</v>
      </c>
      <c r="C7" s="151">
        <f>B7/4</f>
        <v>6.125</v>
      </c>
      <c r="D7" s="508"/>
      <c r="E7" s="509"/>
      <c r="F7" s="510"/>
      <c r="G7" s="145"/>
    </row>
    <row r="8" spans="1:7" x14ac:dyDescent="0.25">
      <c r="A8" s="511" t="s">
        <v>43</v>
      </c>
      <c r="B8" s="513">
        <f>IF((SUM(B3:B7)=0),"",SUM(B3:B7))</f>
        <v>141</v>
      </c>
      <c r="C8" s="513">
        <f>IF((SUM(C3:C7)=0),"",SUM(C3:C7))</f>
        <v>35.25</v>
      </c>
      <c r="D8" s="508"/>
      <c r="E8" s="509"/>
      <c r="F8" s="510"/>
      <c r="G8" s="145"/>
    </row>
    <row r="9" spans="1:7" s="11" customFormat="1" x14ac:dyDescent="0.25">
      <c r="A9" s="512"/>
      <c r="B9" s="514"/>
      <c r="C9" s="515"/>
      <c r="D9" s="516"/>
      <c r="E9" s="517"/>
      <c r="F9" s="518"/>
      <c r="G9" s="145"/>
    </row>
    <row r="10" spans="1:7" s="11" customFormat="1" x14ac:dyDescent="0.25">
      <c r="A10" s="519" t="s">
        <v>45</v>
      </c>
      <c r="B10" s="520"/>
      <c r="C10" s="520"/>
      <c r="D10" s="520"/>
      <c r="E10" s="521"/>
      <c r="F10" s="520"/>
      <c r="G10" s="147"/>
    </row>
    <row r="11" spans="1:7" x14ac:dyDescent="0.25">
      <c r="A11" s="522" t="s">
        <v>46</v>
      </c>
      <c r="B11" s="466" t="s">
        <v>27</v>
      </c>
      <c r="C11" s="364" t="s">
        <v>47</v>
      </c>
      <c r="D11" s="366"/>
      <c r="E11" s="523" t="s">
        <v>48</v>
      </c>
      <c r="F11" s="525" t="s">
        <v>332</v>
      </c>
      <c r="G11" s="145"/>
    </row>
    <row r="12" spans="1:7" ht="15.75" customHeight="1" x14ac:dyDescent="0.25">
      <c r="A12" s="522"/>
      <c r="B12" s="466"/>
      <c r="C12" s="302" t="s">
        <v>50</v>
      </c>
      <c r="D12" s="152" t="s">
        <v>51</v>
      </c>
      <c r="E12" s="524"/>
      <c r="F12" s="526"/>
      <c r="G12" s="145"/>
    </row>
    <row r="13" spans="1:7" x14ac:dyDescent="0.25">
      <c r="A13" s="153">
        <v>41317</v>
      </c>
      <c r="B13" s="154" t="s">
        <v>325</v>
      </c>
      <c r="C13" s="155"/>
      <c r="D13" s="156" t="s">
        <v>333</v>
      </c>
      <c r="E13" s="157">
        <v>2</v>
      </c>
      <c r="F13" s="158" t="s">
        <v>334</v>
      </c>
      <c r="G13" s="145"/>
    </row>
    <row r="14" spans="1:7" x14ac:dyDescent="0.25">
      <c r="A14" s="153">
        <v>41319</v>
      </c>
      <c r="B14" s="154" t="s">
        <v>325</v>
      </c>
      <c r="C14" s="159"/>
      <c r="D14" s="156" t="s">
        <v>333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325</v>
      </c>
      <c r="C15" s="162"/>
      <c r="D15" s="156" t="s">
        <v>335</v>
      </c>
      <c r="E15" s="157">
        <v>1</v>
      </c>
      <c r="F15" s="158" t="s">
        <v>336</v>
      </c>
      <c r="G15" s="145"/>
    </row>
    <row r="16" spans="1:7" x14ac:dyDescent="0.25">
      <c r="A16" s="153">
        <v>41320</v>
      </c>
      <c r="B16" s="154" t="s">
        <v>325</v>
      </c>
      <c r="C16" s="163" t="s">
        <v>309</v>
      </c>
      <c r="D16" s="156" t="s">
        <v>337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325</v>
      </c>
      <c r="C17" s="163" t="s">
        <v>309</v>
      </c>
      <c r="D17" s="156" t="s">
        <v>338</v>
      </c>
      <c r="E17" s="157">
        <v>1</v>
      </c>
      <c r="F17" s="158" t="s">
        <v>339</v>
      </c>
      <c r="G17" s="145"/>
    </row>
    <row r="18" spans="1:7" x14ac:dyDescent="0.25">
      <c r="A18" s="153">
        <v>41317</v>
      </c>
      <c r="B18" s="154" t="s">
        <v>327</v>
      </c>
      <c r="C18" s="155"/>
      <c r="D18" s="156" t="s">
        <v>333</v>
      </c>
      <c r="E18" s="157">
        <v>2</v>
      </c>
      <c r="F18" s="158" t="s">
        <v>334</v>
      </c>
      <c r="G18" s="145"/>
    </row>
    <row r="19" spans="1:7" x14ac:dyDescent="0.25">
      <c r="A19" s="153">
        <v>41319</v>
      </c>
      <c r="B19" s="154" t="s">
        <v>327</v>
      </c>
      <c r="C19" s="162"/>
      <c r="D19" s="156" t="s">
        <v>333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327</v>
      </c>
      <c r="C20" s="165"/>
      <c r="D20" s="156" t="s">
        <v>340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327</v>
      </c>
      <c r="C21" s="165" t="s">
        <v>258</v>
      </c>
      <c r="D21" s="156" t="s">
        <v>341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329</v>
      </c>
      <c r="C22" s="165" t="s">
        <v>258</v>
      </c>
      <c r="D22" s="156" t="s">
        <v>341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330</v>
      </c>
      <c r="C23" s="155"/>
      <c r="D23" s="156" t="s">
        <v>333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330</v>
      </c>
      <c r="C24" s="162"/>
      <c r="D24" s="156" t="s">
        <v>333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330</v>
      </c>
      <c r="C25" s="163" t="s">
        <v>342</v>
      </c>
      <c r="D25" s="156" t="s">
        <v>343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330</v>
      </c>
      <c r="C26" s="163" t="s">
        <v>342</v>
      </c>
      <c r="D26" s="156" t="s">
        <v>344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331</v>
      </c>
      <c r="C27" s="155"/>
      <c r="D27" s="156" t="s">
        <v>333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331</v>
      </c>
      <c r="C28" s="159"/>
      <c r="D28" s="156" t="s">
        <v>333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331</v>
      </c>
      <c r="C29" s="159"/>
      <c r="D29" s="156" t="s">
        <v>333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329</v>
      </c>
      <c r="C30" s="159"/>
      <c r="D30" s="156" t="s">
        <v>333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329</v>
      </c>
      <c r="C31" s="162"/>
      <c r="D31" s="156" t="s">
        <v>333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329</v>
      </c>
      <c r="C32" s="163" t="s">
        <v>345</v>
      </c>
      <c r="D32" s="156" t="s">
        <v>346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327</v>
      </c>
      <c r="C33" s="154"/>
      <c r="D33" s="156" t="s">
        <v>333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327</v>
      </c>
      <c r="C34" s="165" t="s">
        <v>258</v>
      </c>
      <c r="D34" s="156" t="s">
        <v>347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325</v>
      </c>
      <c r="C35" s="154"/>
      <c r="D35" s="156" t="s">
        <v>333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329</v>
      </c>
      <c r="C36" s="163" t="s">
        <v>345</v>
      </c>
      <c r="D36" s="156" t="s">
        <v>348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327</v>
      </c>
      <c r="C37" s="163" t="s">
        <v>345</v>
      </c>
      <c r="D37" s="156" t="s">
        <v>348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331</v>
      </c>
      <c r="C38" s="163" t="s">
        <v>349</v>
      </c>
      <c r="D38" s="156" t="s">
        <v>350</v>
      </c>
      <c r="E38" s="157">
        <v>2</v>
      </c>
      <c r="F38" s="158" t="s">
        <v>351</v>
      </c>
      <c r="G38" s="145"/>
    </row>
    <row r="39" spans="1:7" x14ac:dyDescent="0.25">
      <c r="A39" s="153">
        <v>41326</v>
      </c>
      <c r="B39" s="154" t="s">
        <v>327</v>
      </c>
      <c r="C39" s="165" t="s">
        <v>258</v>
      </c>
      <c r="D39" s="156" t="s">
        <v>352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331</v>
      </c>
      <c r="C40" s="163" t="s">
        <v>349</v>
      </c>
      <c r="D40" s="156" t="s">
        <v>353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325</v>
      </c>
      <c r="C41" s="155"/>
      <c r="D41" s="156" t="s">
        <v>354</v>
      </c>
      <c r="E41" s="157">
        <v>1</v>
      </c>
      <c r="F41" s="158" t="s">
        <v>355</v>
      </c>
      <c r="G41" s="145"/>
    </row>
    <row r="42" spans="1:7" x14ac:dyDescent="0.25">
      <c r="A42" s="153">
        <v>41329</v>
      </c>
      <c r="B42" s="154" t="s">
        <v>327</v>
      </c>
      <c r="C42" s="162"/>
      <c r="D42" s="156" t="s">
        <v>333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329</v>
      </c>
      <c r="C43" s="163" t="s">
        <v>345</v>
      </c>
      <c r="D43" s="156" t="s">
        <v>356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329</v>
      </c>
      <c r="C44" s="154"/>
      <c r="D44" s="156" t="s">
        <v>333</v>
      </c>
      <c r="E44" s="157">
        <v>2</v>
      </c>
      <c r="F44" s="158" t="s">
        <v>357</v>
      </c>
      <c r="G44" s="145"/>
    </row>
    <row r="45" spans="1:7" x14ac:dyDescent="0.25">
      <c r="A45" s="153">
        <v>41329</v>
      </c>
      <c r="B45" s="154" t="s">
        <v>327</v>
      </c>
      <c r="C45" s="163" t="s">
        <v>358</v>
      </c>
      <c r="D45" s="156" t="s">
        <v>359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331</v>
      </c>
      <c r="C46" s="155"/>
      <c r="D46" s="156" t="s">
        <v>333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330</v>
      </c>
      <c r="C47" s="159"/>
      <c r="D47" s="156" t="s">
        <v>333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325</v>
      </c>
      <c r="C48" s="162"/>
      <c r="D48" s="156" t="s">
        <v>333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329</v>
      </c>
      <c r="C49" s="165" t="s">
        <v>252</v>
      </c>
      <c r="D49" s="156" t="s">
        <v>360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331</v>
      </c>
      <c r="C50" s="155"/>
      <c r="D50" s="156" t="s">
        <v>361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325</v>
      </c>
      <c r="C51" s="159"/>
      <c r="D51" s="156" t="s">
        <v>333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329</v>
      </c>
      <c r="C52" s="159"/>
      <c r="D52" s="156" t="s">
        <v>333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331</v>
      </c>
      <c r="C53" s="159"/>
      <c r="D53" s="156" t="s">
        <v>333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327</v>
      </c>
      <c r="C54" s="162"/>
      <c r="D54" s="156" t="s">
        <v>333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325</v>
      </c>
      <c r="C55" s="165" t="s">
        <v>252</v>
      </c>
      <c r="D55" s="156" t="s">
        <v>362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325</v>
      </c>
      <c r="C56" s="155"/>
      <c r="D56" s="156" t="s">
        <v>333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327</v>
      </c>
      <c r="C57" s="159"/>
      <c r="D57" s="156" t="s">
        <v>333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330</v>
      </c>
      <c r="C58" s="159"/>
      <c r="D58" s="156" t="s">
        <v>333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329</v>
      </c>
      <c r="C59" s="159"/>
      <c r="D59" s="156" t="s">
        <v>333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331</v>
      </c>
      <c r="C60" s="162"/>
      <c r="D60" s="156" t="s">
        <v>333</v>
      </c>
      <c r="E60" s="157">
        <v>0.5</v>
      </c>
      <c r="F60" s="158" t="s">
        <v>363</v>
      </c>
      <c r="G60" s="145"/>
    </row>
    <row r="61" spans="1:7" x14ac:dyDescent="0.25">
      <c r="A61" s="153">
        <v>41337</v>
      </c>
      <c r="B61" s="154" t="s">
        <v>331</v>
      </c>
      <c r="C61" s="165" t="s">
        <v>364</v>
      </c>
      <c r="D61" s="156" t="s">
        <v>365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325</v>
      </c>
      <c r="C62" s="165"/>
      <c r="D62" s="156" t="s">
        <v>366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331</v>
      </c>
      <c r="C63" s="163" t="s">
        <v>367</v>
      </c>
      <c r="D63" s="63" t="s">
        <v>368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329</v>
      </c>
      <c r="C64" s="165" t="s">
        <v>369</v>
      </c>
      <c r="D64" s="156" t="s">
        <v>370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325</v>
      </c>
      <c r="C66" s="159"/>
      <c r="D66" s="156" t="s">
        <v>333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327</v>
      </c>
      <c r="C67" s="159"/>
      <c r="D67" s="156" t="s">
        <v>333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329</v>
      </c>
      <c r="C68" s="159"/>
      <c r="D68" s="156" t="s">
        <v>333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330</v>
      </c>
      <c r="C69" s="159"/>
      <c r="D69" s="156" t="s">
        <v>333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331</v>
      </c>
      <c r="C70" s="159"/>
      <c r="D70" s="156" t="s">
        <v>333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325</v>
      </c>
      <c r="C71" s="162"/>
      <c r="D71" s="156" t="s">
        <v>371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327</v>
      </c>
      <c r="C72" s="163" t="s">
        <v>372</v>
      </c>
      <c r="D72" s="156" t="s">
        <v>373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325</v>
      </c>
      <c r="C73" s="165"/>
      <c r="D73" s="156" t="s">
        <v>371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325</v>
      </c>
      <c r="C74" s="155"/>
      <c r="D74" s="156" t="s">
        <v>333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327</v>
      </c>
      <c r="C75" s="159"/>
      <c r="D75" s="156" t="s">
        <v>333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331</v>
      </c>
      <c r="C76" s="159"/>
      <c r="D76" s="156" t="s">
        <v>333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330</v>
      </c>
      <c r="C77" s="159"/>
      <c r="D77" s="156" t="s">
        <v>333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329</v>
      </c>
      <c r="C78" s="162"/>
      <c r="D78" s="156" t="s">
        <v>333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325</v>
      </c>
      <c r="C79" s="165"/>
      <c r="D79" s="156" t="s">
        <v>374</v>
      </c>
      <c r="E79" s="157">
        <v>1</v>
      </c>
      <c r="F79" s="158" t="s">
        <v>375</v>
      </c>
      <c r="G79" s="145"/>
    </row>
    <row r="80" spans="1:7" ht="30" customHeight="1" x14ac:dyDescent="0.25">
      <c r="A80" s="153">
        <v>41341</v>
      </c>
      <c r="B80" s="154" t="s">
        <v>327</v>
      </c>
      <c r="C80" s="163" t="s">
        <v>376</v>
      </c>
      <c r="D80" s="156" t="s">
        <v>377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330</v>
      </c>
      <c r="C81" s="163" t="s">
        <v>378</v>
      </c>
      <c r="D81" s="156" t="s">
        <v>379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330</v>
      </c>
      <c r="C82" s="163" t="s">
        <v>261</v>
      </c>
      <c r="D82" s="156" t="s">
        <v>380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330</v>
      </c>
      <c r="C83" s="163" t="s">
        <v>266</v>
      </c>
      <c r="D83" s="156" t="s">
        <v>381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330</v>
      </c>
      <c r="C84" s="163" t="s">
        <v>266</v>
      </c>
      <c r="D84" s="156" t="s">
        <v>382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329</v>
      </c>
      <c r="C85" s="155"/>
      <c r="D85" s="156" t="s">
        <v>383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329</v>
      </c>
      <c r="C86" s="159"/>
      <c r="D86" s="156" t="s">
        <v>384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"/>
  <sheetViews>
    <sheetView workbookViewId="0">
      <selection activeCell="L22" sqref="L22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64"/>
  <sheetViews>
    <sheetView zoomScaleNormal="100" workbookViewId="0">
      <selection activeCell="G9" sqref="G9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396" t="s">
        <v>82</v>
      </c>
      <c r="C2" s="397"/>
      <c r="D2" s="397"/>
      <c r="E2" s="397"/>
      <c r="F2" s="397"/>
      <c r="G2" s="397"/>
      <c r="H2" s="398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393" t="s">
        <v>388</v>
      </c>
      <c r="C3" s="394"/>
      <c r="D3" s="394"/>
      <c r="E3" s="394"/>
      <c r="F3" s="394"/>
      <c r="G3" s="394"/>
      <c r="H3" s="395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46</v>
      </c>
      <c r="C4" s="390" t="s">
        <v>83</v>
      </c>
      <c r="D4" s="391"/>
      <c r="E4" s="225" t="s">
        <v>84</v>
      </c>
      <c r="F4" s="325" t="s">
        <v>50</v>
      </c>
      <c r="G4" s="227" t="s">
        <v>85</v>
      </c>
      <c r="H4" s="226" t="s">
        <v>50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392" t="s">
        <v>398</v>
      </c>
      <c r="C5" s="269" t="s">
        <v>386</v>
      </c>
      <c r="D5" s="291" t="s">
        <v>86</v>
      </c>
      <c r="E5" s="294" t="s">
        <v>432</v>
      </c>
      <c r="F5" s="230"/>
      <c r="G5" s="294" t="s">
        <v>399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392"/>
      <c r="C6" s="269" t="s">
        <v>387</v>
      </c>
      <c r="D6" s="291" t="s">
        <v>86</v>
      </c>
      <c r="E6" s="294" t="s">
        <v>432</v>
      </c>
      <c r="F6" s="184"/>
      <c r="G6" s="319" t="s">
        <v>399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387"/>
      <c r="C7" s="388"/>
      <c r="D7" s="388"/>
      <c r="E7" s="388"/>
      <c r="F7" s="388"/>
      <c r="G7" s="388"/>
      <c r="H7" s="389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392" t="s">
        <v>385</v>
      </c>
      <c r="C8" s="269" t="s">
        <v>386</v>
      </c>
      <c r="D8" s="320" t="s">
        <v>86</v>
      </c>
      <c r="E8" s="319" t="s">
        <v>399</v>
      </c>
      <c r="F8" s="230"/>
      <c r="G8" s="319" t="s">
        <v>434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392"/>
      <c r="C9" s="269" t="s">
        <v>387</v>
      </c>
      <c r="D9" s="320" t="s">
        <v>86</v>
      </c>
      <c r="E9" s="319" t="s">
        <v>399</v>
      </c>
      <c r="F9" s="184"/>
      <c r="G9" s="319" t="s">
        <v>399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387"/>
      <c r="C10" s="388"/>
      <c r="D10" s="388"/>
      <c r="E10" s="388"/>
      <c r="F10" s="388"/>
      <c r="G10" s="388"/>
      <c r="H10" s="389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392" t="s">
        <v>400</v>
      </c>
      <c r="C11" s="269" t="s">
        <v>386</v>
      </c>
      <c r="D11" s="320" t="s">
        <v>86</v>
      </c>
      <c r="E11" s="319"/>
      <c r="F11" s="230"/>
      <c r="G11" s="319"/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392"/>
      <c r="C12" s="269" t="s">
        <v>387</v>
      </c>
      <c r="D12" s="320" t="s">
        <v>86</v>
      </c>
      <c r="E12" s="319"/>
      <c r="F12" s="184"/>
      <c r="G12" s="319"/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222"/>
      <c r="B13" s="387"/>
      <c r="C13" s="388"/>
      <c r="D13" s="388"/>
      <c r="E13" s="388"/>
      <c r="F13" s="388"/>
      <c r="G13" s="388"/>
      <c r="H13" s="389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23.25" customHeight="1" x14ac:dyDescent="0.25">
      <c r="A14" s="222"/>
      <c r="B14" s="393" t="s">
        <v>88</v>
      </c>
      <c r="C14" s="394"/>
      <c r="D14" s="394"/>
      <c r="E14" s="394"/>
      <c r="F14" s="394"/>
      <c r="G14" s="394"/>
      <c r="H14" s="395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5.75" customHeight="1" x14ac:dyDescent="0.2">
      <c r="A15" s="224"/>
      <c r="B15" s="260" t="s">
        <v>46</v>
      </c>
      <c r="C15" s="390" t="s">
        <v>83</v>
      </c>
      <c r="D15" s="391"/>
      <c r="E15" s="225" t="s">
        <v>84</v>
      </c>
      <c r="F15" s="325" t="s">
        <v>50</v>
      </c>
      <c r="G15" s="227" t="s">
        <v>85</v>
      </c>
      <c r="H15" s="226" t="s">
        <v>50</v>
      </c>
      <c r="I15" s="228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</row>
    <row r="16" spans="1:40" x14ac:dyDescent="0.25">
      <c r="A16" s="231"/>
      <c r="B16" s="392"/>
      <c r="C16" s="269" t="s">
        <v>386</v>
      </c>
      <c r="D16" s="320" t="s">
        <v>86</v>
      </c>
      <c r="E16" s="319"/>
      <c r="F16" s="230"/>
      <c r="G16" s="319"/>
      <c r="H16" s="184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x14ac:dyDescent="0.25">
      <c r="A17" s="231"/>
      <c r="B17" s="392"/>
      <c r="C17" s="269" t="s">
        <v>387</v>
      </c>
      <c r="D17" s="320" t="s">
        <v>86</v>
      </c>
      <c r="E17" s="319"/>
      <c r="F17" s="184"/>
      <c r="G17" s="319"/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x14ac:dyDescent="0.25">
      <c r="A18" s="222"/>
      <c r="B18" s="387"/>
      <c r="C18" s="388"/>
      <c r="D18" s="388"/>
      <c r="E18" s="388"/>
      <c r="F18" s="388"/>
      <c r="G18" s="388"/>
      <c r="H18" s="389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31"/>
      <c r="B19" s="392"/>
      <c r="C19" s="269" t="s">
        <v>386</v>
      </c>
      <c r="D19" s="320" t="s">
        <v>86</v>
      </c>
      <c r="E19" s="319"/>
      <c r="F19" s="230"/>
      <c r="G19" s="319"/>
      <c r="H19" s="184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x14ac:dyDescent="0.25">
      <c r="A20" s="222"/>
      <c r="B20" s="392"/>
      <c r="C20" s="269" t="s">
        <v>387</v>
      </c>
      <c r="D20" s="320" t="s">
        <v>86</v>
      </c>
      <c r="E20" s="319"/>
      <c r="F20" s="184"/>
      <c r="G20" s="319"/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x14ac:dyDescent="0.25">
      <c r="A21" s="222"/>
      <c r="B21" s="387"/>
      <c r="C21" s="388"/>
      <c r="D21" s="388"/>
      <c r="E21" s="388"/>
      <c r="F21" s="388"/>
      <c r="G21" s="388"/>
      <c r="H21" s="389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22"/>
      <c r="B22" s="392"/>
      <c r="C22" s="269" t="s">
        <v>386</v>
      </c>
      <c r="D22" s="320" t="s">
        <v>86</v>
      </c>
      <c r="E22" s="319"/>
      <c r="F22" s="230"/>
      <c r="G22" s="319"/>
      <c r="H22" s="184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x14ac:dyDescent="0.25">
      <c r="A23" s="222"/>
      <c r="B23" s="392"/>
      <c r="C23" s="269" t="s">
        <v>387</v>
      </c>
      <c r="D23" s="320" t="s">
        <v>86</v>
      </c>
      <c r="E23" s="319"/>
      <c r="F23" s="184"/>
      <c r="G23" s="319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x14ac:dyDescent="0.25">
      <c r="A24" s="222"/>
      <c r="B24" s="387"/>
      <c r="C24" s="388"/>
      <c r="D24" s="388"/>
      <c r="E24" s="388"/>
      <c r="F24" s="388"/>
      <c r="G24" s="388"/>
      <c r="H24" s="389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23.25" customHeight="1" x14ac:dyDescent="0.25">
      <c r="A25" s="222"/>
      <c r="B25" s="399" t="s">
        <v>89</v>
      </c>
      <c r="C25" s="400"/>
      <c r="D25" s="400"/>
      <c r="E25" s="400"/>
      <c r="F25" s="400"/>
      <c r="G25" s="400"/>
      <c r="H25" s="401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.75" customHeight="1" x14ac:dyDescent="0.2">
      <c r="A26" s="224"/>
      <c r="B26" s="260" t="s">
        <v>46</v>
      </c>
      <c r="C26" s="390" t="s">
        <v>83</v>
      </c>
      <c r="D26" s="391"/>
      <c r="E26" s="225" t="s">
        <v>84</v>
      </c>
      <c r="F26" s="325" t="s">
        <v>50</v>
      </c>
      <c r="G26" s="227" t="s">
        <v>85</v>
      </c>
      <c r="H26" s="226" t="s">
        <v>50</v>
      </c>
      <c r="I26" s="228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</row>
    <row r="27" spans="1:40" x14ac:dyDescent="0.25">
      <c r="A27" s="231"/>
      <c r="B27" s="392"/>
      <c r="C27" s="269" t="s">
        <v>386</v>
      </c>
      <c r="D27" s="320" t="s">
        <v>86</v>
      </c>
      <c r="E27" s="319"/>
      <c r="F27" s="230"/>
      <c r="G27" s="319"/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x14ac:dyDescent="0.25">
      <c r="A28" s="231"/>
      <c r="B28" s="392"/>
      <c r="C28" s="269" t="s">
        <v>387</v>
      </c>
      <c r="D28" s="320" t="s">
        <v>86</v>
      </c>
      <c r="E28" s="319"/>
      <c r="F28" s="184"/>
      <c r="G28" s="319"/>
      <c r="H28" s="184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x14ac:dyDescent="0.25">
      <c r="A29" s="222"/>
      <c r="B29" s="387"/>
      <c r="C29" s="388"/>
      <c r="D29" s="388"/>
      <c r="E29" s="388"/>
      <c r="F29" s="388"/>
      <c r="G29" s="388"/>
      <c r="H29" s="389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31"/>
      <c r="B30" s="392"/>
      <c r="C30" s="269" t="s">
        <v>386</v>
      </c>
      <c r="D30" s="320" t="s">
        <v>86</v>
      </c>
      <c r="E30" s="319"/>
      <c r="F30" s="230"/>
      <c r="G30" s="319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x14ac:dyDescent="0.25">
      <c r="A31" s="222"/>
      <c r="B31" s="392"/>
      <c r="C31" s="269" t="s">
        <v>387</v>
      </c>
      <c r="D31" s="320" t="s">
        <v>86</v>
      </c>
      <c r="E31" s="319"/>
      <c r="F31" s="184"/>
      <c r="G31" s="319"/>
      <c r="H31" s="184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x14ac:dyDescent="0.25">
      <c r="A32" s="222"/>
      <c r="B32" s="387"/>
      <c r="C32" s="388"/>
      <c r="D32" s="388"/>
      <c r="E32" s="388"/>
      <c r="F32" s="388"/>
      <c r="G32" s="388"/>
      <c r="H32" s="389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22"/>
      <c r="B33" s="392"/>
      <c r="C33" s="269" t="s">
        <v>386</v>
      </c>
      <c r="D33" s="320" t="s">
        <v>86</v>
      </c>
      <c r="E33" s="319"/>
      <c r="F33" s="230"/>
      <c r="G33" s="319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x14ac:dyDescent="0.25">
      <c r="A34" s="222"/>
      <c r="B34" s="392"/>
      <c r="C34" s="269" t="s">
        <v>387</v>
      </c>
      <c r="D34" s="320" t="s">
        <v>86</v>
      </c>
      <c r="E34" s="319"/>
      <c r="F34" s="184"/>
      <c r="G34" s="319"/>
      <c r="H34" s="184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x14ac:dyDescent="0.25">
      <c r="A35" s="222"/>
      <c r="B35" s="387"/>
      <c r="C35" s="388"/>
      <c r="D35" s="388"/>
      <c r="E35" s="388"/>
      <c r="F35" s="388"/>
      <c r="G35" s="388"/>
      <c r="H35" s="389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x14ac:dyDescent="0.25">
      <c r="A36" s="213"/>
      <c r="B36" s="188"/>
      <c r="C36" s="189"/>
      <c r="D36" s="186"/>
      <c r="E36" s="292"/>
      <c r="F36" s="189"/>
      <c r="G36" s="48"/>
      <c r="H36" s="190"/>
      <c r="I36" s="213"/>
      <c r="J36" s="213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x14ac:dyDescent="0.25">
      <c r="A37" s="213"/>
      <c r="B37" s="188"/>
      <c r="C37" s="189"/>
      <c r="D37" s="186"/>
      <c r="E37" s="292"/>
      <c r="F37" s="189"/>
      <c r="G37" s="48"/>
      <c r="H37" s="190"/>
      <c r="I37" s="213"/>
      <c r="J37" s="213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13"/>
      <c r="B38" s="188"/>
      <c r="C38" s="189"/>
      <c r="D38" s="186"/>
      <c r="E38" s="292"/>
      <c r="F38" s="189"/>
      <c r="G38" s="48"/>
      <c r="H38" s="190"/>
      <c r="I38" s="213"/>
      <c r="J38" s="213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13"/>
      <c r="B39" s="188"/>
      <c r="C39" s="189"/>
      <c r="D39" s="186"/>
      <c r="E39" s="292"/>
      <c r="F39" s="189"/>
      <c r="G39" s="48"/>
      <c r="H39" s="190"/>
      <c r="I39" s="213"/>
      <c r="J39" s="213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x14ac:dyDescent="0.25">
      <c r="A40" s="213"/>
      <c r="B40" s="188"/>
      <c r="C40" s="189"/>
      <c r="D40" s="186"/>
      <c r="E40" s="292"/>
      <c r="F40" s="189"/>
      <c r="G40" s="48"/>
      <c r="H40" s="190"/>
      <c r="I40" s="213"/>
      <c r="J40" s="213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13"/>
      <c r="B41" s="188"/>
      <c r="C41" s="189"/>
      <c r="D41" s="186"/>
      <c r="E41" s="292"/>
      <c r="F41" s="189"/>
      <c r="G41" s="48"/>
      <c r="H41" s="190"/>
      <c r="I41" s="213"/>
      <c r="J41" s="213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13"/>
      <c r="B42" s="188"/>
      <c r="C42" s="189"/>
      <c r="D42" s="186"/>
      <c r="E42" s="292"/>
      <c r="F42" s="189"/>
      <c r="G42" s="48"/>
      <c r="H42" s="190"/>
      <c r="I42" s="213"/>
      <c r="J42" s="21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x14ac:dyDescent="0.25">
      <c r="A43" s="213"/>
      <c r="B43" s="188"/>
      <c r="C43" s="189"/>
      <c r="D43" s="186"/>
      <c r="E43" s="292"/>
      <c r="F43" s="189"/>
      <c r="G43" s="48"/>
      <c r="H43" s="190"/>
      <c r="I43" s="213"/>
      <c r="J43" s="21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13"/>
      <c r="B44" s="188"/>
      <c r="C44" s="189"/>
      <c r="D44" s="186"/>
      <c r="E44" s="292"/>
      <c r="F44" s="189"/>
      <c r="G44" s="48"/>
      <c r="H44" s="190"/>
      <c r="I44" s="213"/>
      <c r="J44" s="21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13"/>
      <c r="B45" s="188"/>
      <c r="C45" s="189"/>
      <c r="D45" s="186"/>
      <c r="E45" s="292"/>
      <c r="F45" s="189"/>
      <c r="G45" s="48"/>
      <c r="H45" s="190"/>
      <c r="I45" s="213"/>
      <c r="J45" s="213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x14ac:dyDescent="0.25">
      <c r="A46" s="213"/>
      <c r="B46" s="188"/>
      <c r="C46" s="189"/>
      <c r="D46" s="186"/>
      <c r="E46" s="292"/>
      <c r="F46" s="189"/>
      <c r="G46" s="48"/>
      <c r="H46" s="190"/>
      <c r="I46" s="213"/>
      <c r="J46" s="213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13"/>
      <c r="B47" s="188"/>
      <c r="C47" s="189"/>
      <c r="D47" s="186"/>
      <c r="E47" s="292"/>
      <c r="F47" s="189"/>
      <c r="G47" s="48"/>
      <c r="H47" s="190"/>
      <c r="I47" s="213"/>
      <c r="J47" s="213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13"/>
      <c r="B48" s="188"/>
      <c r="C48" s="189"/>
      <c r="D48" s="186"/>
      <c r="E48" s="292"/>
      <c r="F48" s="189"/>
      <c r="G48" s="48"/>
      <c r="H48" s="190"/>
      <c r="I48" s="213"/>
      <c r="J48" s="21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13"/>
      <c r="B49" s="188"/>
      <c r="C49" s="189"/>
      <c r="D49" s="186"/>
      <c r="E49" s="292"/>
      <c r="F49" s="189"/>
      <c r="G49" s="48"/>
      <c r="H49" s="190"/>
      <c r="I49" s="213"/>
      <c r="J49" s="213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13"/>
      <c r="B50" s="188"/>
      <c r="C50" s="189"/>
      <c r="D50" s="186"/>
      <c r="E50" s="292"/>
      <c r="F50" s="189"/>
      <c r="G50" s="48"/>
      <c r="H50" s="190"/>
      <c r="I50" s="213"/>
      <c r="J50" s="213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13"/>
      <c r="B51" s="188"/>
      <c r="C51" s="189"/>
      <c r="D51" s="186"/>
      <c r="E51" s="292"/>
      <c r="F51" s="189"/>
      <c r="G51" s="48"/>
      <c r="H51" s="190"/>
      <c r="I51" s="213"/>
      <c r="J51" s="213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13"/>
      <c r="B52" s="188"/>
      <c r="C52" s="189"/>
      <c r="D52" s="186"/>
      <c r="E52" s="292"/>
      <c r="F52" s="189"/>
      <c r="G52" s="48"/>
      <c r="H52" s="190"/>
      <c r="I52" s="213"/>
      <c r="J52" s="21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13"/>
      <c r="B53" s="188"/>
      <c r="C53" s="189"/>
      <c r="D53" s="186"/>
      <c r="E53" s="292"/>
      <c r="F53" s="189"/>
      <c r="G53" s="48"/>
      <c r="H53" s="190"/>
      <c r="I53" s="213"/>
      <c r="J53" s="213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13"/>
      <c r="B54" s="188"/>
      <c r="C54" s="189"/>
      <c r="D54" s="186"/>
      <c r="E54" s="292"/>
      <c r="F54" s="189"/>
      <c r="G54" s="48"/>
      <c r="H54" s="190"/>
      <c r="I54" s="213"/>
      <c r="J54" s="213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13"/>
      <c r="B55" s="188"/>
      <c r="C55" s="189"/>
      <c r="D55" s="186"/>
      <c r="E55" s="292"/>
      <c r="F55" s="189"/>
      <c r="G55" s="48"/>
      <c r="H55" s="190"/>
      <c r="I55" s="213"/>
      <c r="J55" s="213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13"/>
      <c r="B56" s="188"/>
      <c r="C56" s="189"/>
      <c r="D56" s="186"/>
      <c r="E56" s="292"/>
      <c r="F56" s="189"/>
      <c r="G56" s="48"/>
      <c r="H56" s="190"/>
      <c r="I56" s="213"/>
      <c r="J56" s="213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13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</sheetData>
  <mergeCells count="25">
    <mergeCell ref="B8:B9"/>
    <mergeCell ref="B11:B12"/>
    <mergeCell ref="B3:H3"/>
    <mergeCell ref="B2:H2"/>
    <mergeCell ref="B25:H25"/>
    <mergeCell ref="B21:H21"/>
    <mergeCell ref="B7:H7"/>
    <mergeCell ref="C4:D4"/>
    <mergeCell ref="B5:B6"/>
    <mergeCell ref="B14:H14"/>
    <mergeCell ref="B10:H10"/>
    <mergeCell ref="B13:H13"/>
    <mergeCell ref="B18:H18"/>
    <mergeCell ref="B19:B20"/>
    <mergeCell ref="B22:B23"/>
    <mergeCell ref="B24:H24"/>
    <mergeCell ref="C15:D15"/>
    <mergeCell ref="B16:B17"/>
    <mergeCell ref="B35:H35"/>
    <mergeCell ref="C26:D26"/>
    <mergeCell ref="B27:B28"/>
    <mergeCell ref="B29:H29"/>
    <mergeCell ref="B30:B31"/>
    <mergeCell ref="B33:B34"/>
    <mergeCell ref="B32:H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"/>
  <sheetViews>
    <sheetView tabSelected="1" topLeftCell="A21" workbookViewId="0">
      <selection activeCell="D33" sqref="D33:E33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6"/>
      <c r="K1" s="306"/>
      <c r="L1" s="306"/>
      <c r="M1" s="306"/>
      <c r="N1" s="306"/>
      <c r="O1" s="306"/>
    </row>
    <row r="2" spans="1:20" ht="14.25" customHeight="1" x14ac:dyDescent="0.25">
      <c r="B2" s="405" t="s">
        <v>90</v>
      </c>
      <c r="C2" s="406"/>
      <c r="D2" s="407" t="s">
        <v>91</v>
      </c>
      <c r="E2" s="408"/>
      <c r="F2" s="409"/>
      <c r="J2" s="306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10"/>
      <c r="E3" s="411"/>
      <c r="F3" s="412"/>
      <c r="J3" s="306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10"/>
      <c r="E4" s="411"/>
      <c r="F4" s="412"/>
      <c r="J4" s="306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10"/>
      <c r="E5" s="411"/>
      <c r="F5" s="412"/>
      <c r="J5" s="306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13"/>
      <c r="E6" s="414"/>
      <c r="F6" s="415"/>
      <c r="J6" s="306"/>
      <c r="K6" s="306"/>
      <c r="L6" s="306"/>
      <c r="M6" s="306"/>
      <c r="N6" s="306"/>
      <c r="O6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20" t="s">
        <v>94</v>
      </c>
      <c r="F9" s="421"/>
      <c r="G9" s="416" t="s">
        <v>95</v>
      </c>
      <c r="H9" s="417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</v>
      </c>
      <c r="C10" s="26"/>
      <c r="D10" s="26" t="s">
        <v>97</v>
      </c>
      <c r="E10" s="418" t="s">
        <v>389</v>
      </c>
      <c r="F10" s="418"/>
      <c r="G10" s="419"/>
      <c r="H10" s="419"/>
      <c r="I10" s="173">
        <v>0</v>
      </c>
      <c r="J10" s="173">
        <v>0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26">
        <v>2</v>
      </c>
      <c r="C11" s="26"/>
      <c r="D11" s="26" t="s">
        <v>391</v>
      </c>
      <c r="E11" s="402" t="s">
        <v>393</v>
      </c>
      <c r="F11" s="402"/>
      <c r="G11" s="321"/>
      <c r="H11" s="321"/>
      <c r="I11" s="173">
        <v>1</v>
      </c>
      <c r="J11" s="173">
        <v>1</v>
      </c>
      <c r="K11" s="312"/>
      <c r="L11" s="312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3</v>
      </c>
      <c r="D12" s="26" t="s">
        <v>391</v>
      </c>
      <c r="E12" s="404" t="s">
        <v>392</v>
      </c>
      <c r="F12" s="404"/>
      <c r="G12" s="419"/>
      <c r="H12" s="419"/>
      <c r="I12" s="173">
        <v>20</v>
      </c>
      <c r="J12" s="173" t="e">
        <f>SUMIFS($J$29:$J$54,$B$29:$B$107,"3.*",$F$29:$F$107,"Valmis")</f>
        <v>#VALUE!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4</v>
      </c>
      <c r="D13" s="26" t="s">
        <v>433</v>
      </c>
      <c r="E13" s="404" t="s">
        <v>424</v>
      </c>
      <c r="F13" s="404"/>
      <c r="G13" s="419"/>
      <c r="H13" s="419"/>
      <c r="I13" s="173"/>
      <c r="J13" s="173"/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5</v>
      </c>
      <c r="D14" s="26" t="s">
        <v>433</v>
      </c>
      <c r="E14" s="404" t="s">
        <v>425</v>
      </c>
      <c r="F14" s="404"/>
      <c r="G14" s="419"/>
      <c r="H14" s="419"/>
      <c r="I14" s="173"/>
      <c r="J14" s="173"/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6</v>
      </c>
      <c r="D15" s="26" t="s">
        <v>433</v>
      </c>
      <c r="E15" s="305" t="s">
        <v>426</v>
      </c>
      <c r="F15" s="305"/>
      <c r="G15" s="304"/>
      <c r="H15" s="304"/>
      <c r="I15" s="173"/>
      <c r="J15" s="173"/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B16" s="19">
        <v>7</v>
      </c>
      <c r="D16" s="26" t="s">
        <v>433</v>
      </c>
      <c r="E16" s="404" t="s">
        <v>429</v>
      </c>
      <c r="F16" s="404"/>
      <c r="G16" s="419"/>
      <c r="H16" s="419"/>
      <c r="I16" s="173"/>
      <c r="J16" s="173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B17" s="19">
        <v>8</v>
      </c>
      <c r="D17" s="26" t="s">
        <v>433</v>
      </c>
      <c r="E17" s="404" t="s">
        <v>430</v>
      </c>
      <c r="F17" s="404"/>
      <c r="G17" s="419"/>
      <c r="H17" s="419"/>
      <c r="I17" s="173"/>
      <c r="J17" s="173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15" customHeight="1" x14ac:dyDescent="0.25">
      <c r="B18" s="19">
        <v>9</v>
      </c>
      <c r="D18" s="26" t="s">
        <v>433</v>
      </c>
      <c r="E18" s="404" t="s">
        <v>431</v>
      </c>
      <c r="F18" s="404"/>
      <c r="G18" s="419"/>
      <c r="H18" s="419"/>
      <c r="I18" s="173"/>
      <c r="J18" s="173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B19" s="19">
        <v>10</v>
      </c>
      <c r="D19" s="26" t="s">
        <v>427</v>
      </c>
      <c r="E19" s="403" t="s">
        <v>428</v>
      </c>
      <c r="F19" s="403"/>
      <c r="G19" s="304"/>
      <c r="H19" s="304"/>
      <c r="I19" s="173"/>
      <c r="J19" s="173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15" customHeight="1" x14ac:dyDescent="0.25">
      <c r="E20" s="403"/>
      <c r="F20" s="403"/>
      <c r="G20" s="419"/>
      <c r="H20" s="419"/>
      <c r="I20" s="173"/>
      <c r="J20" s="173"/>
      <c r="K20" s="312"/>
      <c r="L20" s="312"/>
      <c r="M20" s="312"/>
      <c r="N20" s="312"/>
      <c r="O20" s="312"/>
      <c r="P20" s="303"/>
      <c r="Q20" s="303"/>
      <c r="R20" s="303"/>
      <c r="S20" s="303"/>
      <c r="T20" s="303"/>
    </row>
    <row r="21" spans="1:20" ht="15" customHeight="1" x14ac:dyDescent="0.25">
      <c r="B21" s="19">
        <v>11</v>
      </c>
      <c r="D21" s="26" t="s">
        <v>97</v>
      </c>
      <c r="E21" s="335" t="s">
        <v>435</v>
      </c>
      <c r="F21" s="335"/>
      <c r="G21" s="324"/>
      <c r="H21" s="324"/>
      <c r="I21" s="173">
        <v>4</v>
      </c>
      <c r="J21" s="173"/>
      <c r="K21" s="312"/>
      <c r="L21" s="312"/>
      <c r="M21" s="312"/>
      <c r="N21" s="312"/>
      <c r="O21" s="312"/>
      <c r="P21" s="323"/>
      <c r="Q21" s="323"/>
      <c r="R21" s="323"/>
      <c r="S21" s="323"/>
      <c r="T21" s="323"/>
    </row>
    <row r="22" spans="1:20" ht="15" customHeight="1" x14ac:dyDescent="0.25">
      <c r="D22" s="26"/>
      <c r="E22" s="335"/>
      <c r="F22" s="335"/>
      <c r="G22" s="324"/>
      <c r="H22" s="324"/>
      <c r="I22" s="173"/>
      <c r="J22" s="173"/>
      <c r="K22" s="312"/>
      <c r="L22" s="312"/>
      <c r="M22" s="312"/>
      <c r="N22" s="312"/>
      <c r="O22" s="312"/>
      <c r="P22" s="323"/>
      <c r="Q22" s="323"/>
      <c r="R22" s="323"/>
      <c r="S22" s="323"/>
      <c r="T22" s="323"/>
    </row>
    <row r="23" spans="1:20" ht="15" customHeight="1" x14ac:dyDescent="0.25">
      <c r="D23" s="26"/>
      <c r="E23" s="335"/>
      <c r="F23" s="335"/>
      <c r="G23" s="324"/>
      <c r="H23" s="324"/>
      <c r="I23" s="173"/>
      <c r="J23" s="173"/>
      <c r="K23" s="312"/>
      <c r="L23" s="312"/>
      <c r="M23" s="312"/>
      <c r="N23" s="312"/>
      <c r="O23" s="312"/>
      <c r="P23" s="323"/>
      <c r="Q23" s="323"/>
      <c r="R23" s="323"/>
      <c r="S23" s="323"/>
      <c r="T23" s="323"/>
    </row>
    <row r="24" spans="1:20" ht="15" customHeight="1" x14ac:dyDescent="0.25">
      <c r="E24" s="335"/>
      <c r="F24" s="335"/>
      <c r="G24" s="324"/>
      <c r="H24" s="324"/>
      <c r="I24" s="173"/>
      <c r="J24" s="173"/>
      <c r="K24" s="312"/>
      <c r="L24" s="312"/>
      <c r="M24" s="312"/>
      <c r="N24" s="312"/>
      <c r="O24" s="312"/>
      <c r="P24" s="323"/>
      <c r="Q24" s="323"/>
      <c r="R24" s="323"/>
      <c r="S24" s="323"/>
      <c r="T24" s="323"/>
    </row>
    <row r="25" spans="1:20" ht="15" customHeight="1" x14ac:dyDescent="0.25">
      <c r="C25" s="71"/>
      <c r="D25" s="71"/>
      <c r="E25" s="428"/>
      <c r="F25" s="428"/>
      <c r="G25" s="22"/>
      <c r="H25" s="22"/>
      <c r="I25" s="173"/>
      <c r="J25" s="173"/>
      <c r="K25" s="312"/>
      <c r="L25" s="312"/>
      <c r="M25" s="312"/>
      <c r="N25" s="312"/>
      <c r="O25" s="312"/>
      <c r="P25" s="303"/>
      <c r="Q25" s="303"/>
      <c r="R25" s="303"/>
      <c r="S25" s="303"/>
      <c r="T25" s="303"/>
    </row>
    <row r="26" spans="1:20" ht="30.75" customHeight="1" x14ac:dyDescent="0.25">
      <c r="B26" s="72"/>
      <c r="C26" s="422" t="s">
        <v>99</v>
      </c>
      <c r="D26" s="423"/>
      <c r="E26" s="424"/>
      <c r="F26" s="22"/>
      <c r="G26" s="22"/>
      <c r="H26" s="178" t="s">
        <v>100</v>
      </c>
      <c r="I26" s="179">
        <f>SUM(I10:I25)</f>
        <v>25</v>
      </c>
      <c r="J26" s="179" t="e">
        <f>SUM(J10:J25)</f>
        <v>#VALUE!</v>
      </c>
      <c r="K26" s="303"/>
      <c r="L26" s="303"/>
      <c r="M26" s="303"/>
      <c r="N26" s="303"/>
      <c r="O26" s="303"/>
      <c r="P26" s="303"/>
      <c r="Q26" s="303"/>
      <c r="R26" s="303"/>
      <c r="S26" s="303"/>
      <c r="T26" s="303"/>
    </row>
    <row r="27" spans="1:20" ht="15" customHeight="1" x14ac:dyDescent="0.25">
      <c r="B27" s="73"/>
      <c r="C27" s="71"/>
      <c r="D27" s="71"/>
      <c r="E27" s="71"/>
      <c r="F27" s="74"/>
      <c r="G27" s="75"/>
      <c r="H27" s="76"/>
      <c r="I27" s="74"/>
      <c r="J27" s="74"/>
      <c r="K27" s="303"/>
      <c r="L27" s="303"/>
      <c r="M27" s="303"/>
      <c r="N27" s="303"/>
      <c r="O27" s="303"/>
      <c r="P27" s="303"/>
      <c r="Q27" s="303"/>
      <c r="R27" s="303"/>
      <c r="S27" s="303"/>
      <c r="T27" s="303"/>
    </row>
    <row r="28" spans="1:20" ht="45" customHeight="1" x14ac:dyDescent="0.25">
      <c r="A28" s="70"/>
      <c r="B28" s="311" t="s">
        <v>101</v>
      </c>
      <c r="C28" s="311" t="s">
        <v>102</v>
      </c>
      <c r="D28" s="425" t="s">
        <v>103</v>
      </c>
      <c r="E28" s="426"/>
      <c r="F28" s="172" t="s">
        <v>104</v>
      </c>
      <c r="G28" s="311" t="s">
        <v>105</v>
      </c>
      <c r="H28" s="311" t="s">
        <v>106</v>
      </c>
      <c r="I28" s="311"/>
      <c r="J28" s="311" t="s">
        <v>108</v>
      </c>
      <c r="K28" s="28" t="s">
        <v>109</v>
      </c>
      <c r="L28" s="28" t="s">
        <v>110</v>
      </c>
      <c r="M28" s="28" t="s">
        <v>111</v>
      </c>
      <c r="N28" s="28" t="s">
        <v>112</v>
      </c>
      <c r="O28" s="28" t="s">
        <v>113</v>
      </c>
      <c r="P28" s="28" t="s">
        <v>114</v>
      </c>
      <c r="Q28" s="28" t="s">
        <v>115</v>
      </c>
      <c r="R28" s="303"/>
      <c r="S28" s="303"/>
      <c r="T28" s="303"/>
    </row>
    <row r="29" spans="1:20" ht="15.75" x14ac:dyDescent="0.25">
      <c r="B29" s="27" t="s">
        <v>116</v>
      </c>
      <c r="C29" s="303"/>
      <c r="D29" s="429" t="s">
        <v>390</v>
      </c>
      <c r="E29" s="429"/>
      <c r="F29" s="268" t="s">
        <v>147</v>
      </c>
      <c r="G29" s="303"/>
      <c r="H29" s="303" t="s">
        <v>118</v>
      </c>
      <c r="I29" s="303"/>
      <c r="J29" s="312">
        <v>0</v>
      </c>
      <c r="K29" s="303">
        <v>0</v>
      </c>
      <c r="L29" s="303">
        <v>0</v>
      </c>
      <c r="M29" s="303">
        <v>0</v>
      </c>
      <c r="N29" s="303">
        <v>0</v>
      </c>
      <c r="O29" s="303">
        <v>0</v>
      </c>
      <c r="P29" s="303">
        <v>0</v>
      </c>
      <c r="Q29" s="303">
        <v>0</v>
      </c>
      <c r="R29" s="303"/>
      <c r="S29" s="303"/>
      <c r="T29" s="303"/>
    </row>
    <row r="30" spans="1:20" ht="15.75" customHeight="1" x14ac:dyDescent="0.25">
      <c r="B30" s="27" t="s">
        <v>119</v>
      </c>
      <c r="C30" s="303"/>
      <c r="D30" s="427" t="s">
        <v>120</v>
      </c>
      <c r="E30" s="427"/>
      <c r="F30" s="268" t="s">
        <v>147</v>
      </c>
      <c r="G30" s="303"/>
      <c r="H30" s="303" t="s">
        <v>118</v>
      </c>
      <c r="I30" s="303"/>
      <c r="J30" s="312">
        <v>0</v>
      </c>
      <c r="K30" s="303">
        <v>0</v>
      </c>
      <c r="L30" s="303">
        <v>0</v>
      </c>
      <c r="M30" s="303">
        <v>0</v>
      </c>
      <c r="N30" s="303">
        <v>0</v>
      </c>
      <c r="O30" s="303">
        <v>0</v>
      </c>
      <c r="P30" s="303">
        <v>0</v>
      </c>
      <c r="Q30" s="303">
        <v>0</v>
      </c>
      <c r="R30" s="303"/>
      <c r="S30" s="303"/>
      <c r="T30" s="303"/>
    </row>
    <row r="31" spans="1:20" ht="15.75" customHeight="1" x14ac:dyDescent="0.25">
      <c r="B31" s="27" t="s">
        <v>121</v>
      </c>
      <c r="C31" s="303"/>
      <c r="D31" s="430" t="s">
        <v>394</v>
      </c>
      <c r="E31" s="430"/>
      <c r="F31" s="268" t="s">
        <v>147</v>
      </c>
      <c r="G31" s="303"/>
      <c r="H31" s="303" t="s">
        <v>387</v>
      </c>
      <c r="I31" s="303"/>
      <c r="J31" s="312">
        <v>1</v>
      </c>
      <c r="K31" s="28"/>
      <c r="L31" s="28"/>
      <c r="M31" s="28"/>
      <c r="N31" s="28"/>
      <c r="O31" s="28"/>
      <c r="P31" s="28"/>
      <c r="Q31" s="303"/>
      <c r="R31" s="303"/>
      <c r="S31" s="303"/>
      <c r="T31" s="303"/>
    </row>
    <row r="32" spans="1:20" ht="15" customHeight="1" x14ac:dyDescent="0.25">
      <c r="B32" s="27" t="s">
        <v>122</v>
      </c>
      <c r="C32" s="303"/>
      <c r="D32" s="430" t="s">
        <v>401</v>
      </c>
      <c r="E32" s="430"/>
      <c r="F32" s="322" t="s">
        <v>412</v>
      </c>
      <c r="G32" s="303"/>
      <c r="H32" s="303"/>
      <c r="I32" s="303"/>
      <c r="J32" s="312">
        <v>1</v>
      </c>
      <c r="K32" s="303"/>
      <c r="L32" s="303"/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27" t="s">
        <v>87</v>
      </c>
      <c r="C33" s="303"/>
      <c r="D33" s="430" t="s">
        <v>402</v>
      </c>
      <c r="E33" s="430"/>
      <c r="F33" s="268" t="s">
        <v>147</v>
      </c>
      <c r="G33" s="303"/>
      <c r="H33" s="303" t="s">
        <v>386</v>
      </c>
      <c r="I33" s="303"/>
      <c r="J33" s="312">
        <v>1</v>
      </c>
      <c r="K33" s="303"/>
      <c r="L33" s="303"/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27" t="s">
        <v>414</v>
      </c>
      <c r="C34" s="303"/>
      <c r="D34" s="430" t="s">
        <v>403</v>
      </c>
      <c r="E34" s="430"/>
      <c r="F34" s="268" t="s">
        <v>147</v>
      </c>
      <c r="G34" s="303" t="s">
        <v>413</v>
      </c>
      <c r="H34" s="322" t="s">
        <v>387</v>
      </c>
      <c r="I34" s="303"/>
      <c r="J34" s="312">
        <v>1</v>
      </c>
      <c r="K34" s="303"/>
      <c r="L34" s="303"/>
      <c r="M34" s="303"/>
      <c r="N34" s="303"/>
      <c r="O34" s="312"/>
      <c r="P34" s="303"/>
      <c r="Q34" s="303"/>
      <c r="R34" s="303"/>
      <c r="S34" s="303"/>
      <c r="T34" s="303"/>
    </row>
    <row r="35" spans="2:20" ht="15" customHeight="1" x14ac:dyDescent="0.25">
      <c r="B35" s="27" t="s">
        <v>415</v>
      </c>
      <c r="C35" s="303"/>
      <c r="D35" s="430" t="s">
        <v>404</v>
      </c>
      <c r="E35" s="430"/>
      <c r="F35" s="268" t="s">
        <v>147</v>
      </c>
      <c r="G35" s="303" t="s">
        <v>413</v>
      </c>
      <c r="H35" s="322" t="s">
        <v>387</v>
      </c>
      <c r="I35" s="303"/>
      <c r="J35" s="312">
        <v>2</v>
      </c>
      <c r="K35" s="303"/>
      <c r="L35" s="303"/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27" t="s">
        <v>416</v>
      </c>
      <c r="C36" s="303"/>
      <c r="D36" s="430" t="s">
        <v>405</v>
      </c>
      <c r="E36" s="430"/>
      <c r="F36" s="322" t="s">
        <v>412</v>
      </c>
      <c r="G36" s="303"/>
      <c r="H36" s="322" t="s">
        <v>387</v>
      </c>
      <c r="I36" s="334" t="s">
        <v>423</v>
      </c>
      <c r="J36" s="312">
        <v>5</v>
      </c>
      <c r="K36" s="303"/>
      <c r="L36" s="303"/>
      <c r="M36" s="303"/>
      <c r="N36" s="303"/>
      <c r="O36" s="312"/>
      <c r="P36" s="303"/>
      <c r="Q36" s="303"/>
      <c r="R36" s="303"/>
      <c r="S36" s="303"/>
      <c r="T36" s="303"/>
    </row>
    <row r="37" spans="2:20" ht="15" customHeight="1" x14ac:dyDescent="0.25">
      <c r="B37" s="27" t="s">
        <v>417</v>
      </c>
      <c r="C37" s="303"/>
      <c r="D37" s="430" t="s">
        <v>406</v>
      </c>
      <c r="E37" s="430"/>
      <c r="F37" s="268" t="s">
        <v>147</v>
      </c>
      <c r="G37" s="303" t="s">
        <v>413</v>
      </c>
      <c r="H37" s="322" t="s">
        <v>386</v>
      </c>
      <c r="I37" s="303"/>
      <c r="J37" s="312">
        <v>2</v>
      </c>
      <c r="K37" s="303"/>
      <c r="L37" s="303"/>
      <c r="M37" s="303"/>
      <c r="N37" s="303"/>
      <c r="O37" s="312"/>
      <c r="P37" s="303"/>
      <c r="Q37" s="303"/>
      <c r="R37" s="303"/>
      <c r="S37" s="303"/>
      <c r="T37" s="303"/>
    </row>
    <row r="38" spans="2:20" ht="15" customHeight="1" x14ac:dyDescent="0.25">
      <c r="B38" s="27" t="s">
        <v>418</v>
      </c>
      <c r="C38" s="303"/>
      <c r="D38" s="430" t="s">
        <v>407</v>
      </c>
      <c r="E38" s="430"/>
      <c r="F38" s="268" t="s">
        <v>147</v>
      </c>
      <c r="G38" s="303"/>
      <c r="H38" s="322" t="s">
        <v>386</v>
      </c>
      <c r="I38" s="303"/>
      <c r="J38" s="312">
        <v>1</v>
      </c>
      <c r="K38" s="303"/>
      <c r="L38" s="303"/>
      <c r="M38" s="303"/>
      <c r="N38" s="303"/>
      <c r="O38" s="312"/>
      <c r="P38" s="303"/>
      <c r="Q38" s="303"/>
      <c r="R38" s="303"/>
      <c r="S38" s="303"/>
      <c r="T38" s="303"/>
    </row>
    <row r="39" spans="2:20" ht="15" customHeight="1" x14ac:dyDescent="0.25">
      <c r="B39" s="27" t="s">
        <v>419</v>
      </c>
      <c r="C39" s="303"/>
      <c r="D39" s="430" t="s">
        <v>408</v>
      </c>
      <c r="E39" s="430"/>
      <c r="F39" s="268" t="s">
        <v>147</v>
      </c>
      <c r="G39" s="303"/>
      <c r="H39" s="322" t="s">
        <v>386</v>
      </c>
      <c r="I39" s="303"/>
      <c r="J39" s="312">
        <v>1</v>
      </c>
      <c r="K39" s="303"/>
      <c r="L39" s="303"/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 t="s">
        <v>420</v>
      </c>
      <c r="C40" s="303"/>
      <c r="D40" s="430" t="s">
        <v>409</v>
      </c>
      <c r="E40" s="430"/>
      <c r="F40" s="322" t="s">
        <v>412</v>
      </c>
      <c r="G40" s="303"/>
      <c r="H40" s="322" t="s">
        <v>387</v>
      </c>
      <c r="I40" s="334" t="s">
        <v>423</v>
      </c>
      <c r="J40" s="312">
        <v>4</v>
      </c>
      <c r="K40" s="303"/>
      <c r="L40" s="303"/>
      <c r="M40" s="303"/>
      <c r="N40" s="303"/>
      <c r="O40" s="312"/>
      <c r="P40" s="303"/>
      <c r="Q40" s="303"/>
      <c r="R40" s="303"/>
      <c r="S40" s="303"/>
      <c r="T40" s="303"/>
    </row>
    <row r="41" spans="2:20" ht="15.75" x14ac:dyDescent="0.25">
      <c r="B41" s="27" t="s">
        <v>421</v>
      </c>
      <c r="C41" s="303"/>
      <c r="D41" s="430" t="s">
        <v>410</v>
      </c>
      <c r="E41" s="430"/>
      <c r="F41" s="322" t="s">
        <v>412</v>
      </c>
      <c r="G41" s="303"/>
      <c r="H41" s="303"/>
      <c r="I41" s="303"/>
      <c r="J41" s="312">
        <v>1</v>
      </c>
      <c r="K41" s="303"/>
      <c r="L41" s="303"/>
      <c r="M41" s="303"/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 t="s">
        <v>422</v>
      </c>
      <c r="C42" s="303"/>
      <c r="D42" s="430" t="s">
        <v>411</v>
      </c>
      <c r="E42" s="430"/>
      <c r="F42" s="322" t="s">
        <v>412</v>
      </c>
      <c r="G42" s="303"/>
      <c r="H42" s="303"/>
      <c r="I42" s="303"/>
      <c r="J42" s="312">
        <v>1</v>
      </c>
      <c r="K42" s="303"/>
      <c r="L42" s="303"/>
      <c r="M42" s="303"/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 t="s">
        <v>149</v>
      </c>
      <c r="C43" s="303"/>
      <c r="D43" s="430" t="s">
        <v>436</v>
      </c>
      <c r="E43" s="430"/>
      <c r="F43" s="323" t="s">
        <v>412</v>
      </c>
      <c r="G43" s="303"/>
      <c r="H43" s="323" t="s">
        <v>386</v>
      </c>
      <c r="I43" s="334" t="s">
        <v>423</v>
      </c>
      <c r="J43" s="312">
        <v>3</v>
      </c>
      <c r="K43" s="303"/>
      <c r="L43" s="303"/>
      <c r="M43" s="303"/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 t="s">
        <v>438</v>
      </c>
      <c r="C44" s="303"/>
      <c r="D44" s="430" t="s">
        <v>437</v>
      </c>
      <c r="E44" s="430"/>
      <c r="F44" s="323" t="s">
        <v>412</v>
      </c>
      <c r="G44" s="303"/>
      <c r="H44" s="303"/>
      <c r="I44" s="303"/>
      <c r="J44" s="312">
        <v>2</v>
      </c>
      <c r="K44" s="303"/>
      <c r="L44" s="303"/>
      <c r="M44" s="303"/>
      <c r="N44" s="303"/>
      <c r="O44" s="312"/>
      <c r="P44" s="303"/>
      <c r="Q44" s="303"/>
      <c r="R44" s="303"/>
      <c r="S44" s="303"/>
      <c r="T44" s="303"/>
    </row>
    <row r="45" spans="2:20" ht="15.75" customHeight="1" x14ac:dyDescent="0.25">
      <c r="B45" s="27" t="s">
        <v>439</v>
      </c>
      <c r="C45" s="303"/>
      <c r="D45" s="431" t="s">
        <v>442</v>
      </c>
      <c r="E45" s="431"/>
      <c r="F45" s="323" t="s">
        <v>412</v>
      </c>
      <c r="G45" s="303"/>
      <c r="H45" s="323" t="s">
        <v>386</v>
      </c>
      <c r="I45" s="334" t="s">
        <v>423</v>
      </c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.75" customHeight="1" x14ac:dyDescent="0.25">
      <c r="B46" s="27" t="s">
        <v>440</v>
      </c>
      <c r="C46" s="303"/>
      <c r="D46" s="431" t="s">
        <v>441</v>
      </c>
      <c r="E46" s="431"/>
      <c r="F46" s="323" t="s">
        <v>412</v>
      </c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.75" customHeight="1" x14ac:dyDescent="0.25">
      <c r="B47" s="27" t="s">
        <v>443</v>
      </c>
      <c r="C47" s="303"/>
      <c r="D47" s="431" t="s">
        <v>444</v>
      </c>
      <c r="E47" s="431"/>
      <c r="F47" s="323" t="s">
        <v>412</v>
      </c>
      <c r="G47" s="303"/>
      <c r="H47" s="303"/>
      <c r="I47" s="303"/>
      <c r="J47" s="312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.75" customHeight="1" x14ac:dyDescent="0.25">
      <c r="B48" s="27" t="s">
        <v>445</v>
      </c>
      <c r="C48" s="303"/>
      <c r="D48" s="431" t="s">
        <v>448</v>
      </c>
      <c r="E48" s="431"/>
      <c r="F48" s="323" t="s">
        <v>412</v>
      </c>
      <c r="G48" s="303"/>
      <c r="H48" s="303"/>
      <c r="I48" s="303"/>
      <c r="J48" s="312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" customHeight="1" x14ac:dyDescent="0.25">
      <c r="B49" s="27" t="s">
        <v>446</v>
      </c>
      <c r="C49" s="303"/>
      <c r="D49" s="431" t="s">
        <v>447</v>
      </c>
      <c r="E49" s="431"/>
      <c r="F49" s="323" t="s">
        <v>412</v>
      </c>
      <c r="G49" s="303"/>
      <c r="H49" s="303"/>
      <c r="I49" s="303"/>
      <c r="J49" s="312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" customHeight="1" x14ac:dyDescent="0.25">
      <c r="B50" s="27"/>
      <c r="C50" s="303"/>
      <c r="D50" s="431"/>
      <c r="E50" s="431"/>
      <c r="F50" s="333"/>
      <c r="G50" s="303"/>
      <c r="H50" s="303"/>
      <c r="I50" s="303"/>
      <c r="J50" s="312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" customHeight="1" x14ac:dyDescent="0.25">
      <c r="B51" s="27"/>
      <c r="C51" s="303"/>
      <c r="D51" s="431"/>
      <c r="E51" s="431"/>
      <c r="F51" s="333"/>
      <c r="G51" s="303"/>
      <c r="H51" s="303"/>
      <c r="I51" s="303"/>
      <c r="J51" s="312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" customHeight="1" x14ac:dyDescent="0.25">
      <c r="B52" s="27"/>
      <c r="C52" s="303"/>
      <c r="D52" s="431"/>
      <c r="E52" s="431"/>
      <c r="F52" s="333"/>
      <c r="G52" s="303"/>
      <c r="H52" s="303"/>
      <c r="I52" s="303"/>
      <c r="J52" s="312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7"/>
      <c r="C53" s="303"/>
      <c r="D53" s="431"/>
      <c r="E53" s="431"/>
      <c r="F53" s="333"/>
      <c r="G53" s="303"/>
      <c r="H53" s="303"/>
      <c r="I53" s="303"/>
      <c r="J53" s="312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7"/>
      <c r="C54" s="303"/>
      <c r="D54" s="431"/>
      <c r="E54" s="431"/>
      <c r="F54" s="268"/>
      <c r="G54" s="303"/>
      <c r="H54" s="303"/>
      <c r="I54" s="303"/>
      <c r="J54" s="312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.75" customHeight="1" x14ac:dyDescent="0.25">
      <c r="B55" s="303"/>
      <c r="C55" s="303"/>
      <c r="D55" s="431"/>
      <c r="E55" s="431"/>
      <c r="F55" s="268"/>
      <c r="G55" s="303"/>
      <c r="H55" s="303"/>
      <c r="I55" s="303"/>
      <c r="J55" s="312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303"/>
      <c r="E56" s="261" t="s">
        <v>124</v>
      </c>
      <c r="F56" s="303"/>
      <c r="G56" s="303"/>
      <c r="H56" s="303"/>
      <c r="I56" s="303" t="s">
        <v>20</v>
      </c>
      <c r="J56" s="312">
        <f t="shared" ref="J56:Q56" si="0">SUM(J29:J55)</f>
        <v>26</v>
      </c>
      <c r="K56" s="312">
        <f t="shared" si="0"/>
        <v>0</v>
      </c>
      <c r="L56" s="312">
        <f t="shared" si="0"/>
        <v>0</v>
      </c>
      <c r="M56" s="312">
        <f t="shared" si="0"/>
        <v>0</v>
      </c>
      <c r="N56" s="312">
        <f t="shared" si="0"/>
        <v>0</v>
      </c>
      <c r="O56" s="312">
        <f t="shared" si="0"/>
        <v>0</v>
      </c>
      <c r="P56" s="312">
        <f t="shared" si="0"/>
        <v>0</v>
      </c>
      <c r="Q56" s="312">
        <f t="shared" si="0"/>
        <v>0</v>
      </c>
      <c r="R56" s="303"/>
      <c r="S56" s="303"/>
      <c r="T56" s="303"/>
    </row>
    <row r="57" spans="2:20" ht="15" customHeight="1" x14ac:dyDescent="0.25">
      <c r="B57" s="303"/>
      <c r="C57" s="303"/>
      <c r="D57" s="303"/>
      <c r="E57" s="303"/>
      <c r="F57" s="303"/>
      <c r="G57" s="303"/>
      <c r="H57" s="303"/>
      <c r="I57" s="303" t="s">
        <v>125</v>
      </c>
      <c r="J57" s="312">
        <f>+J56</f>
        <v>26</v>
      </c>
      <c r="K57" s="262">
        <f>+J57-($J$57/7)</f>
        <v>22.285714285714285</v>
      </c>
      <c r="L57" s="262">
        <f>+K57-($J$57/7)</f>
        <v>18.571428571428569</v>
      </c>
      <c r="M57" s="262">
        <f t="shared" ref="M57:Q57" si="1">+L57-($J$57/7)</f>
        <v>14.857142857142854</v>
      </c>
      <c r="N57" s="262">
        <f t="shared" si="1"/>
        <v>11.142857142857139</v>
      </c>
      <c r="O57" s="262">
        <f t="shared" si="1"/>
        <v>7.4285714285714244</v>
      </c>
      <c r="P57" s="262">
        <f t="shared" si="1"/>
        <v>3.71428571428571</v>
      </c>
      <c r="Q57" s="262">
        <f t="shared" si="1"/>
        <v>-4.4408920985006262E-15</v>
      </c>
      <c r="R57" s="303"/>
      <c r="S57" s="303"/>
      <c r="T57" s="303"/>
    </row>
    <row r="58" spans="2:20" ht="15.75" x14ac:dyDescent="0.25">
      <c r="B58" s="303"/>
      <c r="C58" s="303"/>
      <c r="D58" s="303"/>
      <c r="E58" s="303"/>
      <c r="F58" s="303"/>
      <c r="G58" s="303"/>
      <c r="H58" s="303"/>
      <c r="I58" s="303"/>
      <c r="J58" s="312"/>
      <c r="K58" s="303"/>
      <c r="L58" s="303"/>
      <c r="M58" s="303"/>
      <c r="N58" s="303"/>
      <c r="O58" s="19"/>
    </row>
    <row r="59" spans="2:20" ht="15.75" x14ac:dyDescent="0.25">
      <c r="B59" s="303"/>
      <c r="C59" s="303"/>
      <c r="D59" s="303"/>
      <c r="E59" s="303"/>
      <c r="F59" s="303"/>
      <c r="G59" s="303"/>
      <c r="H59" s="303"/>
      <c r="I59" s="303"/>
      <c r="J59" s="312"/>
      <c r="K59" s="303"/>
      <c r="L59" s="303"/>
      <c r="M59" s="303"/>
      <c r="N59" s="303"/>
      <c r="O59" s="19"/>
    </row>
    <row r="60" spans="2:20" ht="12.75" customHeight="1" x14ac:dyDescent="0.25">
      <c r="B60" s="303"/>
      <c r="C60" s="303"/>
      <c r="D60" s="303"/>
      <c r="E60" s="303"/>
      <c r="F60" s="303"/>
      <c r="G60" s="303"/>
      <c r="H60" s="303"/>
      <c r="I60" s="303"/>
      <c r="J60" s="312"/>
      <c r="K60" s="303"/>
      <c r="L60" s="303"/>
      <c r="M60" s="303"/>
      <c r="N60" s="303"/>
    </row>
    <row r="61" spans="2:20" ht="12.75" customHeight="1" x14ac:dyDescent="0.25">
      <c r="B61" s="303"/>
      <c r="C61" s="303"/>
      <c r="D61" s="303"/>
      <c r="E61" s="303"/>
      <c r="F61" s="303"/>
      <c r="G61" s="303"/>
      <c r="H61" s="303"/>
      <c r="I61" s="303"/>
      <c r="J61" s="312"/>
      <c r="K61" s="303"/>
      <c r="L61" s="303"/>
      <c r="M61" s="303"/>
      <c r="N61" s="303"/>
    </row>
    <row r="62" spans="2:20" ht="12.75" customHeight="1" x14ac:dyDescent="0.25">
      <c r="B62" s="303"/>
      <c r="C62" s="303"/>
      <c r="D62" s="303"/>
      <c r="E62" s="303"/>
      <c r="F62" s="303"/>
      <c r="G62" s="303"/>
      <c r="H62" s="303"/>
      <c r="I62" s="303"/>
      <c r="J62" s="312"/>
      <c r="K62" s="303"/>
      <c r="L62" s="303"/>
      <c r="M62" s="303"/>
      <c r="N62" s="303"/>
    </row>
    <row r="63" spans="2:20" ht="12.75" customHeight="1" x14ac:dyDescent="0.25">
      <c r="B63" s="303"/>
      <c r="C63" s="303"/>
      <c r="D63" s="303"/>
      <c r="E63" s="303"/>
      <c r="F63" s="303"/>
      <c r="G63" s="303"/>
      <c r="H63" s="303"/>
      <c r="I63" s="303"/>
      <c r="J63" s="312"/>
      <c r="K63" s="303"/>
      <c r="L63" s="303"/>
      <c r="M63" s="303"/>
      <c r="N63" s="303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12"/>
      <c r="K64" s="303"/>
      <c r="L64" s="303"/>
      <c r="M64" s="303"/>
      <c r="N64" s="303"/>
    </row>
  </sheetData>
  <mergeCells count="51">
    <mergeCell ref="D32:E32"/>
    <mergeCell ref="D36:E36"/>
    <mergeCell ref="D37:E37"/>
    <mergeCell ref="D31:E31"/>
    <mergeCell ref="D55:E55"/>
    <mergeCell ref="D42:E42"/>
    <mergeCell ref="D43:E43"/>
    <mergeCell ref="D44:E44"/>
    <mergeCell ref="D46:E46"/>
    <mergeCell ref="D45:E45"/>
    <mergeCell ref="D48:E48"/>
    <mergeCell ref="D54:E54"/>
    <mergeCell ref="D52:E52"/>
    <mergeCell ref="D53:E53"/>
    <mergeCell ref="D47:E47"/>
    <mergeCell ref="D49:E49"/>
    <mergeCell ref="D50:E50"/>
    <mergeCell ref="D51:E51"/>
    <mergeCell ref="D41:E41"/>
    <mergeCell ref="D33:E33"/>
    <mergeCell ref="D34:E34"/>
    <mergeCell ref="D39:E39"/>
    <mergeCell ref="D40:E40"/>
    <mergeCell ref="D38:E38"/>
    <mergeCell ref="D35:E35"/>
    <mergeCell ref="G17:H17"/>
    <mergeCell ref="C26:E26"/>
    <mergeCell ref="D28:E28"/>
    <mergeCell ref="D30:E30"/>
    <mergeCell ref="G18:H18"/>
    <mergeCell ref="G20:H20"/>
    <mergeCell ref="E18:F18"/>
    <mergeCell ref="E25:F25"/>
    <mergeCell ref="D29:E29"/>
    <mergeCell ref="G13:H13"/>
    <mergeCell ref="G14:H14"/>
    <mergeCell ref="G16:H16"/>
    <mergeCell ref="E12:F12"/>
    <mergeCell ref="E13:F13"/>
    <mergeCell ref="E14:F14"/>
    <mergeCell ref="G9:H9"/>
    <mergeCell ref="E10:F10"/>
    <mergeCell ref="G10:H10"/>
    <mergeCell ref="E9:F9"/>
    <mergeCell ref="G12:H12"/>
    <mergeCell ref="E11:F11"/>
    <mergeCell ref="E19:F20"/>
    <mergeCell ref="E16:F16"/>
    <mergeCell ref="E17:F17"/>
    <mergeCell ref="B2:C2"/>
    <mergeCell ref="D2:F6"/>
  </mergeCells>
  <conditionalFormatting sqref="F29:F31 F50:F55">
    <cfRule type="containsText" dxfId="48" priority="42" operator="containsText" text="Ei tehdä">
      <formula>NOT(ISERROR(SEARCH("Ei tehdä",F29)))</formula>
    </cfRule>
    <cfRule type="containsText" dxfId="47" priority="44" operator="containsText" text="Valmis">
      <formula>NOT(ISERROR(SEARCH("Valmis",F29)))</formula>
    </cfRule>
    <cfRule type="containsText" dxfId="46" priority="45" operator="containsText" text="Kesken">
      <formula>NOT(ISERROR(SEARCH("Kesken",F29)))</formula>
    </cfRule>
    <cfRule type="containsBlanks" dxfId="45" priority="47">
      <formula>LEN(TRIM(F29))=0</formula>
    </cfRule>
  </conditionalFormatting>
  <conditionalFormatting sqref="F36 F40:F42">
    <cfRule type="containsText" dxfId="44" priority="33" operator="containsText" text="Ei tehdä">
      <formula>NOT(ISERROR(SEARCH("Ei tehdä",F36)))</formula>
    </cfRule>
    <cfRule type="containsText" dxfId="43" priority="34" operator="containsText" text="Valmis">
      <formula>NOT(ISERROR(SEARCH("Valmis",F36)))</formula>
    </cfRule>
    <cfRule type="containsText" dxfId="42" priority="35" operator="containsText" text="Kesken">
      <formula>NOT(ISERROR(SEARCH("Kesken",F36)))</formula>
    </cfRule>
    <cfRule type="containsBlanks" dxfId="41" priority="36">
      <formula>LEN(TRIM(F36))=0</formula>
    </cfRule>
  </conditionalFormatting>
  <conditionalFormatting sqref="F33">
    <cfRule type="containsText" dxfId="40" priority="29" operator="containsText" text="Ei tehdä">
      <formula>NOT(ISERROR(SEARCH("Ei tehdä",F33)))</formula>
    </cfRule>
    <cfRule type="containsText" dxfId="39" priority="30" operator="containsText" text="Valmis">
      <formula>NOT(ISERROR(SEARCH("Valmis",F33)))</formula>
    </cfRule>
    <cfRule type="containsText" dxfId="38" priority="31" operator="containsText" text="Kesken">
      <formula>NOT(ISERROR(SEARCH("Kesken",F33)))</formula>
    </cfRule>
    <cfRule type="containsBlanks" dxfId="37" priority="32">
      <formula>LEN(TRIM(F33))=0</formula>
    </cfRule>
  </conditionalFormatting>
  <conditionalFormatting sqref="F34">
    <cfRule type="containsText" dxfId="36" priority="25" operator="containsText" text="Ei tehdä">
      <formula>NOT(ISERROR(SEARCH("Ei tehdä",F34)))</formula>
    </cfRule>
    <cfRule type="containsText" dxfId="35" priority="26" operator="containsText" text="Valmis">
      <formula>NOT(ISERROR(SEARCH("Valmis",F34)))</formula>
    </cfRule>
    <cfRule type="containsText" dxfId="34" priority="27" operator="containsText" text="Kesken">
      <formula>NOT(ISERROR(SEARCH("Kesken",F34)))</formula>
    </cfRule>
    <cfRule type="containsBlanks" dxfId="33" priority="28">
      <formula>LEN(TRIM(F34))=0</formula>
    </cfRule>
  </conditionalFormatting>
  <conditionalFormatting sqref="F35">
    <cfRule type="containsText" dxfId="32" priority="21" operator="containsText" text="Ei tehdä">
      <formula>NOT(ISERROR(SEARCH("Ei tehdä",F35)))</formula>
    </cfRule>
    <cfRule type="containsText" dxfId="31" priority="22" operator="containsText" text="Valmis">
      <formula>NOT(ISERROR(SEARCH("Valmis",F35)))</formula>
    </cfRule>
    <cfRule type="containsText" dxfId="30" priority="23" operator="containsText" text="Kesken">
      <formula>NOT(ISERROR(SEARCH("Kesken",F35)))</formula>
    </cfRule>
    <cfRule type="containsBlanks" dxfId="29" priority="24">
      <formula>LEN(TRIM(F35))=0</formula>
    </cfRule>
  </conditionalFormatting>
  <conditionalFormatting sqref="F37">
    <cfRule type="containsText" dxfId="28" priority="17" operator="containsText" text="Ei tehdä">
      <formula>NOT(ISERROR(SEARCH("Ei tehdä",F37)))</formula>
    </cfRule>
    <cfRule type="containsText" dxfId="27" priority="18" operator="containsText" text="Valmis">
      <formula>NOT(ISERROR(SEARCH("Valmis",F37)))</formula>
    </cfRule>
    <cfRule type="containsText" dxfId="26" priority="19" operator="containsText" text="Kesken">
      <formula>NOT(ISERROR(SEARCH("Kesken",F37)))</formula>
    </cfRule>
    <cfRule type="containsBlanks" dxfId="25" priority="20">
      <formula>LEN(TRIM(F37))=0</formula>
    </cfRule>
  </conditionalFormatting>
  <conditionalFormatting sqref="F38:F39">
    <cfRule type="containsText" dxfId="24" priority="13" operator="containsText" text="Ei tehdä">
      <formula>NOT(ISERROR(SEARCH("Ei tehdä",F38)))</formula>
    </cfRule>
    <cfRule type="containsText" dxfId="23" priority="14" operator="containsText" text="Valmis">
      <formula>NOT(ISERROR(SEARCH("Valmis",F38)))</formula>
    </cfRule>
    <cfRule type="containsText" dxfId="22" priority="15" operator="containsText" text="Kesken">
      <formula>NOT(ISERROR(SEARCH("Kesken",F38)))</formula>
    </cfRule>
    <cfRule type="containsBlanks" dxfId="21" priority="16">
      <formula>LEN(TRIM(F38))=0</formula>
    </cfRule>
  </conditionalFormatting>
  <conditionalFormatting sqref="F32">
    <cfRule type="containsText" dxfId="20" priority="9" operator="containsText" text="Ei tehdä">
      <formula>NOT(ISERROR(SEARCH("Ei tehdä",F32)))</formula>
    </cfRule>
    <cfRule type="containsText" dxfId="19" priority="10" operator="containsText" text="Valmis">
      <formula>NOT(ISERROR(SEARCH("Valmis",F32)))</formula>
    </cfRule>
    <cfRule type="containsText" dxfId="18" priority="11" operator="containsText" text="Kesken">
      <formula>NOT(ISERROR(SEARCH("Kesken",F32)))</formula>
    </cfRule>
    <cfRule type="containsBlanks" dxfId="17" priority="12">
      <formula>LEN(TRIM(F32))=0</formula>
    </cfRule>
  </conditionalFormatting>
  <conditionalFormatting sqref="F43:F44">
    <cfRule type="containsText" dxfId="7" priority="5" operator="containsText" text="Ei tehdä">
      <formula>NOT(ISERROR(SEARCH("Ei tehdä",F43)))</formula>
    </cfRule>
    <cfRule type="containsText" dxfId="6" priority="6" operator="containsText" text="Valmis">
      <formula>NOT(ISERROR(SEARCH("Valmis",F43)))</formula>
    </cfRule>
    <cfRule type="containsText" dxfId="5" priority="7" operator="containsText" text="Kesken">
      <formula>NOT(ISERROR(SEARCH("Kesken",F43)))</formula>
    </cfRule>
    <cfRule type="containsBlanks" dxfId="4" priority="8">
      <formula>LEN(TRIM(F43))=0</formula>
    </cfRule>
  </conditionalFormatting>
  <conditionalFormatting sqref="F45:F49">
    <cfRule type="containsText" dxfId="3" priority="1" operator="containsText" text="Ei tehdä">
      <formula>NOT(ISERROR(SEARCH("Ei tehdä",F45)))</formula>
    </cfRule>
    <cfRule type="containsText" dxfId="2" priority="2" operator="containsText" text="Valmis">
      <formula>NOT(ISERROR(SEARCH("Valmis",F45)))</formula>
    </cfRule>
    <cfRule type="containsText" dxfId="1" priority="3" operator="containsText" text="Kesken">
      <formula>NOT(ISERROR(SEARCH("Kesken",F45)))</formula>
    </cfRule>
    <cfRule type="containsBlanks" dxfId="0" priority="4">
      <formula>LEN(TRIM(F45))=0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D439F447-6291-4170-AC36-024702558D93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05" t="s">
        <v>90</v>
      </c>
      <c r="C2" s="406"/>
      <c r="D2" s="407" t="s">
        <v>127</v>
      </c>
      <c r="E2" s="408"/>
      <c r="F2" s="409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10"/>
      <c r="E3" s="411"/>
      <c r="F3" s="412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10"/>
      <c r="E4" s="411"/>
      <c r="F4" s="412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10"/>
      <c r="E5" s="411"/>
      <c r="F5" s="412"/>
      <c r="K5" s="306"/>
      <c r="L5" s="306"/>
      <c r="M5" s="306"/>
      <c r="N5" s="306"/>
      <c r="O5" s="306"/>
    </row>
    <row r="6" spans="1:20" ht="53.25" customHeight="1" x14ac:dyDescent="0.2">
      <c r="B6" s="265"/>
      <c r="C6" s="267"/>
      <c r="D6" s="413"/>
      <c r="E6" s="414"/>
      <c r="F6" s="415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20" t="s">
        <v>94</v>
      </c>
      <c r="F9" s="421"/>
      <c r="G9" s="416" t="s">
        <v>95</v>
      </c>
      <c r="H9" s="417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98</v>
      </c>
      <c r="E10" s="418" t="s">
        <v>128</v>
      </c>
      <c r="F10" s="418"/>
      <c r="G10" s="419"/>
      <c r="H10" s="419"/>
      <c r="I10" s="173">
        <v>2</v>
      </c>
      <c r="J10" s="215">
        <v>2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98</v>
      </c>
      <c r="E11" s="404" t="s">
        <v>129</v>
      </c>
      <c r="F11" s="404"/>
      <c r="G11" s="419"/>
      <c r="H11" s="419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98</v>
      </c>
      <c r="E12" s="404" t="s">
        <v>130</v>
      </c>
      <c r="F12" s="404"/>
      <c r="G12" s="419"/>
      <c r="H12" s="419"/>
      <c r="I12" s="312">
        <v>2</v>
      </c>
      <c r="J12" s="180">
        <v>2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98</v>
      </c>
      <c r="E13" s="404" t="s">
        <v>131</v>
      </c>
      <c r="F13" s="404"/>
      <c r="G13" s="419"/>
      <c r="H13" s="419"/>
      <c r="I13" s="312">
        <v>5</v>
      </c>
      <c r="J13" s="180">
        <v>5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98</v>
      </c>
      <c r="E14" s="404" t="s">
        <v>132</v>
      </c>
      <c r="F14" s="404"/>
      <c r="G14" s="419"/>
      <c r="H14" s="419"/>
      <c r="I14" s="312">
        <v>12</v>
      </c>
      <c r="J14" s="180">
        <v>6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98</v>
      </c>
      <c r="E15" s="404" t="s">
        <v>133</v>
      </c>
      <c r="F15" s="404"/>
      <c r="G15" s="419"/>
      <c r="H15" s="419"/>
      <c r="I15" s="312">
        <v>19</v>
      </c>
      <c r="J15" s="180">
        <v>1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s="273" customFormat="1" ht="34.5" customHeight="1" x14ac:dyDescent="0.2">
      <c r="A16" s="307"/>
      <c r="B16" s="307">
        <v>16</v>
      </c>
      <c r="C16" s="307"/>
      <c r="D16" s="309" t="s">
        <v>98</v>
      </c>
      <c r="E16" s="432" t="s">
        <v>134</v>
      </c>
      <c r="F16" s="432"/>
      <c r="G16" s="310"/>
      <c r="H16" s="310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7"/>
      <c r="B17" s="307">
        <v>17</v>
      </c>
      <c r="C17" s="307"/>
      <c r="D17" s="309" t="s">
        <v>98</v>
      </c>
      <c r="E17" s="432" t="s">
        <v>135</v>
      </c>
      <c r="F17" s="432"/>
      <c r="G17" s="433"/>
      <c r="H17" s="433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04"/>
      <c r="F18" s="404"/>
      <c r="G18" s="419"/>
      <c r="H18" s="419"/>
      <c r="I18" s="23"/>
      <c r="J18" s="180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28"/>
      <c r="F19" s="428"/>
      <c r="G19" s="22"/>
      <c r="H19" s="22"/>
      <c r="I19" s="306"/>
      <c r="J19" s="25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30.75" customHeight="1" x14ac:dyDescent="0.25">
      <c r="B20" s="71"/>
      <c r="C20" s="434" t="s">
        <v>99</v>
      </c>
      <c r="D20" s="435"/>
      <c r="E20" s="436"/>
      <c r="F20" s="22"/>
      <c r="G20" s="22"/>
      <c r="H20" s="178" t="s">
        <v>100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11" t="s">
        <v>101</v>
      </c>
      <c r="C22" s="311" t="s">
        <v>102</v>
      </c>
      <c r="D22" s="425" t="s">
        <v>103</v>
      </c>
      <c r="E22" s="426"/>
      <c r="F22" s="172" t="s">
        <v>104</v>
      </c>
      <c r="G22" s="311" t="s">
        <v>105</v>
      </c>
      <c r="H22" s="311" t="s">
        <v>106</v>
      </c>
      <c r="I22" s="311" t="s">
        <v>107</v>
      </c>
      <c r="J22" s="311" t="s">
        <v>108</v>
      </c>
      <c r="K22" s="28" t="s">
        <v>136</v>
      </c>
      <c r="L22" s="28" t="s">
        <v>137</v>
      </c>
      <c r="M22" s="28" t="s">
        <v>138</v>
      </c>
      <c r="N22" s="28" t="s">
        <v>139</v>
      </c>
      <c r="O22" s="28" t="s">
        <v>140</v>
      </c>
      <c r="P22" s="28" t="s">
        <v>141</v>
      </c>
      <c r="Q22" s="28" t="s">
        <v>142</v>
      </c>
      <c r="R22" s="28" t="s">
        <v>143</v>
      </c>
      <c r="S22" s="28" t="s">
        <v>144</v>
      </c>
    </row>
    <row r="23" spans="1:20" ht="31.5" x14ac:dyDescent="0.25">
      <c r="B23" s="27" t="s">
        <v>145</v>
      </c>
      <c r="C23" s="303"/>
      <c r="D23" s="429" t="s">
        <v>146</v>
      </c>
      <c r="E23" s="429"/>
      <c r="F23" s="303" t="s">
        <v>147</v>
      </c>
      <c r="G23" s="303"/>
      <c r="H23" s="303" t="s">
        <v>148</v>
      </c>
      <c r="I23" s="303"/>
      <c r="J23" s="312">
        <v>2</v>
      </c>
      <c r="K23" s="312">
        <v>2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03"/>
    </row>
    <row r="24" spans="1:20" ht="15.75" customHeight="1" x14ac:dyDescent="0.25">
      <c r="B24" s="27" t="s">
        <v>149</v>
      </c>
      <c r="C24" s="303"/>
      <c r="D24" s="427" t="s">
        <v>129</v>
      </c>
      <c r="E24" s="427"/>
      <c r="F24" s="303" t="s">
        <v>147</v>
      </c>
      <c r="G24" s="303"/>
      <c r="H24" s="303" t="s">
        <v>150</v>
      </c>
      <c r="I24" s="303" t="s">
        <v>34</v>
      </c>
      <c r="J24" s="312">
        <v>3</v>
      </c>
      <c r="K24" s="312">
        <v>3</v>
      </c>
      <c r="L24" s="312">
        <v>3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03"/>
    </row>
    <row r="25" spans="1:20" ht="15.75" customHeight="1" x14ac:dyDescent="0.25">
      <c r="B25" s="27" t="s">
        <v>151</v>
      </c>
      <c r="C25" s="303"/>
      <c r="D25" s="427" t="s">
        <v>130</v>
      </c>
      <c r="E25" s="427"/>
      <c r="F25" s="303" t="s">
        <v>147</v>
      </c>
      <c r="G25" s="303"/>
      <c r="H25" s="303" t="s">
        <v>36</v>
      </c>
      <c r="I25" s="303"/>
      <c r="J25" s="312">
        <v>1</v>
      </c>
      <c r="K25" s="312">
        <v>1</v>
      </c>
      <c r="L25" s="312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12">
        <v>0</v>
      </c>
      <c r="T25" s="303"/>
    </row>
    <row r="26" spans="1:20" ht="15.75" customHeight="1" x14ac:dyDescent="0.25">
      <c r="B26" s="27" t="s">
        <v>152</v>
      </c>
      <c r="C26" s="303"/>
      <c r="D26" s="430" t="s">
        <v>153</v>
      </c>
      <c r="E26" s="430"/>
      <c r="F26" s="303" t="s">
        <v>147</v>
      </c>
      <c r="G26" s="303"/>
      <c r="H26" s="303" t="s">
        <v>34</v>
      </c>
      <c r="I26" s="303"/>
      <c r="J26" s="312">
        <v>1</v>
      </c>
      <c r="K26" s="312">
        <v>1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03"/>
    </row>
    <row r="27" spans="1:20" ht="15.75" customHeight="1" x14ac:dyDescent="0.25">
      <c r="B27" s="27" t="s">
        <v>154</v>
      </c>
      <c r="C27" s="303"/>
      <c r="D27" s="272" t="s">
        <v>155</v>
      </c>
      <c r="E27" s="272"/>
      <c r="F27" s="303" t="s">
        <v>147</v>
      </c>
      <c r="G27" s="303"/>
      <c r="H27" s="303" t="s">
        <v>35</v>
      </c>
      <c r="I27" s="303"/>
      <c r="J27" s="312">
        <v>5</v>
      </c>
      <c r="K27" s="312">
        <v>5</v>
      </c>
      <c r="L27" s="312">
        <v>5</v>
      </c>
      <c r="M27" s="312">
        <v>5</v>
      </c>
      <c r="N27" s="312">
        <v>0</v>
      </c>
      <c r="O27" s="312">
        <v>0</v>
      </c>
      <c r="P27" s="312">
        <v>0</v>
      </c>
      <c r="Q27" s="312">
        <v>0</v>
      </c>
      <c r="R27" s="312">
        <v>0</v>
      </c>
      <c r="S27" s="312">
        <v>0</v>
      </c>
      <c r="T27" s="303"/>
    </row>
    <row r="28" spans="1:20" ht="15.75" x14ac:dyDescent="0.25">
      <c r="B28" s="27" t="s">
        <v>156</v>
      </c>
      <c r="C28" s="303"/>
      <c r="D28" s="430" t="s">
        <v>157</v>
      </c>
      <c r="E28" s="430"/>
      <c r="F28" s="303" t="s">
        <v>123</v>
      </c>
      <c r="G28" s="303"/>
      <c r="H28" s="303" t="s">
        <v>36</v>
      </c>
      <c r="I28" s="303"/>
      <c r="J28" s="312">
        <v>12</v>
      </c>
      <c r="K28" s="312">
        <v>12</v>
      </c>
      <c r="L28" s="312">
        <v>12</v>
      </c>
      <c r="M28" s="312">
        <v>6</v>
      </c>
      <c r="N28" s="312">
        <v>6</v>
      </c>
      <c r="O28" s="312">
        <v>6</v>
      </c>
      <c r="P28" s="312">
        <v>6</v>
      </c>
      <c r="Q28" s="312">
        <v>6</v>
      </c>
      <c r="R28" s="312">
        <v>6</v>
      </c>
      <c r="S28" s="312">
        <v>6</v>
      </c>
      <c r="T28" s="303"/>
    </row>
    <row r="29" spans="1:20" ht="15.75" customHeight="1" x14ac:dyDescent="0.25">
      <c r="B29" s="27" t="s">
        <v>158</v>
      </c>
      <c r="C29" s="303"/>
      <c r="D29" s="430" t="s">
        <v>159</v>
      </c>
      <c r="E29" s="430"/>
      <c r="F29" s="303" t="s">
        <v>123</v>
      </c>
      <c r="G29" s="303"/>
      <c r="H29" s="303" t="s">
        <v>33</v>
      </c>
      <c r="I29" s="303"/>
      <c r="J29" s="312">
        <v>11</v>
      </c>
      <c r="K29" s="312">
        <v>11</v>
      </c>
      <c r="L29" s="312">
        <v>11</v>
      </c>
      <c r="M29" s="312">
        <v>10</v>
      </c>
      <c r="N29" s="312">
        <v>10</v>
      </c>
      <c r="O29" s="312">
        <v>10</v>
      </c>
      <c r="P29" s="312">
        <v>10</v>
      </c>
      <c r="Q29" s="312">
        <v>10</v>
      </c>
      <c r="R29" s="312">
        <v>10</v>
      </c>
      <c r="S29" s="312">
        <v>10</v>
      </c>
      <c r="T29" s="303"/>
    </row>
    <row r="30" spans="1:20" ht="15" customHeight="1" x14ac:dyDescent="0.25">
      <c r="B30" s="27" t="s">
        <v>160</v>
      </c>
      <c r="C30" s="303"/>
      <c r="D30" s="430" t="s">
        <v>161</v>
      </c>
      <c r="E30" s="430"/>
      <c r="F30" s="303" t="s">
        <v>123</v>
      </c>
      <c r="G30" s="303"/>
      <c r="H30" s="303" t="s">
        <v>162</v>
      </c>
      <c r="I30" s="303"/>
      <c r="J30" s="312">
        <v>8</v>
      </c>
      <c r="K30" s="312">
        <v>8</v>
      </c>
      <c r="L30" s="312">
        <v>8</v>
      </c>
      <c r="M30" s="312">
        <v>8</v>
      </c>
      <c r="N30" s="312">
        <v>8</v>
      </c>
      <c r="O30" s="312">
        <v>8</v>
      </c>
      <c r="P30" s="312">
        <v>8</v>
      </c>
      <c r="Q30" s="312">
        <v>8</v>
      </c>
      <c r="R30" s="312">
        <v>8</v>
      </c>
      <c r="S30" s="312">
        <v>8</v>
      </c>
      <c r="T30" s="303"/>
    </row>
    <row r="31" spans="1:20" ht="15" customHeight="1" x14ac:dyDescent="0.25">
      <c r="B31" s="27" t="s">
        <v>163</v>
      </c>
      <c r="C31" s="303"/>
      <c r="D31" s="430" t="s">
        <v>164</v>
      </c>
      <c r="E31" s="430"/>
      <c r="F31" s="303" t="s">
        <v>147</v>
      </c>
      <c r="G31" s="303"/>
      <c r="H31" s="303" t="s">
        <v>36</v>
      </c>
      <c r="I31" s="303"/>
      <c r="J31" s="312">
        <v>3</v>
      </c>
      <c r="K31" s="312">
        <v>3</v>
      </c>
      <c r="L31" s="312">
        <v>3</v>
      </c>
      <c r="M31" s="312">
        <v>3</v>
      </c>
      <c r="N31" s="312">
        <v>3</v>
      </c>
      <c r="O31" s="312">
        <v>3</v>
      </c>
      <c r="P31" s="312">
        <v>0</v>
      </c>
      <c r="Q31" s="312">
        <v>0</v>
      </c>
      <c r="R31" s="312">
        <v>0</v>
      </c>
      <c r="S31" s="312">
        <v>0</v>
      </c>
      <c r="T31" s="303"/>
    </row>
    <row r="32" spans="1:20" ht="15" customHeight="1" x14ac:dyDescent="0.25">
      <c r="B32" s="27" t="s">
        <v>165</v>
      </c>
      <c r="C32" s="303"/>
      <c r="D32" s="430" t="s">
        <v>166</v>
      </c>
      <c r="E32" s="430"/>
      <c r="F32" s="303" t="s">
        <v>147</v>
      </c>
      <c r="G32" s="303"/>
      <c r="H32" s="303" t="s">
        <v>36</v>
      </c>
      <c r="I32" s="303"/>
      <c r="J32" s="312">
        <v>8</v>
      </c>
      <c r="K32" s="312">
        <v>8</v>
      </c>
      <c r="L32" s="312">
        <v>8</v>
      </c>
      <c r="M32" s="312">
        <v>8</v>
      </c>
      <c r="N32" s="312">
        <v>8</v>
      </c>
      <c r="O32" s="312">
        <v>8</v>
      </c>
      <c r="P32" s="312">
        <v>8</v>
      </c>
      <c r="Q32" s="312">
        <v>6</v>
      </c>
      <c r="R32" s="312">
        <v>2</v>
      </c>
      <c r="S32" s="312">
        <v>0</v>
      </c>
      <c r="T32" s="303"/>
    </row>
    <row r="33" spans="2:20" ht="15" customHeight="1" x14ac:dyDescent="0.25">
      <c r="B33" s="27" t="s">
        <v>167</v>
      </c>
      <c r="C33" s="303"/>
      <c r="D33" s="430" t="s">
        <v>168</v>
      </c>
      <c r="E33" s="430"/>
      <c r="F33" s="303" t="s">
        <v>147</v>
      </c>
      <c r="G33" s="303"/>
      <c r="H33" s="303" t="s">
        <v>35</v>
      </c>
      <c r="I33" s="303"/>
      <c r="J33" s="312">
        <v>3</v>
      </c>
      <c r="K33" s="312">
        <v>3</v>
      </c>
      <c r="L33" s="312">
        <v>3</v>
      </c>
      <c r="M33" s="312">
        <v>3</v>
      </c>
      <c r="N33" s="312">
        <v>3</v>
      </c>
      <c r="O33" s="312">
        <v>3</v>
      </c>
      <c r="P33" s="312">
        <v>0</v>
      </c>
      <c r="Q33" s="312">
        <v>0</v>
      </c>
      <c r="R33" s="312">
        <v>0</v>
      </c>
      <c r="S33" s="312">
        <v>0</v>
      </c>
      <c r="T33" s="303"/>
    </row>
    <row r="34" spans="2:20" ht="15.75" customHeight="1" x14ac:dyDescent="0.25">
      <c r="B34" s="27" t="s">
        <v>169</v>
      </c>
      <c r="C34" s="303"/>
      <c r="D34" s="430" t="s">
        <v>170</v>
      </c>
      <c r="E34" s="430"/>
      <c r="F34" s="303" t="s">
        <v>147</v>
      </c>
      <c r="G34" s="303"/>
      <c r="H34" s="303" t="s">
        <v>35</v>
      </c>
      <c r="I34" s="303"/>
      <c r="J34" s="312">
        <v>8</v>
      </c>
      <c r="K34" s="312">
        <v>8</v>
      </c>
      <c r="L34" s="312">
        <v>8</v>
      </c>
      <c r="M34" s="312">
        <v>8</v>
      </c>
      <c r="N34" s="312">
        <v>8</v>
      </c>
      <c r="O34" s="312">
        <v>8</v>
      </c>
      <c r="P34" s="312">
        <v>8</v>
      </c>
      <c r="Q34" s="312">
        <v>6</v>
      </c>
      <c r="R34" s="312">
        <v>2</v>
      </c>
      <c r="S34" s="312">
        <v>0</v>
      </c>
      <c r="T34" s="303"/>
    </row>
    <row r="35" spans="2:20" ht="15.75" customHeight="1" x14ac:dyDescent="0.25">
      <c r="B35" s="27" t="s">
        <v>171</v>
      </c>
      <c r="C35" s="303"/>
      <c r="D35" s="430" t="s">
        <v>172</v>
      </c>
      <c r="E35" s="430"/>
      <c r="F35" s="303" t="s">
        <v>147</v>
      </c>
      <c r="G35" s="303"/>
      <c r="H35" s="303" t="s">
        <v>34</v>
      </c>
      <c r="I35" s="303"/>
      <c r="J35" s="312">
        <v>3</v>
      </c>
      <c r="K35" s="312">
        <v>3</v>
      </c>
      <c r="L35" s="312">
        <v>3</v>
      </c>
      <c r="M35" s="312">
        <v>1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03"/>
    </row>
    <row r="36" spans="2:20" ht="15" customHeight="1" x14ac:dyDescent="0.25">
      <c r="B36" s="27" t="s">
        <v>173</v>
      </c>
      <c r="C36" s="303"/>
      <c r="D36" s="430" t="s">
        <v>174</v>
      </c>
      <c r="E36" s="430"/>
      <c r="F36" s="303" t="s">
        <v>147</v>
      </c>
      <c r="G36" s="303"/>
      <c r="H36" s="303" t="s">
        <v>34</v>
      </c>
      <c r="I36" s="303"/>
      <c r="J36" s="312">
        <v>8</v>
      </c>
      <c r="K36" s="312">
        <v>8</v>
      </c>
      <c r="L36" s="312">
        <v>8</v>
      </c>
      <c r="M36" s="312">
        <v>8</v>
      </c>
      <c r="N36" s="312">
        <v>8</v>
      </c>
      <c r="O36" s="312">
        <v>5</v>
      </c>
      <c r="P36" s="312">
        <v>4</v>
      </c>
      <c r="Q36" s="312">
        <v>2</v>
      </c>
      <c r="R36" s="312">
        <v>2</v>
      </c>
      <c r="S36" s="312">
        <v>0</v>
      </c>
      <c r="T36" s="303"/>
    </row>
    <row r="37" spans="2:20" ht="15" customHeight="1" x14ac:dyDescent="0.25">
      <c r="B37" s="27" t="s">
        <v>175</v>
      </c>
      <c r="C37" s="303"/>
      <c r="D37" s="430" t="s">
        <v>176</v>
      </c>
      <c r="E37" s="430"/>
      <c r="F37" s="303" t="s">
        <v>147</v>
      </c>
      <c r="G37" s="303"/>
      <c r="H37" s="303" t="s">
        <v>33</v>
      </c>
      <c r="I37" s="303"/>
      <c r="J37" s="312">
        <v>3</v>
      </c>
      <c r="K37" s="312">
        <v>3</v>
      </c>
      <c r="L37" s="312">
        <v>3</v>
      </c>
      <c r="M37" s="312">
        <v>3</v>
      </c>
      <c r="N37" s="312">
        <v>3</v>
      </c>
      <c r="O37" s="312">
        <v>3</v>
      </c>
      <c r="P37" s="312">
        <v>3</v>
      </c>
      <c r="Q37" s="312">
        <v>3</v>
      </c>
      <c r="R37" s="312">
        <v>3</v>
      </c>
      <c r="S37" s="312">
        <v>0</v>
      </c>
      <c r="T37" s="303"/>
    </row>
    <row r="38" spans="2:20" ht="15" customHeight="1" x14ac:dyDescent="0.25">
      <c r="B38" s="27" t="s">
        <v>177</v>
      </c>
      <c r="C38" s="303"/>
      <c r="D38" s="430" t="s">
        <v>178</v>
      </c>
      <c r="E38" s="430"/>
      <c r="F38" s="303" t="s">
        <v>147</v>
      </c>
      <c r="G38" s="303"/>
      <c r="H38" s="303" t="s">
        <v>33</v>
      </c>
      <c r="I38" s="303"/>
      <c r="J38" s="312">
        <v>8</v>
      </c>
      <c r="K38" s="312">
        <v>8</v>
      </c>
      <c r="L38" s="312">
        <v>8</v>
      </c>
      <c r="M38" s="312">
        <v>8</v>
      </c>
      <c r="N38" s="312">
        <v>8</v>
      </c>
      <c r="O38" s="312">
        <v>8</v>
      </c>
      <c r="P38" s="312">
        <v>8</v>
      </c>
      <c r="Q38" s="312">
        <v>8</v>
      </c>
      <c r="R38" s="312">
        <v>8</v>
      </c>
      <c r="S38" s="312">
        <v>0</v>
      </c>
      <c r="T38" s="303"/>
    </row>
    <row r="39" spans="2:20" ht="15" customHeight="1" x14ac:dyDescent="0.25">
      <c r="B39" s="27"/>
      <c r="C39" s="303"/>
      <c r="D39" s="430"/>
      <c r="E39" s="430"/>
      <c r="F39" s="303"/>
      <c r="G39" s="303"/>
      <c r="H39" s="303"/>
      <c r="I39" s="303"/>
      <c r="J39" s="312"/>
      <c r="K39" s="303"/>
      <c r="L39" s="303"/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0"/>
      <c r="E40" s="430"/>
      <c r="F40" s="303"/>
      <c r="G40" s="303"/>
      <c r="H40" s="303"/>
      <c r="I40" s="303"/>
      <c r="J40" s="312"/>
      <c r="K40" s="303"/>
      <c r="L40" s="303"/>
      <c r="M40" s="303"/>
      <c r="N40" s="303"/>
      <c r="O40" s="312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0"/>
      <c r="E41" s="430"/>
      <c r="F41" s="303"/>
      <c r="G41" s="303"/>
      <c r="H41" s="303"/>
      <c r="I41" s="303"/>
      <c r="J41" s="312"/>
      <c r="K41" s="303"/>
      <c r="L41" s="303"/>
      <c r="M41" s="303"/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0"/>
      <c r="E42" s="430"/>
      <c r="F42" s="303"/>
      <c r="G42" s="303"/>
      <c r="H42" s="303"/>
      <c r="I42" s="303"/>
      <c r="J42" s="312"/>
      <c r="K42" s="303"/>
      <c r="L42" s="303"/>
      <c r="M42" s="303"/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0"/>
      <c r="E43" s="430"/>
      <c r="F43" s="303"/>
      <c r="G43" s="303"/>
      <c r="H43" s="303"/>
      <c r="I43" s="303"/>
      <c r="J43" s="312"/>
      <c r="K43" s="303"/>
      <c r="L43" s="303"/>
      <c r="M43" s="303"/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0"/>
      <c r="E44" s="430"/>
      <c r="F44" s="303"/>
      <c r="G44" s="303"/>
      <c r="H44" s="303"/>
      <c r="I44" s="303"/>
      <c r="J44" s="312"/>
      <c r="K44" s="303"/>
      <c r="L44" s="303"/>
      <c r="M44" s="303"/>
      <c r="N44" s="303"/>
      <c r="O44" s="312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0"/>
      <c r="E45" s="430"/>
      <c r="F45" s="303"/>
      <c r="G45" s="303"/>
      <c r="H45" s="303"/>
      <c r="I45" s="303"/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0"/>
      <c r="E46" s="430"/>
      <c r="F46" s="303"/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0"/>
      <c r="E47" s="430"/>
      <c r="F47" s="303"/>
      <c r="G47" s="303"/>
      <c r="H47" s="303"/>
      <c r="I47" s="303"/>
      <c r="J47" s="303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0"/>
      <c r="E48" s="430"/>
      <c r="F48" s="303"/>
      <c r="G48" s="303"/>
      <c r="H48" s="303"/>
      <c r="I48" s="303"/>
      <c r="J48" s="303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31"/>
      <c r="E49" s="431"/>
      <c r="F49" s="303"/>
      <c r="G49" s="303"/>
      <c r="H49" s="303"/>
      <c r="I49" s="303"/>
      <c r="J49" s="303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31"/>
      <c r="E50" s="431"/>
      <c r="F50" s="303"/>
      <c r="G50" s="303"/>
      <c r="H50" s="303"/>
      <c r="I50" s="303"/>
      <c r="J50" s="303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31"/>
      <c r="E51" s="431"/>
      <c r="F51" s="303"/>
      <c r="G51" s="303"/>
      <c r="H51" s="303"/>
      <c r="I51" s="303"/>
      <c r="J51" s="303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31"/>
      <c r="E52" s="431"/>
      <c r="F52" s="303"/>
      <c r="G52" s="303"/>
      <c r="H52" s="303"/>
      <c r="I52" s="303"/>
      <c r="J52" s="303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31"/>
      <c r="E53" s="431"/>
      <c r="F53" s="303"/>
      <c r="G53" s="303"/>
      <c r="H53" s="303"/>
      <c r="I53" s="303"/>
      <c r="J53" s="303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31"/>
      <c r="E54" s="431"/>
      <c r="F54" s="303"/>
      <c r="G54" s="303"/>
      <c r="H54" s="303"/>
      <c r="I54" s="303"/>
      <c r="J54" s="303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31"/>
      <c r="E55" s="431"/>
      <c r="F55" s="303"/>
      <c r="G55" s="303"/>
      <c r="H55" s="303"/>
      <c r="I55" s="303"/>
      <c r="J55" s="303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31"/>
      <c r="E56" s="431"/>
      <c r="F56" s="303"/>
      <c r="G56" s="303"/>
      <c r="H56" s="303"/>
      <c r="I56" s="303"/>
      <c r="J56" s="303"/>
      <c r="K56" s="303"/>
      <c r="L56" s="303"/>
      <c r="M56" s="303"/>
      <c r="N56" s="303"/>
      <c r="O56" s="312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31"/>
      <c r="E57" s="431"/>
      <c r="F57" s="303"/>
      <c r="G57" s="303"/>
      <c r="H57" s="303"/>
      <c r="I57" s="303"/>
      <c r="J57" s="303"/>
      <c r="K57" s="303"/>
      <c r="L57" s="303"/>
      <c r="M57" s="303"/>
      <c r="N57" s="303"/>
      <c r="O57" s="312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31"/>
      <c r="E58" s="431"/>
      <c r="F58" s="303"/>
      <c r="G58" s="303"/>
      <c r="H58" s="303"/>
      <c r="I58" s="303"/>
      <c r="J58" s="303"/>
      <c r="K58" s="303"/>
      <c r="L58" s="303"/>
      <c r="M58" s="303"/>
      <c r="N58" s="303"/>
      <c r="O58" s="312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31"/>
      <c r="E59" s="431"/>
      <c r="F59" s="303"/>
      <c r="G59" s="303"/>
      <c r="H59" s="303"/>
      <c r="I59" s="303"/>
      <c r="J59" s="303"/>
      <c r="K59" s="303"/>
      <c r="L59" s="303"/>
      <c r="M59" s="303"/>
      <c r="N59" s="303"/>
      <c r="O59" s="312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124</v>
      </c>
      <c r="F60" s="303"/>
      <c r="G60" s="303"/>
      <c r="H60" s="303"/>
      <c r="I60" s="303" t="s">
        <v>20</v>
      </c>
      <c r="J60" s="312">
        <f>SUM(J23:J59)</f>
        <v>87</v>
      </c>
      <c r="K60" s="312">
        <f t="shared" ref="K60:Q60" si="0">SUM(K23:K59)</f>
        <v>87</v>
      </c>
      <c r="L60" s="312">
        <f t="shared" si="0"/>
        <v>83</v>
      </c>
      <c r="M60" s="312">
        <f t="shared" si="0"/>
        <v>71</v>
      </c>
      <c r="N60" s="312">
        <f t="shared" si="0"/>
        <v>65</v>
      </c>
      <c r="O60" s="312">
        <f t="shared" si="0"/>
        <v>62</v>
      </c>
      <c r="P60" s="312">
        <f t="shared" si="0"/>
        <v>55</v>
      </c>
      <c r="Q60" s="312">
        <f t="shared" si="0"/>
        <v>49</v>
      </c>
      <c r="R60" s="312">
        <f t="shared" ref="R60:S60" si="1">SUM(R23:R59)</f>
        <v>41</v>
      </c>
      <c r="S60" s="312">
        <f t="shared" si="1"/>
        <v>24</v>
      </c>
      <c r="T60" s="312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125</v>
      </c>
      <c r="J61" s="312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6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</mergeCells>
  <conditionalFormatting sqref="F23:F59">
    <cfRule type="containsText" dxfId="15" priority="1" operator="containsText" text="Ei tehdä">
      <formula>NOT(ISERROR(SEARCH("Ei tehdä",F23)))</formula>
    </cfRule>
    <cfRule type="containsText" dxfId="14" priority="2" operator="containsText" text="Valmis">
      <formula>NOT(ISERROR(SEARCH("Valmis",F23)))</formula>
    </cfRule>
    <cfRule type="containsText" dxfId="13" priority="3" operator="containsText" text="Kesken">
      <formula>NOT(ISERROR(SEARCH("Kesken",F23)))</formula>
    </cfRule>
    <cfRule type="containsBlanks" dxfId="12" priority="5">
      <formula>LEN(TRIM(F23))=0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05" t="s">
        <v>90</v>
      </c>
      <c r="C2" s="406"/>
      <c r="D2" s="407" t="s">
        <v>205</v>
      </c>
      <c r="E2" s="408"/>
      <c r="F2" s="409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10"/>
      <c r="E3" s="411"/>
      <c r="F3" s="412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10"/>
      <c r="E4" s="411"/>
      <c r="F4" s="412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10"/>
      <c r="E5" s="411"/>
      <c r="F5" s="412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13"/>
      <c r="E6" s="414"/>
      <c r="F6" s="415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20" t="s">
        <v>94</v>
      </c>
      <c r="F9" s="421"/>
      <c r="G9" s="416" t="s">
        <v>95</v>
      </c>
      <c r="H9" s="417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98</v>
      </c>
      <c r="E10" s="404" t="s">
        <v>206</v>
      </c>
      <c r="F10" s="404"/>
      <c r="G10" s="419"/>
      <c r="H10" s="419"/>
      <c r="I10" s="173">
        <v>3</v>
      </c>
      <c r="J10" s="215">
        <v>3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98</v>
      </c>
      <c r="E11" s="404" t="s">
        <v>207</v>
      </c>
      <c r="F11" s="404"/>
      <c r="G11" s="419"/>
      <c r="H11" s="419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98</v>
      </c>
      <c r="E12" s="404" t="s">
        <v>208</v>
      </c>
      <c r="F12" s="404"/>
      <c r="G12" s="419"/>
      <c r="H12" s="419"/>
      <c r="I12" s="312">
        <v>40</v>
      </c>
      <c r="J12" s="180">
        <v>40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98</v>
      </c>
      <c r="E13" s="404" t="s">
        <v>209</v>
      </c>
      <c r="F13" s="404"/>
      <c r="G13" s="419"/>
      <c r="H13" s="419"/>
      <c r="I13" s="312">
        <v>3</v>
      </c>
      <c r="J13" s="180">
        <v>3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98</v>
      </c>
      <c r="E14" s="404" t="s">
        <v>210</v>
      </c>
      <c r="F14" s="404"/>
      <c r="G14" s="419"/>
      <c r="H14" s="419"/>
      <c r="I14" s="312">
        <v>27</v>
      </c>
      <c r="J14" s="180">
        <v>27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98</v>
      </c>
      <c r="E15" s="404" t="s">
        <v>211</v>
      </c>
      <c r="F15" s="404"/>
      <c r="G15" s="419"/>
      <c r="H15" s="419"/>
      <c r="I15" s="312">
        <v>7</v>
      </c>
      <c r="J15" s="180">
        <v>7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E16" s="404"/>
      <c r="F16" s="404"/>
      <c r="G16" s="419"/>
      <c r="H16" s="419"/>
      <c r="I16" s="23"/>
      <c r="J16" s="180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28"/>
      <c r="F17" s="428"/>
      <c r="G17" s="22"/>
      <c r="H17" s="22"/>
      <c r="I17" s="306"/>
      <c r="J17" s="25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30.75" customHeight="1" x14ac:dyDescent="0.25">
      <c r="B18" s="72"/>
      <c r="C18" s="422" t="s">
        <v>99</v>
      </c>
      <c r="D18" s="423"/>
      <c r="E18" s="424"/>
      <c r="F18" s="22"/>
      <c r="G18" s="22"/>
      <c r="H18" s="178" t="s">
        <v>100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11" t="s">
        <v>101</v>
      </c>
      <c r="C20" s="311" t="s">
        <v>102</v>
      </c>
      <c r="D20" s="425" t="s">
        <v>103</v>
      </c>
      <c r="E20" s="426"/>
      <c r="F20" s="172" t="s">
        <v>104</v>
      </c>
      <c r="G20" s="311" t="s">
        <v>105</v>
      </c>
      <c r="H20" s="311" t="s">
        <v>106</v>
      </c>
      <c r="I20" s="311" t="s">
        <v>107</v>
      </c>
      <c r="J20" s="311" t="s">
        <v>108</v>
      </c>
      <c r="K20" s="28" t="s">
        <v>212</v>
      </c>
      <c r="L20" s="28" t="s">
        <v>213</v>
      </c>
      <c r="M20" s="28" t="s">
        <v>214</v>
      </c>
      <c r="N20" s="28" t="s">
        <v>215</v>
      </c>
      <c r="O20" s="28" t="s">
        <v>216</v>
      </c>
      <c r="P20" s="28" t="s">
        <v>217</v>
      </c>
      <c r="Q20" s="28" t="s">
        <v>218</v>
      </c>
      <c r="R20" s="28" t="s">
        <v>219</v>
      </c>
      <c r="S20" s="28" t="s">
        <v>220</v>
      </c>
      <c r="T20" s="28" t="s">
        <v>221</v>
      </c>
    </row>
    <row r="21" spans="1:20" ht="15.95" customHeight="1" x14ac:dyDescent="0.25">
      <c r="B21" s="27" t="s">
        <v>156</v>
      </c>
      <c r="C21" s="303"/>
      <c r="D21" s="430" t="s">
        <v>157</v>
      </c>
      <c r="E21" s="430"/>
      <c r="F21" s="303" t="s">
        <v>117</v>
      </c>
      <c r="G21" s="303"/>
      <c r="H21" s="303"/>
      <c r="I21" s="303"/>
      <c r="J21" s="312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222</v>
      </c>
      <c r="C22" s="303"/>
      <c r="D22" s="430" t="s">
        <v>223</v>
      </c>
      <c r="E22" s="430"/>
      <c r="F22" s="303" t="s">
        <v>117</v>
      </c>
      <c r="G22" s="303"/>
      <c r="H22" s="303" t="s">
        <v>224</v>
      </c>
      <c r="I22" s="303"/>
      <c r="J22" s="312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225</v>
      </c>
      <c r="C23" s="303"/>
      <c r="D23" s="430" t="s">
        <v>226</v>
      </c>
      <c r="E23" s="430"/>
      <c r="F23" s="303" t="s">
        <v>117</v>
      </c>
      <c r="G23" s="303"/>
      <c r="H23" s="303" t="s">
        <v>34</v>
      </c>
      <c r="I23" s="303"/>
      <c r="J23" s="312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227</v>
      </c>
      <c r="C24" s="303"/>
      <c r="D24" s="430" t="s">
        <v>228</v>
      </c>
      <c r="E24" s="430"/>
      <c r="F24" s="303" t="s">
        <v>117</v>
      </c>
      <c r="G24" s="303"/>
      <c r="H24" s="303" t="s">
        <v>34</v>
      </c>
      <c r="I24" s="303"/>
      <c r="J24" s="312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229</v>
      </c>
      <c r="C25" s="303"/>
      <c r="D25" s="430" t="s">
        <v>230</v>
      </c>
      <c r="E25" s="430"/>
      <c r="F25" s="303" t="s">
        <v>117</v>
      </c>
      <c r="G25" s="303"/>
      <c r="H25" s="303" t="s">
        <v>37</v>
      </c>
      <c r="I25" s="303"/>
      <c r="J25" s="312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231</v>
      </c>
      <c r="C26" s="303"/>
      <c r="D26" s="430" t="s">
        <v>72</v>
      </c>
      <c r="E26" s="430"/>
      <c r="F26" s="303" t="s">
        <v>117</v>
      </c>
      <c r="G26" s="303"/>
      <c r="H26" s="303" t="s">
        <v>34</v>
      </c>
      <c r="I26" s="303"/>
      <c r="J26" s="312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232</v>
      </c>
      <c r="C27" s="303"/>
      <c r="D27" s="430" t="s">
        <v>233</v>
      </c>
      <c r="E27" s="430"/>
      <c r="F27" s="303" t="s">
        <v>117</v>
      </c>
      <c r="G27" s="303"/>
      <c r="H27" s="303" t="s">
        <v>98</v>
      </c>
      <c r="I27" s="303"/>
      <c r="J27" s="312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234</v>
      </c>
      <c r="C28" s="303"/>
      <c r="D28" s="430" t="s">
        <v>208</v>
      </c>
      <c r="E28" s="430"/>
      <c r="F28" s="303" t="s">
        <v>117</v>
      </c>
      <c r="G28" s="303"/>
      <c r="H28" s="303" t="s">
        <v>235</v>
      </c>
      <c r="I28" s="303"/>
      <c r="J28" s="312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236</v>
      </c>
      <c r="C29" s="303"/>
      <c r="D29" s="431" t="s">
        <v>237</v>
      </c>
      <c r="E29" s="431"/>
      <c r="F29" s="303" t="s">
        <v>117</v>
      </c>
      <c r="G29" s="303"/>
      <c r="H29" s="303" t="s">
        <v>235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2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31"/>
      <c r="E30" s="431"/>
      <c r="F30" s="303"/>
      <c r="G30" s="303"/>
      <c r="H30" s="303"/>
      <c r="I30" s="303"/>
      <c r="J30" s="303"/>
      <c r="K30" s="303"/>
      <c r="L30" s="303"/>
      <c r="M30" s="303"/>
      <c r="N30" s="303"/>
      <c r="O30" s="312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31"/>
      <c r="E31" s="431"/>
      <c r="F31" s="303"/>
      <c r="G31" s="303"/>
      <c r="H31" s="303"/>
      <c r="I31" s="303"/>
      <c r="J31" s="303"/>
      <c r="K31" s="303"/>
      <c r="L31" s="303"/>
      <c r="M31" s="303"/>
      <c r="N31" s="303"/>
      <c r="O31" s="312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31"/>
      <c r="E32" s="431"/>
      <c r="F32" s="303"/>
      <c r="G32" s="303"/>
      <c r="H32" s="303"/>
      <c r="I32" s="303"/>
      <c r="J32" s="303"/>
      <c r="K32" s="303"/>
      <c r="L32" s="303"/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31"/>
      <c r="E33" s="431"/>
      <c r="F33" s="303"/>
      <c r="G33" s="303"/>
      <c r="H33" s="303"/>
      <c r="I33" s="303"/>
      <c r="J33" s="303"/>
      <c r="K33" s="303"/>
      <c r="L33" s="303"/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31"/>
      <c r="E34" s="431"/>
      <c r="F34" s="303"/>
      <c r="G34" s="303"/>
      <c r="H34" s="303"/>
      <c r="I34" s="303"/>
      <c r="J34" s="303"/>
      <c r="K34" s="303"/>
      <c r="L34" s="303"/>
      <c r="M34" s="303"/>
      <c r="N34" s="303"/>
      <c r="O34" s="312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31"/>
      <c r="E35" s="431"/>
      <c r="F35" s="303"/>
      <c r="G35" s="303"/>
      <c r="H35" s="303"/>
      <c r="I35" s="303"/>
      <c r="J35" s="303"/>
      <c r="K35" s="303"/>
      <c r="L35" s="303"/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124</v>
      </c>
      <c r="F36" s="303"/>
      <c r="G36" s="303"/>
      <c r="H36" s="303"/>
      <c r="I36" s="303" t="s">
        <v>20</v>
      </c>
      <c r="J36" s="312">
        <f t="shared" ref="J36:T36" si="0">SUM(J21:J35)</f>
        <v>83</v>
      </c>
      <c r="K36" s="312">
        <f t="shared" si="0"/>
        <v>83</v>
      </c>
      <c r="L36" s="312">
        <f t="shared" si="0"/>
        <v>73</v>
      </c>
      <c r="M36" s="312">
        <f t="shared" si="0"/>
        <v>68</v>
      </c>
      <c r="N36" s="312">
        <f t="shared" si="0"/>
        <v>67</v>
      </c>
      <c r="O36" s="312">
        <f t="shared" si="0"/>
        <v>52</v>
      </c>
      <c r="P36" s="312">
        <f t="shared" si="0"/>
        <v>38</v>
      </c>
      <c r="Q36" s="312">
        <f t="shared" si="0"/>
        <v>25</v>
      </c>
      <c r="R36" s="312">
        <f t="shared" si="0"/>
        <v>15</v>
      </c>
      <c r="S36" s="312">
        <f t="shared" si="0"/>
        <v>5</v>
      </c>
      <c r="T36" s="312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125</v>
      </c>
      <c r="J37" s="312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6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6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6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6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6"/>
    </row>
    <row r="45" spans="2:20" ht="12.75" customHeight="1" x14ac:dyDescent="0.2">
      <c r="K45" s="306"/>
      <c r="L45" s="306"/>
      <c r="M45" s="306"/>
      <c r="N45" s="306"/>
      <c r="O45" s="306"/>
    </row>
    <row r="46" spans="2:20" ht="12.75" customHeight="1" x14ac:dyDescent="0.2">
      <c r="K46" s="306"/>
      <c r="L46" s="306"/>
      <c r="M46" s="306"/>
      <c r="N46" s="306"/>
      <c r="O46" s="306"/>
    </row>
    <row r="47" spans="2:20" ht="12.75" customHeight="1" x14ac:dyDescent="0.2">
      <c r="K47" s="306"/>
      <c r="L47" s="306"/>
      <c r="M47" s="306"/>
      <c r="N47" s="306"/>
      <c r="O47" s="306"/>
    </row>
    <row r="48" spans="2:20" ht="12.75" customHeight="1" x14ac:dyDescent="0.2">
      <c r="K48" s="306"/>
      <c r="L48" s="306"/>
      <c r="M48" s="306"/>
      <c r="N48" s="306"/>
      <c r="O48" s="306"/>
    </row>
    <row r="49" spans="11:15" ht="12.75" customHeight="1" x14ac:dyDescent="0.2">
      <c r="K49" s="306"/>
      <c r="L49" s="306"/>
      <c r="M49" s="306"/>
      <c r="N49" s="306"/>
      <c r="O49" s="306"/>
    </row>
    <row r="50" spans="11:15" x14ac:dyDescent="0.2">
      <c r="K50" s="306"/>
      <c r="L50" s="306"/>
      <c r="M50" s="306"/>
      <c r="N50" s="306"/>
      <c r="O50" s="306"/>
    </row>
    <row r="51" spans="11:15" x14ac:dyDescent="0.2">
      <c r="K51" s="306"/>
      <c r="L51" s="306"/>
      <c r="M51" s="306"/>
      <c r="N51" s="306"/>
      <c r="O51" s="306"/>
    </row>
    <row r="52" spans="11:15" x14ac:dyDescent="0.2">
      <c r="K52" s="306"/>
      <c r="L52" s="306"/>
      <c r="M52" s="306"/>
      <c r="N52" s="306"/>
      <c r="O52" s="306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11" priority="1" operator="containsText" text="Ei tehdä">
      <formula>NOT(ISERROR(SEARCH("Ei tehdä",F21)))</formula>
    </cfRule>
    <cfRule type="containsText" dxfId="10" priority="2" operator="containsText" text="Valmis">
      <formula>NOT(ISERROR(SEARCH("Valmis",F21)))</formula>
    </cfRule>
    <cfRule type="containsText" dxfId="9" priority="3" operator="containsText" text="Kesken">
      <formula>NOT(ISERROR(SEARCH("Kesken",F21)))</formula>
    </cfRule>
    <cfRule type="containsBlanks" dxfId="8" priority="5">
      <formula>LEN(TRIM(F21))=0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12" activePane="bottomLeft" state="frozen"/>
      <selection pane="bottomLeft" activeCell="B5" sqref="B5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2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37" t="s">
        <v>126</v>
      </c>
      <c r="B1" s="438"/>
      <c r="C1" s="438"/>
      <c r="D1" s="438"/>
      <c r="E1" s="438"/>
      <c r="F1" s="439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40" t="s">
        <v>42</v>
      </c>
      <c r="E2" s="440"/>
      <c r="F2" s="441"/>
      <c r="G2" s="62"/>
      <c r="H2" s="29"/>
    </row>
    <row r="3" spans="1:8" ht="18" customHeight="1" x14ac:dyDescent="0.25">
      <c r="A3" s="58" t="s">
        <v>386</v>
      </c>
      <c r="B3" s="87">
        <f>SUMIF($B$14:$B$103,"Toni",$E$14:$E$103)</f>
        <v>4.25</v>
      </c>
      <c r="C3" s="177"/>
      <c r="D3" s="442"/>
      <c r="E3" s="443"/>
      <c r="F3" s="444"/>
      <c r="G3" s="56"/>
      <c r="H3" s="29"/>
    </row>
    <row r="4" spans="1:8" ht="18" customHeight="1" x14ac:dyDescent="0.25">
      <c r="A4" s="58" t="s">
        <v>387</v>
      </c>
      <c r="B4" s="87">
        <f>SUMIF($B$14:$B$103,"Ronja",$E$14:$E$103)</f>
        <v>4.25</v>
      </c>
      <c r="C4" s="177"/>
      <c r="D4" s="445"/>
      <c r="E4" s="446"/>
      <c r="F4" s="447"/>
      <c r="G4" s="56"/>
      <c r="H4" s="29"/>
    </row>
    <row r="5" spans="1:8" ht="18" customHeight="1" x14ac:dyDescent="0.25">
      <c r="A5" s="58"/>
      <c r="B5" s="87"/>
      <c r="C5" s="177"/>
      <c r="D5" s="445"/>
      <c r="E5" s="446"/>
      <c r="F5" s="447"/>
      <c r="G5" s="56"/>
      <c r="H5" s="29"/>
    </row>
    <row r="6" spans="1:8" ht="18" customHeight="1" x14ac:dyDescent="0.25">
      <c r="A6" s="58"/>
      <c r="B6" s="87"/>
      <c r="C6" s="177"/>
      <c r="D6" s="445"/>
      <c r="E6" s="446"/>
      <c r="F6" s="447"/>
      <c r="G6" s="56"/>
      <c r="H6" s="29"/>
    </row>
    <row r="7" spans="1:8" ht="18" customHeight="1" x14ac:dyDescent="0.25">
      <c r="A7" s="59"/>
      <c r="B7" s="87"/>
      <c r="C7" s="177"/>
      <c r="D7" s="446"/>
      <c r="E7" s="446"/>
      <c r="F7" s="446"/>
      <c r="G7" s="51"/>
      <c r="H7" s="29"/>
    </row>
    <row r="8" spans="1:8" ht="18" customHeight="1" thickBot="1" x14ac:dyDescent="0.3">
      <c r="A8" s="58"/>
      <c r="B8" s="185"/>
      <c r="C8" s="182"/>
      <c r="D8" s="297"/>
      <c r="E8" s="326"/>
      <c r="F8" s="299"/>
      <c r="G8" s="56"/>
      <c r="H8" s="29"/>
    </row>
    <row r="9" spans="1:8" ht="18" customHeight="1" x14ac:dyDescent="0.25">
      <c r="A9" s="448" t="s">
        <v>43</v>
      </c>
      <c r="B9" s="450">
        <f>SUM(B3:B8)</f>
        <v>8.5</v>
      </c>
      <c r="C9" s="452" t="str">
        <f>IF((SUM(C3:C7)=0),"",SUM(C3:C7))</f>
        <v/>
      </c>
      <c r="D9" s="454" t="s">
        <v>44</v>
      </c>
      <c r="E9" s="456">
        <f>SUMIF($D$14:$D$103,"Daily scrum / Teams",$E$14:$E$103) / 2</f>
        <v>0.25</v>
      </c>
      <c r="F9" s="458"/>
      <c r="G9" s="56"/>
      <c r="H9" s="29"/>
    </row>
    <row r="10" spans="1:8" s="10" customFormat="1" ht="18" customHeight="1" x14ac:dyDescent="0.25">
      <c r="A10" s="449"/>
      <c r="B10" s="451"/>
      <c r="C10" s="453"/>
      <c r="D10" s="455"/>
      <c r="E10" s="457"/>
      <c r="F10" s="459"/>
      <c r="G10" s="56"/>
      <c r="H10" s="29"/>
    </row>
    <row r="11" spans="1:8" s="10" customFormat="1" ht="18" customHeight="1" x14ac:dyDescent="0.25">
      <c r="A11" s="460" t="s">
        <v>45</v>
      </c>
      <c r="B11" s="461"/>
      <c r="C11" s="462"/>
      <c r="D11" s="461"/>
      <c r="E11" s="463"/>
      <c r="F11" s="464"/>
      <c r="G11" s="62"/>
      <c r="H11" s="29"/>
    </row>
    <row r="12" spans="1:8" ht="18" customHeight="1" x14ac:dyDescent="0.25">
      <c r="A12" s="465" t="s">
        <v>46</v>
      </c>
      <c r="B12" s="466" t="s">
        <v>27</v>
      </c>
      <c r="C12" s="467" t="s">
        <v>47</v>
      </c>
      <c r="D12" s="468"/>
      <c r="E12" s="469" t="s">
        <v>48</v>
      </c>
      <c r="F12" s="470" t="s">
        <v>49</v>
      </c>
      <c r="G12" s="62"/>
      <c r="H12" s="29"/>
    </row>
    <row r="13" spans="1:8" ht="18" customHeight="1" x14ac:dyDescent="0.25">
      <c r="A13" s="465"/>
      <c r="B13" s="466"/>
      <c r="C13" s="183" t="s">
        <v>50</v>
      </c>
      <c r="D13" s="79" t="s">
        <v>51</v>
      </c>
      <c r="E13" s="469"/>
      <c r="F13" s="470"/>
      <c r="G13" s="62"/>
      <c r="H13" s="29"/>
    </row>
    <row r="14" spans="1:8" ht="18" customHeight="1" x14ac:dyDescent="0.2">
      <c r="A14" s="205">
        <v>43531</v>
      </c>
      <c r="B14" s="191" t="s">
        <v>386</v>
      </c>
      <c r="C14" s="206"/>
      <c r="D14" s="193" t="s">
        <v>395</v>
      </c>
      <c r="E14" s="327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387</v>
      </c>
      <c r="C15" s="206"/>
      <c r="D15" s="193" t="s">
        <v>395</v>
      </c>
      <c r="E15" s="327">
        <v>4</v>
      </c>
      <c r="F15" s="208"/>
      <c r="G15" s="209"/>
      <c r="H15" s="210"/>
    </row>
    <row r="16" spans="1:8" ht="18" customHeight="1" x14ac:dyDescent="0.25">
      <c r="A16" s="205">
        <v>43912</v>
      </c>
      <c r="B16" s="191" t="s">
        <v>386</v>
      </c>
      <c r="C16" s="206"/>
      <c r="D16" s="193" t="s">
        <v>396</v>
      </c>
      <c r="E16" s="327">
        <v>0.25</v>
      </c>
      <c r="F16" s="195"/>
      <c r="G16" s="56"/>
      <c r="H16" s="29"/>
    </row>
    <row r="17" spans="1:8" ht="18" customHeight="1" x14ac:dyDescent="0.25">
      <c r="A17" s="205">
        <v>43912</v>
      </c>
      <c r="B17" s="191" t="s">
        <v>387</v>
      </c>
      <c r="C17" s="206"/>
      <c r="D17" s="193" t="s">
        <v>396</v>
      </c>
      <c r="E17" s="327">
        <v>0.25</v>
      </c>
      <c r="F17" s="195"/>
      <c r="G17" s="56"/>
      <c r="H17" s="29"/>
    </row>
    <row r="18" spans="1:8" ht="18" customHeight="1" x14ac:dyDescent="0.25">
      <c r="A18" s="205"/>
      <c r="B18" s="191"/>
      <c r="C18" s="192"/>
      <c r="D18" s="193"/>
      <c r="E18" s="197"/>
      <c r="F18" s="195"/>
      <c r="G18" s="56"/>
      <c r="H18" s="29"/>
    </row>
    <row r="19" spans="1:8" ht="18" customHeight="1" x14ac:dyDescent="0.25">
      <c r="A19" s="174"/>
      <c r="B19" s="191"/>
      <c r="C19" s="192"/>
      <c r="D19" s="193"/>
      <c r="E19" s="197"/>
      <c r="F19" s="195"/>
      <c r="G19" s="56"/>
      <c r="H19" s="29"/>
    </row>
    <row r="20" spans="1:8" ht="18" customHeight="1" x14ac:dyDescent="0.25">
      <c r="A20" s="174"/>
      <c r="B20" s="191"/>
      <c r="C20" s="192"/>
      <c r="D20" s="193"/>
      <c r="E20" s="197"/>
      <c r="F20" s="195"/>
      <c r="G20" s="56"/>
      <c r="H20" s="29"/>
    </row>
    <row r="21" spans="1:8" ht="18" customHeight="1" x14ac:dyDescent="0.25">
      <c r="A21" s="174"/>
      <c r="B21" s="191"/>
      <c r="C21" s="192"/>
      <c r="D21" s="193"/>
      <c r="E21" s="197"/>
      <c r="F21" s="195"/>
      <c r="G21" s="56"/>
      <c r="H21" s="29"/>
    </row>
    <row r="22" spans="1:8" ht="18" customHeight="1" x14ac:dyDescent="0.25">
      <c r="A22" s="174"/>
      <c r="B22" s="191"/>
      <c r="C22" s="192"/>
      <c r="D22" s="193"/>
      <c r="E22" s="197"/>
      <c r="F22" s="196"/>
      <c r="G22" s="62"/>
      <c r="H22" s="29"/>
    </row>
    <row r="23" spans="1:8" ht="18" customHeight="1" x14ac:dyDescent="0.25">
      <c r="A23" s="174"/>
      <c r="B23" s="191"/>
      <c r="C23" s="197"/>
      <c r="D23" s="193"/>
      <c r="E23" s="197"/>
      <c r="F23" s="196"/>
      <c r="G23" s="62"/>
      <c r="H23" s="29"/>
    </row>
    <row r="24" spans="1:8" ht="18" customHeight="1" x14ac:dyDescent="0.25">
      <c r="A24" s="174"/>
      <c r="B24" s="191"/>
      <c r="C24" s="197"/>
      <c r="D24" s="193"/>
      <c r="E24" s="197"/>
      <c r="F24" s="196"/>
      <c r="G24" s="62"/>
      <c r="H24" s="29"/>
    </row>
    <row r="25" spans="1:8" ht="18" customHeight="1" x14ac:dyDescent="0.25">
      <c r="A25" s="174"/>
      <c r="B25" s="191"/>
      <c r="C25" s="192"/>
      <c r="D25" s="193"/>
      <c r="E25" s="197"/>
      <c r="F25" s="196"/>
      <c r="G25" s="62"/>
      <c r="H25" s="29"/>
    </row>
    <row r="26" spans="1:8" ht="18" customHeight="1" x14ac:dyDescent="0.25">
      <c r="A26" s="174"/>
      <c r="B26" s="191"/>
      <c r="C26" s="192"/>
      <c r="D26" s="193"/>
      <c r="E26" s="197"/>
      <c r="F26" s="196"/>
      <c r="G26" s="62"/>
      <c r="H26" s="29"/>
    </row>
    <row r="27" spans="1:8" ht="18" customHeight="1" x14ac:dyDescent="0.25">
      <c r="A27" s="174"/>
      <c r="B27" s="191"/>
      <c r="C27" s="192"/>
      <c r="D27" s="193"/>
      <c r="E27" s="197"/>
      <c r="F27" s="196"/>
      <c r="G27" s="82"/>
      <c r="H27" s="29"/>
    </row>
    <row r="28" spans="1:8" ht="18" customHeight="1" x14ac:dyDescent="0.25">
      <c r="A28" s="174"/>
      <c r="B28" s="191"/>
      <c r="C28" s="192"/>
      <c r="D28" s="193"/>
      <c r="E28" s="197"/>
      <c r="F28" s="196"/>
      <c r="G28" s="204"/>
      <c r="H28" s="29"/>
    </row>
    <row r="29" spans="1:8" ht="18" customHeight="1" x14ac:dyDescent="0.25">
      <c r="A29" s="174"/>
      <c r="B29" s="191"/>
      <c r="C29" s="192"/>
      <c r="D29" s="193"/>
      <c r="E29" s="197"/>
      <c r="F29" s="196"/>
      <c r="G29" s="83"/>
      <c r="H29" s="29"/>
    </row>
    <row r="30" spans="1:8" ht="26.25" customHeight="1" x14ac:dyDescent="0.25">
      <c r="A30" s="174"/>
      <c r="B30" s="191"/>
      <c r="C30" s="192"/>
      <c r="D30" s="193"/>
      <c r="E30" s="197"/>
      <c r="F30" s="196"/>
      <c r="G30" s="83"/>
      <c r="H30" s="29"/>
    </row>
    <row r="31" spans="1:8" ht="18" customHeight="1" x14ac:dyDescent="0.25">
      <c r="A31" s="174"/>
      <c r="B31" s="191"/>
      <c r="C31" s="192"/>
      <c r="D31" s="193"/>
      <c r="E31" s="197"/>
      <c r="F31" s="196"/>
      <c r="G31" s="83"/>
      <c r="H31" s="29"/>
    </row>
    <row r="32" spans="1:8" ht="18" customHeight="1" x14ac:dyDescent="0.25">
      <c r="A32" s="174"/>
      <c r="B32" s="191"/>
      <c r="C32" s="192"/>
      <c r="D32" s="193"/>
      <c r="E32" s="197"/>
      <c r="F32" s="196"/>
      <c r="G32" s="84"/>
      <c r="H32" s="29"/>
    </row>
    <row r="33" spans="1:8" ht="18" customHeight="1" x14ac:dyDescent="0.25">
      <c r="A33" s="174"/>
      <c r="B33" s="191"/>
      <c r="C33" s="192"/>
      <c r="D33" s="193"/>
      <c r="E33" s="197"/>
      <c r="F33" s="196"/>
      <c r="G33" s="84"/>
      <c r="H33" s="29"/>
    </row>
    <row r="34" spans="1:8" x14ac:dyDescent="0.25">
      <c r="A34" s="174"/>
      <c r="B34" s="191"/>
      <c r="C34" s="192"/>
      <c r="D34" s="193"/>
      <c r="E34" s="197"/>
      <c r="F34" s="196"/>
      <c r="G34" s="84"/>
      <c r="H34" s="29"/>
    </row>
    <row r="35" spans="1:8" ht="18" customHeight="1" x14ac:dyDescent="0.25">
      <c r="A35" s="174"/>
      <c r="B35" s="191"/>
      <c r="C35" s="192"/>
      <c r="D35" s="193"/>
      <c r="E35" s="197"/>
      <c r="F35" s="196"/>
      <c r="G35" s="84"/>
      <c r="H35" s="29"/>
    </row>
    <row r="36" spans="1:8" x14ac:dyDescent="0.25">
      <c r="A36" s="174"/>
      <c r="B36" s="191"/>
      <c r="C36" s="192"/>
      <c r="D36" s="193"/>
      <c r="E36" s="197"/>
      <c r="F36" s="196"/>
      <c r="G36" s="84"/>
      <c r="H36" s="29"/>
    </row>
    <row r="37" spans="1:8" ht="18" customHeight="1" x14ac:dyDescent="0.25">
      <c r="A37" s="174"/>
      <c r="B37" s="191"/>
      <c r="C37" s="192"/>
      <c r="D37" s="193"/>
      <c r="E37" s="197"/>
      <c r="F37" s="196"/>
      <c r="G37" s="84"/>
      <c r="H37" s="29"/>
    </row>
    <row r="38" spans="1:8" ht="18" customHeight="1" x14ac:dyDescent="0.25">
      <c r="A38" s="174"/>
      <c r="B38" s="191"/>
      <c r="C38" s="192"/>
      <c r="D38" s="193"/>
      <c r="E38" s="197"/>
      <c r="F38" s="196"/>
      <c r="G38" s="62"/>
      <c r="H38" s="29"/>
    </row>
    <row r="39" spans="1:8" ht="18" customHeight="1" x14ac:dyDescent="0.25">
      <c r="A39" s="174"/>
      <c r="B39" s="191"/>
      <c r="C39" s="192"/>
      <c r="D39" s="193"/>
      <c r="E39" s="197"/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197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197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197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197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197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197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197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197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197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197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197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197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197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197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28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197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197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197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197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197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197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197"/>
      <c r="F61" s="195"/>
      <c r="G61" s="56"/>
      <c r="H61" s="29"/>
    </row>
    <row r="62" spans="1:8" x14ac:dyDescent="0.25">
      <c r="A62" s="174"/>
      <c r="B62" s="191"/>
      <c r="C62" s="192"/>
      <c r="D62" s="193"/>
      <c r="E62" s="197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197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197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197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197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197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197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197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197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197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197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197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197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197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197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197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197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197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197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197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197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197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197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197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197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197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197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197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197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197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197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29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29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29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29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29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29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0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197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197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197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1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197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197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197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197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197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197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197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197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197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197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7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37" t="s">
        <v>179</v>
      </c>
      <c r="B1" s="438"/>
      <c r="C1" s="438"/>
      <c r="D1" s="438"/>
      <c r="E1" s="438"/>
      <c r="F1" s="439"/>
      <c r="G1" s="56"/>
      <c r="H1" s="29"/>
    </row>
    <row r="2" spans="1:8" ht="18" customHeight="1" x14ac:dyDescent="0.25">
      <c r="A2" s="278" t="s">
        <v>27</v>
      </c>
      <c r="B2" s="300" t="s">
        <v>32</v>
      </c>
      <c r="C2" s="300" t="s">
        <v>41</v>
      </c>
      <c r="D2" s="440" t="s">
        <v>42</v>
      </c>
      <c r="E2" s="440"/>
      <c r="F2" s="441"/>
      <c r="G2" s="62"/>
      <c r="H2" s="29"/>
    </row>
    <row r="3" spans="1:8" ht="18" customHeight="1" x14ac:dyDescent="0.25">
      <c r="A3" s="279" t="s">
        <v>33</v>
      </c>
      <c r="B3" s="87">
        <f>SUMIF($B$14:$B$96,"Mika",$E$14:$E$96)</f>
        <v>21</v>
      </c>
      <c r="C3" s="177"/>
      <c r="D3" s="442"/>
      <c r="E3" s="443"/>
      <c r="F3" s="444"/>
      <c r="G3" s="56"/>
      <c r="H3" s="29"/>
    </row>
    <row r="4" spans="1:8" ht="18" customHeight="1" x14ac:dyDescent="0.25">
      <c r="A4" s="279" t="s">
        <v>34</v>
      </c>
      <c r="B4" s="87">
        <f>SUMIF($B$14:$B$96,"Sanna",$E$14:$E$96)</f>
        <v>25</v>
      </c>
      <c r="C4" s="177"/>
      <c r="D4" s="445"/>
      <c r="E4" s="446"/>
      <c r="F4" s="447"/>
      <c r="G4" s="56"/>
      <c r="H4" s="29"/>
    </row>
    <row r="5" spans="1:8" ht="18" customHeight="1" x14ac:dyDescent="0.25">
      <c r="A5" s="279" t="s">
        <v>35</v>
      </c>
      <c r="B5" s="87">
        <f>SUMIF($B$14:$B$96,"Simo",$E$14:$E$96)</f>
        <v>26.5</v>
      </c>
      <c r="C5" s="177"/>
      <c r="D5" s="445"/>
      <c r="E5" s="446"/>
      <c r="F5" s="447"/>
      <c r="G5" s="56"/>
      <c r="H5" s="29"/>
    </row>
    <row r="6" spans="1:8" ht="18" customHeight="1" x14ac:dyDescent="0.25">
      <c r="A6" s="279" t="s">
        <v>36</v>
      </c>
      <c r="B6" s="87">
        <f>SUMIF($B$14:$B$96,"Timo",$E$14:$E$96)</f>
        <v>45</v>
      </c>
      <c r="C6" s="177"/>
      <c r="D6" s="445"/>
      <c r="E6" s="446"/>
      <c r="F6" s="447"/>
      <c r="G6" s="56"/>
      <c r="H6" s="29"/>
    </row>
    <row r="7" spans="1:8" ht="18" customHeight="1" x14ac:dyDescent="0.25">
      <c r="A7" s="280" t="s">
        <v>37</v>
      </c>
      <c r="B7" s="87">
        <f>SUMIF($B$14:$B$96,"Tuula",$E$14:$E$96)</f>
        <v>8.5</v>
      </c>
      <c r="C7" s="177"/>
      <c r="D7" s="446"/>
      <c r="E7" s="446"/>
      <c r="F7" s="446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73" t="s">
        <v>43</v>
      </c>
      <c r="B9" s="450">
        <f>SUM(B3:B8)</f>
        <v>126</v>
      </c>
      <c r="C9" s="452" t="str">
        <f>IF((SUM(C3:C7)=0),"",SUM(C3:C7))</f>
        <v/>
      </c>
      <c r="D9" s="454" t="s">
        <v>44</v>
      </c>
      <c r="E9" s="475">
        <v>10.5</v>
      </c>
      <c r="F9" s="458"/>
      <c r="G9" s="56"/>
      <c r="H9" s="29"/>
    </row>
    <row r="10" spans="1:8" s="10" customFormat="1" ht="18" customHeight="1" x14ac:dyDescent="0.25">
      <c r="A10" s="474"/>
      <c r="B10" s="451"/>
      <c r="C10" s="453"/>
      <c r="D10" s="455"/>
      <c r="E10" s="476"/>
      <c r="F10" s="459"/>
      <c r="G10" s="56"/>
      <c r="H10" s="29"/>
    </row>
    <row r="11" spans="1:8" s="10" customFormat="1" ht="18" customHeight="1" x14ac:dyDescent="0.25">
      <c r="A11" s="460" t="s">
        <v>45</v>
      </c>
      <c r="B11" s="461"/>
      <c r="C11" s="462"/>
      <c r="D11" s="461"/>
      <c r="E11" s="463"/>
      <c r="F11" s="464"/>
      <c r="G11" s="62"/>
      <c r="H11" s="29"/>
    </row>
    <row r="12" spans="1:8" ht="18" customHeight="1" x14ac:dyDescent="0.25">
      <c r="A12" s="471" t="s">
        <v>46</v>
      </c>
      <c r="B12" s="466" t="s">
        <v>27</v>
      </c>
      <c r="C12" s="467" t="s">
        <v>47</v>
      </c>
      <c r="D12" s="468"/>
      <c r="E12" s="472" t="s">
        <v>48</v>
      </c>
      <c r="F12" s="470" t="s">
        <v>49</v>
      </c>
      <c r="G12" s="62"/>
      <c r="H12" s="29"/>
    </row>
    <row r="13" spans="1:8" ht="18" customHeight="1" x14ac:dyDescent="0.25">
      <c r="A13" s="471"/>
      <c r="B13" s="466"/>
      <c r="C13" s="183" t="s">
        <v>50</v>
      </c>
      <c r="D13" s="79" t="s">
        <v>51</v>
      </c>
      <c r="E13" s="472"/>
      <c r="F13" s="470"/>
      <c r="G13" s="62"/>
      <c r="H13" s="29"/>
    </row>
    <row r="14" spans="1:8" ht="18" customHeight="1" x14ac:dyDescent="0.2">
      <c r="A14" s="281">
        <v>43559</v>
      </c>
      <c r="B14" s="191" t="s">
        <v>33</v>
      </c>
      <c r="C14" s="206"/>
      <c r="D14" s="193" t="s">
        <v>180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34</v>
      </c>
      <c r="C15" s="206"/>
      <c r="D15" s="193" t="s">
        <v>180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35</v>
      </c>
      <c r="C16" s="192"/>
      <c r="D16" s="193" t="s">
        <v>180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36</v>
      </c>
      <c r="C17" s="192"/>
      <c r="D17" s="193" t="s">
        <v>180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36</v>
      </c>
      <c r="C18" s="192"/>
      <c r="D18" s="193" t="s">
        <v>53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35</v>
      </c>
      <c r="C19" s="197"/>
      <c r="D19" s="193" t="s">
        <v>52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36</v>
      </c>
      <c r="C20" s="197"/>
      <c r="D20" s="193" t="s">
        <v>52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34</v>
      </c>
      <c r="C21" s="192"/>
      <c r="D21" s="193" t="s">
        <v>52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33</v>
      </c>
      <c r="C22" s="192"/>
      <c r="D22" s="193" t="s">
        <v>52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36</v>
      </c>
      <c r="C23" s="192"/>
      <c r="D23" s="193" t="s">
        <v>53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35</v>
      </c>
      <c r="C24" s="192"/>
      <c r="D24" s="193" t="s">
        <v>181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36</v>
      </c>
      <c r="C25" s="192"/>
      <c r="D25" s="193" t="s">
        <v>182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36</v>
      </c>
      <c r="C26" s="192"/>
      <c r="D26" s="193" t="s">
        <v>181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35</v>
      </c>
      <c r="C27" s="192"/>
      <c r="D27" s="193" t="s">
        <v>183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34</v>
      </c>
      <c r="C28" s="192"/>
      <c r="D28" s="193" t="s">
        <v>52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35</v>
      </c>
      <c r="C29" s="192"/>
      <c r="D29" s="193" t="s">
        <v>52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36</v>
      </c>
      <c r="C30" s="192"/>
      <c r="D30" s="193" t="s">
        <v>52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35</v>
      </c>
      <c r="C31" s="192"/>
      <c r="D31" s="193" t="s">
        <v>184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36</v>
      </c>
      <c r="C32" s="192"/>
      <c r="D32" s="193" t="s">
        <v>53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35</v>
      </c>
      <c r="C33" s="192"/>
      <c r="D33" s="193" t="s">
        <v>185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36</v>
      </c>
      <c r="C34" s="192"/>
      <c r="D34" s="193" t="s">
        <v>52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33</v>
      </c>
      <c r="C35" s="192"/>
      <c r="D35" s="193" t="s">
        <v>52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34</v>
      </c>
      <c r="C36" s="192"/>
      <c r="D36" s="193" t="s">
        <v>52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35</v>
      </c>
      <c r="C37" s="192"/>
      <c r="D37" s="193" t="s">
        <v>52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36</v>
      </c>
      <c r="C38" s="192"/>
      <c r="D38" s="193" t="s">
        <v>53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36</v>
      </c>
      <c r="C39" s="192"/>
      <c r="D39" s="193" t="s">
        <v>186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35</v>
      </c>
      <c r="C40" s="192"/>
      <c r="D40" s="193" t="s">
        <v>187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35</v>
      </c>
      <c r="C41" s="192"/>
      <c r="D41" s="193" t="s">
        <v>52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36</v>
      </c>
      <c r="C42" s="192"/>
      <c r="D42" s="193" t="s">
        <v>52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34</v>
      </c>
      <c r="C43" s="192"/>
      <c r="D43" s="193" t="s">
        <v>52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37</v>
      </c>
      <c r="C44" s="192"/>
      <c r="D44" s="193" t="s">
        <v>188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33</v>
      </c>
      <c r="C45" s="192"/>
      <c r="D45" s="193" t="s">
        <v>52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36</v>
      </c>
      <c r="C46" s="192"/>
      <c r="D46" s="193" t="s">
        <v>53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34</v>
      </c>
      <c r="C47" s="249"/>
      <c r="D47" s="250" t="s">
        <v>189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34</v>
      </c>
      <c r="C48" s="192"/>
      <c r="D48" s="193" t="s">
        <v>190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35</v>
      </c>
      <c r="C49" s="192"/>
      <c r="D49" s="193" t="s">
        <v>191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35</v>
      </c>
      <c r="C50" s="192"/>
      <c r="D50" s="193" t="s">
        <v>52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36</v>
      </c>
      <c r="C51" s="192"/>
      <c r="D51" s="193" t="s">
        <v>52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33</v>
      </c>
      <c r="C54" s="192"/>
      <c r="D54" s="193" t="s">
        <v>52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36</v>
      </c>
      <c r="C55" s="192"/>
      <c r="D55" s="193" t="s">
        <v>53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35</v>
      </c>
      <c r="C56" s="192"/>
      <c r="D56" s="193" t="s">
        <v>192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33</v>
      </c>
      <c r="C57" s="192"/>
      <c r="D57" s="193" t="s">
        <v>52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34</v>
      </c>
      <c r="C58" s="192"/>
      <c r="D58" s="193" t="s">
        <v>52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35</v>
      </c>
      <c r="C59" s="192"/>
      <c r="D59" s="193" t="s">
        <v>52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36</v>
      </c>
      <c r="C60" s="192"/>
      <c r="D60" s="193" t="s">
        <v>52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37</v>
      </c>
      <c r="C61" s="192"/>
      <c r="D61" s="193" t="s">
        <v>52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34</v>
      </c>
      <c r="C62" s="192"/>
      <c r="D62" s="193" t="s">
        <v>193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36</v>
      </c>
      <c r="C63" s="192"/>
      <c r="D63" s="193" t="s">
        <v>53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35</v>
      </c>
      <c r="C64" s="192"/>
      <c r="D64" s="193" t="s">
        <v>194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36</v>
      </c>
      <c r="C65" s="192"/>
      <c r="D65" s="193" t="s">
        <v>195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35</v>
      </c>
      <c r="C66" s="197"/>
      <c r="D66" s="193" t="s">
        <v>196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33</v>
      </c>
      <c r="C67" s="197"/>
      <c r="D67" s="193" t="s">
        <v>52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36</v>
      </c>
      <c r="C70" s="192"/>
      <c r="D70" s="193" t="s">
        <v>52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36</v>
      </c>
      <c r="C71" s="192"/>
      <c r="D71" s="193" t="s">
        <v>53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36</v>
      </c>
      <c r="C72" s="192"/>
      <c r="D72" s="193" t="s">
        <v>197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34</v>
      </c>
      <c r="C73" s="198"/>
      <c r="D73" s="193" t="s">
        <v>198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34</v>
      </c>
      <c r="C74" s="198"/>
      <c r="D74" s="193" t="s">
        <v>199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33</v>
      </c>
      <c r="C75" s="198"/>
      <c r="D75" s="193" t="s">
        <v>200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33</v>
      </c>
      <c r="C76" s="198"/>
      <c r="D76" s="193" t="s">
        <v>201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33</v>
      </c>
      <c r="C77" s="198"/>
      <c r="D77" s="193" t="s">
        <v>202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33</v>
      </c>
      <c r="C78" s="198"/>
      <c r="D78" s="193" t="s">
        <v>203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35</v>
      </c>
      <c r="C79" s="198"/>
      <c r="D79" s="193" t="s">
        <v>204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35</v>
      </c>
      <c r="C80" s="198"/>
      <c r="D80" s="193" t="s">
        <v>52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33</v>
      </c>
      <c r="C81" s="198"/>
      <c r="D81" s="193" t="s">
        <v>52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34</v>
      </c>
      <c r="C82" s="198"/>
      <c r="D82" s="193" t="s">
        <v>52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36</v>
      </c>
      <c r="C83" s="198"/>
      <c r="D83" s="193" t="s">
        <v>52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36</v>
      </c>
      <c r="C84" s="198"/>
      <c r="D84" s="193" t="s">
        <v>53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37" t="s">
        <v>40</v>
      </c>
      <c r="B1" s="438"/>
      <c r="C1" s="438"/>
      <c r="D1" s="438"/>
      <c r="E1" s="438"/>
      <c r="F1" s="439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40" t="s">
        <v>42</v>
      </c>
      <c r="E2" s="440"/>
      <c r="F2" s="441"/>
      <c r="G2" s="62"/>
      <c r="H2" s="29"/>
    </row>
    <row r="3" spans="1:8" ht="18" customHeight="1" x14ac:dyDescent="0.25">
      <c r="A3" s="58" t="s">
        <v>33</v>
      </c>
      <c r="B3" s="87">
        <f>SUMIF($B$14:$B$113,"Mika",$E$14:$E$113)</f>
        <v>28</v>
      </c>
      <c r="C3" s="177"/>
      <c r="D3" s="442"/>
      <c r="E3" s="443"/>
      <c r="F3" s="444"/>
      <c r="G3" s="56"/>
      <c r="H3" s="29"/>
    </row>
    <row r="4" spans="1:8" ht="18" customHeight="1" x14ac:dyDescent="0.25">
      <c r="A4" s="58" t="s">
        <v>34</v>
      </c>
      <c r="B4" s="87">
        <f>SUMIF($B$14:$B$113,"Sanna",$E$14:$E$113)</f>
        <v>40.5</v>
      </c>
      <c r="C4" s="177"/>
      <c r="D4" s="445"/>
      <c r="E4" s="446"/>
      <c r="F4" s="447"/>
      <c r="G4" s="56"/>
      <c r="H4" s="29"/>
    </row>
    <row r="5" spans="1:8" ht="18" customHeight="1" x14ac:dyDescent="0.25">
      <c r="A5" s="58" t="s">
        <v>35</v>
      </c>
      <c r="B5" s="87">
        <f>SUMIF($B$14:$B$113,"Simo",$E$14:$E$113)</f>
        <v>21.5</v>
      </c>
      <c r="C5" s="177"/>
      <c r="D5" s="445"/>
      <c r="E5" s="446"/>
      <c r="F5" s="447"/>
      <c r="G5" s="56"/>
      <c r="H5" s="29"/>
    </row>
    <row r="6" spans="1:8" ht="18" customHeight="1" x14ac:dyDescent="0.25">
      <c r="A6" s="58" t="s">
        <v>36</v>
      </c>
      <c r="B6" s="87">
        <f>SUMIF($B$14:$B$113,"Timo",$E$14:$E$113)</f>
        <v>46</v>
      </c>
      <c r="C6" s="177"/>
      <c r="D6" s="445"/>
      <c r="E6" s="446"/>
      <c r="F6" s="447"/>
      <c r="G6" s="56"/>
      <c r="H6" s="29"/>
    </row>
    <row r="7" spans="1:8" ht="18" customHeight="1" x14ac:dyDescent="0.25">
      <c r="A7" s="59" t="s">
        <v>37</v>
      </c>
      <c r="B7" s="87">
        <f>SUMIF($B$14:$B$113,"Tuula",$E$14:$E$113)</f>
        <v>22.5</v>
      </c>
      <c r="C7" s="177"/>
      <c r="D7" s="446"/>
      <c r="E7" s="446"/>
      <c r="F7" s="446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48" t="s">
        <v>43</v>
      </c>
      <c r="B9" s="450">
        <f>SUM(B3:B8)</f>
        <v>158.5</v>
      </c>
      <c r="C9" s="452" t="str">
        <f>IF((SUM(C3:C7)=0),"",SUM(C3:C7))</f>
        <v/>
      </c>
      <c r="D9" s="454" t="s">
        <v>44</v>
      </c>
      <c r="E9" s="475">
        <v>16.5</v>
      </c>
      <c r="F9" s="458"/>
      <c r="G9" s="56"/>
      <c r="H9" s="29"/>
    </row>
    <row r="10" spans="1:8" s="10" customFormat="1" ht="18" customHeight="1" x14ac:dyDescent="0.25">
      <c r="A10" s="449"/>
      <c r="B10" s="451"/>
      <c r="C10" s="453"/>
      <c r="D10" s="455"/>
      <c r="E10" s="476"/>
      <c r="F10" s="459"/>
      <c r="G10" s="56"/>
      <c r="H10" s="29"/>
    </row>
    <row r="11" spans="1:8" s="10" customFormat="1" ht="18" customHeight="1" x14ac:dyDescent="0.25">
      <c r="A11" s="460" t="s">
        <v>45</v>
      </c>
      <c r="B11" s="461"/>
      <c r="C11" s="462"/>
      <c r="D11" s="461"/>
      <c r="E11" s="463"/>
      <c r="F11" s="464"/>
      <c r="G11" s="62"/>
      <c r="H11" s="29"/>
    </row>
    <row r="12" spans="1:8" ht="18" customHeight="1" x14ac:dyDescent="0.25">
      <c r="A12" s="465" t="s">
        <v>46</v>
      </c>
      <c r="B12" s="466" t="s">
        <v>27</v>
      </c>
      <c r="C12" s="467" t="s">
        <v>47</v>
      </c>
      <c r="D12" s="468"/>
      <c r="E12" s="472" t="s">
        <v>48</v>
      </c>
      <c r="F12" s="470" t="s">
        <v>49</v>
      </c>
      <c r="G12" s="62"/>
      <c r="H12" s="29"/>
    </row>
    <row r="13" spans="1:8" ht="18" customHeight="1" x14ac:dyDescent="0.25">
      <c r="A13" s="465"/>
      <c r="B13" s="466"/>
      <c r="C13" s="183" t="s">
        <v>50</v>
      </c>
      <c r="D13" s="79" t="s">
        <v>51</v>
      </c>
      <c r="E13" s="472"/>
      <c r="F13" s="470"/>
      <c r="G13" s="62"/>
      <c r="H13" s="29"/>
    </row>
    <row r="14" spans="1:8" ht="18" customHeight="1" x14ac:dyDescent="0.2">
      <c r="A14" s="270">
        <v>43594</v>
      </c>
      <c r="B14" s="191" t="s">
        <v>33</v>
      </c>
      <c r="C14" s="198"/>
      <c r="D14" s="193" t="s">
        <v>52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34</v>
      </c>
      <c r="C15" s="198"/>
      <c r="D15" s="193" t="s">
        <v>52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35</v>
      </c>
      <c r="C16" s="198"/>
      <c r="D16" s="193" t="s">
        <v>52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36</v>
      </c>
      <c r="C17" s="198"/>
      <c r="D17" s="193" t="s">
        <v>52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37</v>
      </c>
      <c r="C18" s="192"/>
      <c r="D18" s="193" t="s">
        <v>52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36</v>
      </c>
      <c r="C19" s="198"/>
      <c r="D19" s="193" t="s">
        <v>53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37</v>
      </c>
      <c r="C20" s="192"/>
      <c r="D20" s="193" t="s">
        <v>54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37</v>
      </c>
      <c r="C21" s="192"/>
      <c r="D21" s="193" t="s">
        <v>55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34</v>
      </c>
      <c r="C22" s="198"/>
      <c r="D22" s="193" t="s">
        <v>52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36</v>
      </c>
      <c r="C23" s="198"/>
      <c r="D23" s="193" t="s">
        <v>52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37</v>
      </c>
      <c r="C24" s="192"/>
      <c r="D24" s="193" t="s">
        <v>52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36</v>
      </c>
      <c r="C25" s="198"/>
      <c r="D25" s="193" t="s">
        <v>53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34</v>
      </c>
      <c r="C26" s="192"/>
      <c r="D26" s="193" t="s">
        <v>56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34</v>
      </c>
      <c r="C27" s="192"/>
      <c r="D27" s="193" t="s">
        <v>57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35</v>
      </c>
      <c r="C28" s="192"/>
      <c r="D28" s="193" t="s">
        <v>58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33</v>
      </c>
      <c r="C29" s="198"/>
      <c r="D29" s="193" t="s">
        <v>52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34</v>
      </c>
      <c r="C30" s="198"/>
      <c r="D30" s="193" t="s">
        <v>52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35</v>
      </c>
      <c r="C31" s="192"/>
      <c r="D31" s="193" t="s">
        <v>52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36</v>
      </c>
      <c r="C32" s="192"/>
      <c r="D32" s="193" t="s">
        <v>52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37</v>
      </c>
      <c r="C33" s="192"/>
      <c r="D33" s="193" t="s">
        <v>52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36</v>
      </c>
      <c r="C34" s="198"/>
      <c r="D34" s="193" t="s">
        <v>53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33</v>
      </c>
      <c r="C35" s="198"/>
      <c r="D35" s="193" t="s">
        <v>59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33</v>
      </c>
      <c r="C36" s="198"/>
      <c r="D36" s="193" t="s">
        <v>52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34</v>
      </c>
      <c r="C37" s="198"/>
      <c r="D37" s="193" t="s">
        <v>52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35</v>
      </c>
      <c r="C38" s="192"/>
      <c r="D38" s="193" t="s">
        <v>52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36</v>
      </c>
      <c r="C39" s="192"/>
      <c r="D39" s="193" t="s">
        <v>52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33</v>
      </c>
      <c r="C40" s="192"/>
      <c r="D40" s="193" t="s">
        <v>60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34</v>
      </c>
      <c r="C41" s="192"/>
      <c r="D41" s="193" t="s">
        <v>61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36</v>
      </c>
      <c r="C42" s="198"/>
      <c r="D42" s="193" t="s">
        <v>53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37</v>
      </c>
      <c r="C43" s="192"/>
      <c r="D43" s="193" t="s">
        <v>62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33</v>
      </c>
      <c r="C44" s="198"/>
      <c r="D44" s="193" t="s">
        <v>52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34</v>
      </c>
      <c r="C45" s="198"/>
      <c r="D45" s="193" t="s">
        <v>52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35</v>
      </c>
      <c r="C46" s="192"/>
      <c r="D46" s="193" t="s">
        <v>52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36</v>
      </c>
      <c r="C47" s="192"/>
      <c r="D47" s="193" t="s">
        <v>52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37</v>
      </c>
      <c r="C48" s="192"/>
      <c r="D48" s="193" t="s">
        <v>52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33</v>
      </c>
      <c r="C49" s="192"/>
      <c r="D49" s="193" t="s">
        <v>63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36</v>
      </c>
      <c r="C50" s="192"/>
      <c r="D50" s="193" t="s">
        <v>53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35</v>
      </c>
      <c r="C51" s="192"/>
      <c r="D51" s="193" t="s">
        <v>52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33</v>
      </c>
      <c r="C54" s="249"/>
      <c r="D54" s="250" t="s">
        <v>52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33</v>
      </c>
      <c r="C55" s="249"/>
      <c r="D55" s="250" t="s">
        <v>64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34</v>
      </c>
      <c r="C56" s="192"/>
      <c r="D56" s="193" t="s">
        <v>65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36</v>
      </c>
      <c r="C57" s="192"/>
      <c r="D57" s="193" t="s">
        <v>53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34</v>
      </c>
      <c r="C58" s="192"/>
      <c r="D58" s="193" t="s">
        <v>66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33</v>
      </c>
      <c r="C59" s="192"/>
      <c r="D59" s="193" t="s">
        <v>52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34</v>
      </c>
      <c r="C60" s="192"/>
      <c r="D60" s="193" t="s">
        <v>52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35</v>
      </c>
      <c r="C61" s="192"/>
      <c r="D61" s="193" t="s">
        <v>52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36</v>
      </c>
      <c r="C62" s="249"/>
      <c r="D62" s="250" t="s">
        <v>52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37</v>
      </c>
      <c r="C63" s="249"/>
      <c r="D63" s="250" t="s">
        <v>52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34</v>
      </c>
      <c r="C64" s="192"/>
      <c r="D64" s="193" t="s">
        <v>67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36</v>
      </c>
      <c r="C65" s="192"/>
      <c r="D65" s="193" t="s">
        <v>53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35</v>
      </c>
      <c r="C66" s="192"/>
      <c r="D66" s="193" t="s">
        <v>68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37</v>
      </c>
      <c r="C67" s="192"/>
      <c r="D67" s="193" t="s">
        <v>69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36</v>
      </c>
      <c r="C70" s="249"/>
      <c r="D70" s="250" t="s">
        <v>52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37</v>
      </c>
      <c r="C71" s="249"/>
      <c r="D71" s="250" t="s">
        <v>52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33</v>
      </c>
      <c r="C72" s="192"/>
      <c r="D72" s="193" t="s">
        <v>52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34</v>
      </c>
      <c r="C73" s="192"/>
      <c r="D73" s="193" t="s">
        <v>70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34</v>
      </c>
      <c r="C74" s="197"/>
      <c r="D74" s="193" t="s">
        <v>71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34</v>
      </c>
      <c r="C75" s="197"/>
      <c r="D75" s="193" t="s">
        <v>72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35</v>
      </c>
      <c r="C76" s="197"/>
      <c r="D76" s="193" t="s">
        <v>73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36</v>
      </c>
      <c r="C77" s="192"/>
      <c r="D77" s="193" t="s">
        <v>53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36</v>
      </c>
      <c r="C78" s="192"/>
      <c r="D78" s="193" t="s">
        <v>74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37</v>
      </c>
      <c r="C79" s="192"/>
      <c r="D79" s="193" t="s">
        <v>75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34</v>
      </c>
      <c r="C80" s="192"/>
      <c r="D80" s="193" t="s">
        <v>72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33</v>
      </c>
      <c r="C81" s="192"/>
      <c r="D81" s="193" t="s">
        <v>52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34</v>
      </c>
      <c r="C82" s="192"/>
      <c r="D82" s="193" t="s">
        <v>52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35</v>
      </c>
      <c r="C83" s="249"/>
      <c r="D83" s="250" t="s">
        <v>52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36</v>
      </c>
      <c r="C84" s="249"/>
      <c r="D84" s="250" t="s">
        <v>52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37</v>
      </c>
      <c r="C85" s="192"/>
      <c r="D85" s="193" t="s">
        <v>52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37</v>
      </c>
      <c r="C86" s="198"/>
      <c r="D86" s="193" t="s">
        <v>76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34</v>
      </c>
      <c r="C87" s="198"/>
      <c r="D87" s="193" t="s">
        <v>77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34</v>
      </c>
      <c r="C88" s="198"/>
      <c r="D88" s="193" t="s">
        <v>76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36</v>
      </c>
      <c r="C89" s="192"/>
      <c r="D89" s="193" t="s">
        <v>53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36</v>
      </c>
      <c r="C90" s="198"/>
      <c r="D90" s="288" t="s">
        <v>78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33</v>
      </c>
      <c r="C91" s="198"/>
      <c r="D91" s="288" t="s">
        <v>79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35</v>
      </c>
      <c r="C92" s="198"/>
      <c r="D92" s="288" t="s">
        <v>80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33</v>
      </c>
      <c r="C93" s="192"/>
      <c r="D93" s="193" t="s">
        <v>52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34</v>
      </c>
      <c r="C94" s="192"/>
      <c r="D94" s="193" t="s">
        <v>52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35</v>
      </c>
      <c r="C95" s="249"/>
      <c r="D95" s="250" t="s">
        <v>52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36</v>
      </c>
      <c r="C96" s="249"/>
      <c r="D96" s="250" t="s">
        <v>52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37</v>
      </c>
      <c r="C97" s="192"/>
      <c r="D97" s="193" t="s">
        <v>52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36</v>
      </c>
      <c r="C98" s="192"/>
      <c r="D98" s="193" t="s">
        <v>53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35</v>
      </c>
      <c r="C99" s="198"/>
      <c r="D99" s="193" t="s">
        <v>81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4E358B-517D-4392-B403-2ECFF28C0FE6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Product Backlog</vt:lpstr>
      <vt:lpstr>Daily Scrum</vt:lpstr>
      <vt:lpstr>S1 - Backlog</vt:lpstr>
      <vt:lpstr>S2 - Backlog</vt:lpstr>
      <vt:lpstr>S3 - Backlog</vt:lpstr>
      <vt:lpstr>S1 - Tunnit</vt:lpstr>
      <vt:lpstr>S2 -Tunnit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2020-03-22T21:34:27Z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