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ni\Desktop\Scrum projekti\muistutussovellus\"/>
    </mc:Choice>
  </mc:AlternateContent>
  <xr:revisionPtr revIDLastSave="0" documentId="13_ncr:1_{1BE8E20C-2AA2-40E0-9472-A1B077D707F2}" xr6:coauthVersionLast="44" xr6:coauthVersionMax="44" xr10:uidLastSave="{00000000-0000-0000-0000-000000000000}"/>
  <bookViews>
    <workbookView xWindow="28680" yWindow="-120" windowWidth="29040" windowHeight="15840" tabRatio="700" activeTab="2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4" i="3" l="1"/>
  <c r="S64" i="3"/>
  <c r="R64" i="3"/>
  <c r="J19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B6" i="20"/>
  <c r="I20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64" i="3"/>
  <c r="L64" i="3"/>
  <c r="M64" i="3"/>
  <c r="N64" i="3"/>
  <c r="O64" i="3"/>
  <c r="P64" i="3"/>
  <c r="Q64" i="3"/>
  <c r="J64" i="3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/>
  <c r="B5" i="20"/>
  <c r="B7" i="20"/>
  <c r="D26" i="16"/>
  <c r="C9" i="23"/>
  <c r="J20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2" i="16"/>
  <c r="B9" i="20"/>
  <c r="C32" i="16" l="1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<sst xmlns="http://schemas.openxmlformats.org/spreadsheetml/2006/main" count="1379" uniqueCount="505">
  <si>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</si>
  <si>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</si>
  <si>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</si>
  <si>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</si>
  <si>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</si>
  <si>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</si>
  <si>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</si>
  <si>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</si>
  <si>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</si>
  <si>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</si>
  <si>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</si>
  <si>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</si>
  <si>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</si>
  <si>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</si>
  <si>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</si>
  <si>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</si>
  <si>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</si>
  <si>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</si>
  <si>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</si>
  <si>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</si>
  <si>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</si>
  <si>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</si>
  <si>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</si>
  <si>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</si>
  <si>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</si>
  <si>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</si>
  <si>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</si>
  <si>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</si>
  <si>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</si>
  <si>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</si>
  <si>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</si>
  <si>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</si>
  <si>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</si>
  <si>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</si>
  <si>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</si>
  <si>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</si>
  <si>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</si>
  <si>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</si>
  <si>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</si>
  <si>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</si>
  <si>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</si>
  <si>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</si>
  <si>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</si>
  <si>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</si>
  <si>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</si>
  <si>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</si>
  <si>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</si>
  <si>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</si>
  <si>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</si>
  <si>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</si>
  <si>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</si>
  <si>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</si>
  <si>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</si>
  <si>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</si>
  <si>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</si>
  <si>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</si>
  <si>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</si>
  <si>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</si>
  <si>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</si>
  <si>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</si>
  <si>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</si>
  <si>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</si>
  <si>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</si>
  <si>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</si>
  <si>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</si>
  <si>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</si>
  <si>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</si>
  <si>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</si>
  <si>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</si>
  <si>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</si>
  <si>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</si>
  <si>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</si>
  <si>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</si>
  <si>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</si>
  <si>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</si>
  <si>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</si>
  <si>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</si>
  <si>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</si>
  <si>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</si>
  <si>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</si>
  <si>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</si>
  <si>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</si>
  <si>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</si>
  <si>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</si>
  <si>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</si>
  <si>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</si>
  <si>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</si>
  <si>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</si>
  <si>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</si>
  <si>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</si>
  <si>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</si>
  <si>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</si>
  <si>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</si>
  <si>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</si>
  <si>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</si>
  <si>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</si>
  <si>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</si>
  <si>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</si>
  <si>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</si>
  <si>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</si>
  <si>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</si>
  <si>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</si>
  <si>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</si>
  <si>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</si>
  <si>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</si>
  <si>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</si>
  <si>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</si>
  <si>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</si>
  <si>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</si>
  <si>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</si>
  <si>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</si>
  <si>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</si>
  <si>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</si>
  <si>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</si>
  <si>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</si>
  <si>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</si>
  <si>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</si>
  <si>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</si>
  <si>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</si>
  <si>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</si>
  <si>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</si>
  <si>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</si>
  <si>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</si>
  <si>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</si>
  <si>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</si>
  <si>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</si>
  <si>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</si>
  <si>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</si>
  <si>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</si>
  <si>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</si>
  <si>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</si>
  <si>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</si>
  <si>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</si>
  <si>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</si>
  <si>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</si>
  <si>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</si>
  <si>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</si>
  <si>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</si>
  <si>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</si>
  <si>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</si>
  <si>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</si>
  <si>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</si>
  <si>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</si>
  <si>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</si>
  <si>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</si>
  <si>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</si>
  <si>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</si>
  <si>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</si>
  <si>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</si>
  <si>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</si>
  <si>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</si>
  <si>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</si>
  <si>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</si>
  <si>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</si>
  <si>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</si>
  <si>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</si>
  <si>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</si>
  <si>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</si>
  <si>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</si>
  <si>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</si>
  <si>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</si>
  <si>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</si>
  <si>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</si>
  <si>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</si>
  <si>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</si>
  <si>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</si>
  <si>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</si>
  <si>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</si>
  <si>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</si>
  <si>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</si>
  <si>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</si>
  <si>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</si>
  <si>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</si>
  <si>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</si>
  <si>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</si>
  <si>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</si>
  <si>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</si>
  <si>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</si>
  <si>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</si>
  <si>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</si>
  <si>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</si>
  <si>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</si>
  <si>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</si>
  <si>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</si>
  <si>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</si>
  <si>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</si>
  <si>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</si>
  <si>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</si>
  <si>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</si>
  <si>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</si>
  <si>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</si>
  <si>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</si>
  <si>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</si>
  <si>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</si>
  <si>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</si>
  <si>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</si>
  <si>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</si>
  <si>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</si>
  <si>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</si>
  <si>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</si>
  <si>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</si>
  <si>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</si>
  <si>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</si>
  <si>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</si>
  <si>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</si>
  <si>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</si>
  <si>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</si>
  <si>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</si>
  <si>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</si>
  <si>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</si>
  <si>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</si>
  <si>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</si>
  <si>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</si>
  <si>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</si>
  <si>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</si>
  <si>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</si>
  <si>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</si>
  <si>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</si>
  <si>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</si>
  <si>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</si>
  <si>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</si>
  <si>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</si>
  <si>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</si>
  <si>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</si>
  <si>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</si>
  <si>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</si>
  <si>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</si>
  <si>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</si>
  <si>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</si>
  <si>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</si>
  <si>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</si>
  <si>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</si>
  <si>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</si>
  <si>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</si>
  <si>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</si>
  <si>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</si>
  <si>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</si>
  <si>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</si>
  <si>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</si>
  <si>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</si>
  <si>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</si>
  <si>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</si>
  <si>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</si>
  <si>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</si>
  <si>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</si>
  <si>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</si>
  <si>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</si>
  <si>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</si>
  <si>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</si>
  <si>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</si>
  <si>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</si>
  <si>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</si>
  <si>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</si>
  <si>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</si>
  <si>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</si>
  <si>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</si>
  <si>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</si>
  <si>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</si>
  <si>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</si>
  <si>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</si>
  <si>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</si>
  <si>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</si>
  <si>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</si>
  <si>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</si>
  <si>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</si>
  <si>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</si>
  <si>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</si>
  <si>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</si>
  <si>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</si>
  <si>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</si>
  <si>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</si>
  <si>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</si>
  <si>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</si>
  <si>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</si>
  <si>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</si>
  <si>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</si>
  <si>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</si>
  <si>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</si>
  <si>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</si>
  <si>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</si>
  <si>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</si>
  <si>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</si>
  <si>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</si>
  <si>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</si>
  <si>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</si>
  <si>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</si>
  <si>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</si>
  <si>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</si>
  <si>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</si>
  <si>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</si>
  <si>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</si>
  <si>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</si>
  <si>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</si>
  <si>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</si>
  <si>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</si>
  <si>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</si>
  <si>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</si>
  <si>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</si>
  <si>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</si>
  <si>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</si>
  <si>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</si>
  <si>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</si>
  <si>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</si>
  <si>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</si>
  <si>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</si>
  <si>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</si>
  <si>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</si>
  <si>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</si>
  <si>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</si>
  <si>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</si>
  <si>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</si>
  <si>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</si>
  <si>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</si>
  <si>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</si>
  <si>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</si>
  <si>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</si>
  <si>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</si>
  <si>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</si>
  <si>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</si>
  <si>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</si>
  <si>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</si>
  <si>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</si>
  <si>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</si>
  <si>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</si>
  <si>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</si>
  <si>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</si>
  <si>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</si>
  <si>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</si>
  <si>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</si>
  <si>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</si>
  <si>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</si>
  <si>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</si>
  <si>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</si>
  <si>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</si>
  <si>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</si>
  <si>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</si>
  <si>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</si>
  <si>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</si>
  <si>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</si>
  <si>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</si>
  <si>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</si>
  <si>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</si>
  <si>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</si>
  <si>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</si>
  <si>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</si>
  <si>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</si>
  <si>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</si>
  <si>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</si>
  <si>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</si>
  <si>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</si>
  <si>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</si>
  <si>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</si>
  <si>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</si>
  <si>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</si>
  <si>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</si>
  <si>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</si>
  <si>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</si>
  <si>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</si>
  <si>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</si>
  <si>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</si>
  <si>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</si>
  <si>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</si>
  <si>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</si>
  <si>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</si>
  <si>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</si>
  <si>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</si>
  <si>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</si>
  <si>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</si>
  <si>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</si>
  <si>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</si>
  <si>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</si>
  <si>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</si>
  <si>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</si>
  <si>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</si>
  <si>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</si>
  <si>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</si>
  <si>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</si>
  <si>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</si>
  <si>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</si>
  <si>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</si>
  <si>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</si>
  <si>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</si>
  <si>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</si>
  <si>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</si>
  <si>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</si>
  <si>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</si>
  <si>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</si>
  <si>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</si>
  <si>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</si>
  <si>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</si>
  <si>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</si>
  <si>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</si>
  <si>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</si>
  <si>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</si>
  <si>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</si>
  <si>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</si>
  <si>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</si>
  <si>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</si>
  <si>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</si>
  <si>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</si>
  <si>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</si>
  <si>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</si>
  <si>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</si>
  <si>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</si>
  <si>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</si>
  <si>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</si>
  <si>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</si>
  <si>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</si>
  <si>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</si>
  <si>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</si>
  <si>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</si>
  <si>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lisätä omat seurattavat tavoitteet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</si>
  <si>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</si>
  <si>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</si>
  <si>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</si>
  <si>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</si>
  <si>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</si>
  <si>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Käyttäjänä haluan nähdä päivä/viikko/kuukausi tavoitteet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</si>
  <si>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</si>
  <si>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</si>
  <si>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</si>
  <si>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</si>
  <si>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</si>
  <si>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</si>
  <si>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</si>
  <si>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</si>
  <si>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</si>
  <si>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</si>
  <si>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</si>
  <si>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</si>
  <si>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</si>
  <si>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</si>
  <si>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</si>
  <si>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</si>
  <si>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</si>
  <si>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</si>
  <si>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</si>
  <si>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</si>
  <si>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</si>
  <si>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</si>
  <si>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</si>
  <si>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</si>
  <si>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</si>
  <si>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</si>
  <si>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</si>
  <si>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</si>
  <si>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</si>
  <si>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</si>
  <si>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</si>
  <si>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</si>
  <si>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</si>
  <si>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</si>
  <si>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</si>
  <si>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</si>
  <si>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</si>
  <si>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</si>
  <si>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</si>
  <si>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</si>
  <si>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</si>
  <si>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</si>
  <si>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</si>
  <si>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</si>
  <si>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</si>
  <si>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</si>
  <si>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</si>
  <si>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</si>
  <si>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</si>
  <si>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</si>
  <si>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</si>
  <si>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</si>
  <si>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</si>
  <si>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</si>
  <si>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</si>
  <si>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</si>
  <si>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</si>
  <si>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</si>
  <si>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Luo "valitse tehtävät" sivun pohja</t>
  </si>
  <si>
    <t>Muokkaa "valitse tehtävät" sivun tyylitiedostoa graafisen suunnitelman pohjalta</t>
  </si>
  <si>
    <t>Lisää valittujen tehtävien tallennus tietokantaan toiminnallisuus</t>
  </si>
  <si>
    <t>Lisää tietokannan "suoritetut tehtävät" taulun luontilauseet suunnittelukuvastoon</t>
  </si>
  <si>
    <t>Luo tietokantaan "suoritetut tehtävät" taulu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</si>
  <si>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</si>
  <si>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</si>
  <si>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</si>
  <si>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</si>
  <si>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</si>
  <si>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</si>
  <si>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</si>
  <si>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</si>
  <si>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</si>
  <si>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Työn alla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</si>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</sst>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72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38" borderId="0" xfId="0" applyFont="1" applyFill="1" applyAlignment="1">
      <alignment horizont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7" fillId="31" borderId="58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31" borderId="54" xfId="0" applyFont="1" applyFill="1" applyBorder="1" applyAlignment="1">
      <alignment horizontal="center" vertical="center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left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/>
    <xf numFmtId="0" fontId="48" fillId="0" borderId="0" xfId="0" applyFont="1" applyAlignment="1">
      <alignment horizontal="left" wrapText="1"/>
    </xf>
    <xf numFmtId="0" fontId="48" fillId="37" borderId="0" xfId="0" applyFont="1" applyFill="1" applyAlignment="1">
      <alignment horizontal="center" vertical="center" wrapText="1"/>
    </xf>
    <xf numFmtId="49" fontId="48" fillId="37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wrapText="1"/>
    </xf>
    <xf numFmtId="0" fontId="48" fillId="0" borderId="0" xfId="0" applyFont="1" applyAlignment="1">
      <alignment horizontal="center"/>
    </xf>
    <xf numFmtId="0" fontId="48" fillId="37" borderId="0" xfId="0" applyFont="1" applyFill="1" applyAlignment="1">
      <alignment vertical="center"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Border="1" applyAlignment="1">
      <alignment horizontal="left" wrapText="1"/>
    </xf>
    <xf numFmtId="0" fontId="50" fillId="37" borderId="0" xfId="0" applyFont="1" applyFill="1" applyBorder="1" applyAlignment="1">
      <alignment horizontal="left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0" fontId="50" fillId="0" borderId="56" xfId="0" applyFont="1" applyBorder="1" applyAlignment="1">
      <alignment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48" fillId="0" borderId="56" xfId="0" applyFont="1" applyBorder="1" applyAlignment="1">
      <alignment horizontal="left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0" fillId="28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Border="1" applyAlignment="1">
      <alignment horizontal="left"/>
    </xf>
    <xf numFmtId="0" fontId="48" fillId="39" borderId="0" xfId="0" applyFont="1" applyFill="1" applyAlignment="1">
      <alignment horizontal="left"/>
    </xf>
    <xf numFmtId="49" fontId="48" fillId="40" borderId="0" xfId="0" applyNumberFormat="1" applyFont="1" applyFill="1" applyAlignment="1">
      <alignment horizontal="center" wrapText="1"/>
    </xf>
    <xf numFmtId="0" fontId="48" fillId="40" borderId="0" xfId="0" applyFont="1" applyFill="1" applyAlignment="1">
      <alignment wrapText="1"/>
    </xf>
    <xf numFmtId="0" fontId="48" fillId="40" borderId="0" xfId="0" applyFont="1" applyFill="1" applyAlignment="1"/>
    <xf numFmtId="0" fontId="48" fillId="40" borderId="0" xfId="0" applyFont="1" applyFill="1" applyAlignment="1"/>
    <xf numFmtId="0" fontId="48" fillId="40" borderId="0" xfId="0" applyFont="1" applyFill="1" applyAlignment="1">
      <alignment horizontal="left"/>
    </xf>
    <xf numFmtId="0" fontId="48" fillId="39" borderId="0" xfId="0" applyFont="1" applyFill="1" applyAlignment="1"/>
    <xf numFmtId="0" fontId="48" fillId="40" borderId="0" xfId="0" applyFont="1" applyFill="1" applyAlignment="1">
      <alignment wrapText="1"/>
    </xf>
    <xf numFmtId="0" fontId="48" fillId="40" borderId="0" xfId="0" applyFont="1" applyFill="1" applyAlignment="1">
      <alignment horizontal="left" wrapText="1"/>
    </xf>
    <xf numFmtId="0" fontId="48" fillId="39" borderId="0" xfId="0" applyFont="1" applyFill="1" applyAlignment="1">
      <alignment horizontal="center" wrapText="1"/>
    </xf>
    <xf numFmtId="0" fontId="48" fillId="40" borderId="0" xfId="0" applyFont="1" applyFill="1" applyAlignment="1">
      <alignment horizontal="center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285"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17.75</c:v>
                </c:pt>
                <c:pt idx="1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Backlog'!$I$65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Backlog'!$J$65:$Q$65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Backlog'!$I$64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Backlog'!$J$64:$Q$64</c:f>
              <c:numCache>
                <c:formatCode>General</c:formatCode>
                <c:ptCount val="8"/>
                <c:pt idx="0">
                  <c:v>67</c:v>
                </c:pt>
                <c:pt idx="1">
                  <c:v>21</c:v>
                </c:pt>
                <c:pt idx="2">
                  <c:v>25</c:v>
                </c:pt>
                <c:pt idx="3">
                  <c:v>24</c:v>
                </c:pt>
                <c:pt idx="4">
                  <c:v>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topLeftCell="A31" workbookViewId="0">
      <selection activeCell="K26" sqref="K26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358" t="s">
        <v>504</v>
      </c>
      <c r="C2" s="359"/>
      <c r="D2" s="359"/>
      <c r="E2" s="359"/>
      <c r="F2" s="359"/>
      <c r="G2" s="360"/>
      <c r="H2" s="361"/>
      <c r="I2" s="361"/>
      <c r="J2" s="361"/>
      <c r="K2" s="361"/>
      <c r="L2" s="359"/>
      <c r="M2" s="362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363" t="s">
        <v>493</v>
      </c>
      <c r="C3" s="364"/>
      <c r="D3" s="364"/>
      <c r="E3" s="364"/>
      <c r="F3" s="364"/>
      <c r="G3" s="364"/>
      <c r="H3" s="364"/>
      <c r="I3" s="364"/>
      <c r="J3" s="364"/>
      <c r="K3" s="364"/>
      <c r="L3" s="365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363"/>
      <c r="C4" s="364"/>
      <c r="D4" s="364"/>
      <c r="E4" s="364"/>
      <c r="F4" s="364"/>
      <c r="G4" s="364"/>
      <c r="H4" s="364"/>
      <c r="I4" s="364"/>
      <c r="J4" s="364"/>
      <c r="K4" s="364"/>
      <c r="L4" s="365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66" t="s">
        <v>4</v>
      </c>
      <c r="D6" s="367"/>
      <c r="E6" s="367"/>
      <c r="F6" s="367"/>
      <c r="G6" s="367"/>
      <c r="H6" s="367"/>
      <c r="I6" s="367"/>
      <c r="J6" s="367"/>
      <c r="K6" s="367"/>
      <c r="L6" s="367"/>
      <c r="M6" s="368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369" t="s">
        <v>6</v>
      </c>
      <c r="D7" s="370"/>
      <c r="E7" s="370"/>
      <c r="F7" s="370"/>
      <c r="G7" s="370"/>
      <c r="H7" s="370"/>
      <c r="I7" s="370"/>
      <c r="J7" s="370"/>
      <c r="K7" s="370"/>
      <c r="L7" s="370"/>
      <c r="M7" s="371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494</v>
      </c>
      <c r="C8" s="369" t="s">
        <v>495</v>
      </c>
      <c r="D8" s="370"/>
      <c r="E8" s="370"/>
      <c r="F8" s="370"/>
      <c r="G8" s="370"/>
      <c r="H8" s="370"/>
      <c r="I8" s="370"/>
      <c r="J8" s="370"/>
      <c r="K8" s="370"/>
      <c r="L8" s="370"/>
      <c r="M8" s="371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369" t="s">
        <v>8</v>
      </c>
      <c r="D9" s="370"/>
      <c r="E9" s="370"/>
      <c r="F9" s="370"/>
      <c r="G9" s="370"/>
      <c r="H9" s="370"/>
      <c r="I9" s="370"/>
      <c r="J9" s="370"/>
      <c r="K9" s="370"/>
      <c r="L9" s="370"/>
      <c r="M9" s="371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355" t="s">
        <v>10</v>
      </c>
      <c r="D10" s="356"/>
      <c r="E10" s="356"/>
      <c r="F10" s="356"/>
      <c r="G10" s="356"/>
      <c r="H10" s="356"/>
      <c r="I10" s="356"/>
      <c r="J10" s="356"/>
      <c r="K10" s="356"/>
      <c r="L10" s="356"/>
      <c r="M10" s="357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72" t="s">
        <v>11</v>
      </c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4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75" t="s">
        <v>15</v>
      </c>
      <c r="F13" s="376"/>
      <c r="G13" s="376"/>
      <c r="H13" s="376"/>
      <c r="I13" s="376"/>
      <c r="J13" s="377"/>
      <c r="K13" s="293" t="s">
        <v>16</v>
      </c>
      <c r="L13" s="301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78"/>
      <c r="W13" s="378"/>
      <c r="X13" s="378"/>
      <c r="Y13" s="41"/>
    </row>
    <row r="14" spans="1:25" x14ac:dyDescent="0.2">
      <c r="A14" s="33"/>
      <c r="B14" s="379">
        <v>1</v>
      </c>
      <c r="C14" s="380">
        <v>43906</v>
      </c>
      <c r="D14" s="380">
        <v>43941</v>
      </c>
      <c r="E14" s="381" t="s">
        <v>19</v>
      </c>
      <c r="F14" s="382"/>
      <c r="G14" s="383"/>
      <c r="H14" s="383"/>
      <c r="I14" s="383"/>
      <c r="J14" s="384"/>
      <c r="K14" s="385" t="s">
        <v>385</v>
      </c>
      <c r="L14" s="387">
        <f>'S1 - Backlog'!I19</f>
        <v>67</v>
      </c>
      <c r="M14" s="389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79"/>
      <c r="C15" s="380"/>
      <c r="D15" s="380"/>
      <c r="E15" s="381"/>
      <c r="F15" s="382"/>
      <c r="G15" s="383"/>
      <c r="H15" s="383"/>
      <c r="I15" s="383"/>
      <c r="J15" s="384"/>
      <c r="K15" s="386"/>
      <c r="L15" s="388"/>
      <c r="M15" s="389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79">
        <v>2</v>
      </c>
      <c r="C16" s="380">
        <v>43941</v>
      </c>
      <c r="D16" s="380">
        <v>43969</v>
      </c>
      <c r="E16" s="366"/>
      <c r="F16" s="367"/>
      <c r="G16" s="367"/>
      <c r="H16" s="367"/>
      <c r="I16" s="367"/>
      <c r="J16" s="392"/>
      <c r="K16" s="385" t="s">
        <v>492</v>
      </c>
      <c r="L16" s="387">
        <f>'S2 - Backlog'!I20</f>
        <v>87</v>
      </c>
      <c r="M16" s="389">
        <f>'S2 - Backlog'!J20</f>
        <v>63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90"/>
      <c r="C17" s="391"/>
      <c r="D17" s="391"/>
      <c r="E17" s="393"/>
      <c r="F17" s="394"/>
      <c r="G17" s="394"/>
      <c r="H17" s="394"/>
      <c r="I17" s="394"/>
      <c r="J17" s="395"/>
      <c r="K17" s="386"/>
      <c r="L17" s="388"/>
      <c r="M17" s="389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79">
        <v>3</v>
      </c>
      <c r="C18" s="380">
        <v>43969</v>
      </c>
      <c r="D18" s="380">
        <v>43997</v>
      </c>
      <c r="E18" s="366"/>
      <c r="F18" s="367"/>
      <c r="G18" s="367"/>
      <c r="H18" s="367"/>
      <c r="I18" s="367"/>
      <c r="J18" s="392"/>
      <c r="K18" s="385" t="s">
        <v>385</v>
      </c>
      <c r="L18" s="387">
        <f>'S3 - Backlog'!I18</f>
        <v>83</v>
      </c>
      <c r="M18" s="387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390"/>
      <c r="C19" s="391"/>
      <c r="D19" s="391"/>
      <c r="E19" s="393"/>
      <c r="F19" s="394"/>
      <c r="G19" s="394"/>
      <c r="H19" s="394"/>
      <c r="I19" s="394"/>
      <c r="J19" s="395"/>
      <c r="K19" s="386"/>
      <c r="L19" s="388"/>
      <c r="M19" s="388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79">
        <v>4</v>
      </c>
      <c r="C20" s="380"/>
      <c r="D20" s="380"/>
      <c r="E20" s="398"/>
      <c r="F20" s="399"/>
      <c r="G20" s="399"/>
      <c r="H20" s="399"/>
      <c r="I20" s="399"/>
      <c r="J20" s="400"/>
      <c r="K20" s="404"/>
      <c r="L20" s="388"/>
      <c r="M20" s="389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390"/>
      <c r="C21" s="380"/>
      <c r="D21" s="380"/>
      <c r="E21" s="401"/>
      <c r="F21" s="402"/>
      <c r="G21" s="402"/>
      <c r="H21" s="402"/>
      <c r="I21" s="402"/>
      <c r="J21" s="403"/>
      <c r="K21" s="405"/>
      <c r="L21" s="388"/>
      <c r="M21" s="389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397" t="s">
        <v>20</v>
      </c>
      <c r="C23" s="397"/>
      <c r="D23" s="397"/>
      <c r="E23" s="397"/>
      <c r="F23" s="397"/>
      <c r="G23" s="254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396" t="s">
        <v>21</v>
      </c>
      <c r="C24" s="258" t="s">
        <v>22</v>
      </c>
      <c r="D24" s="258" t="s">
        <v>23</v>
      </c>
      <c r="E24" s="258" t="s">
        <v>24</v>
      </c>
      <c r="F24" s="258" t="s">
        <v>25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396"/>
      <c r="C25" s="259" t="s">
        <v>26</v>
      </c>
      <c r="D25" s="259" t="s">
        <v>26</v>
      </c>
      <c r="E25" s="259" t="s">
        <v>26</v>
      </c>
      <c r="F25" s="259" t="s">
        <v>26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374</v>
      </c>
      <c r="C26" s="176">
        <f>+'S1 - Tunnit'!B3</f>
        <v>17.75</v>
      </c>
      <c r="D26" s="176">
        <f>+'S2 -Tunnit'!B3</f>
        <v>21</v>
      </c>
      <c r="E26" s="176">
        <f>+'S3 -Tunnit'!B3</f>
        <v>28</v>
      </c>
      <c r="F26" s="176">
        <f>SUM(B26:E26)</f>
        <v>66.75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 t="s">
        <v>375</v>
      </c>
      <c r="C27" s="176">
        <f>'S1 - Tunnit'!B4</f>
        <v>19.75</v>
      </c>
      <c r="D27" s="176">
        <f>+'S2 -Tunnit'!B4</f>
        <v>25</v>
      </c>
      <c r="E27" s="176">
        <f>+'S3 -Tunnit'!B4</f>
        <v>40.5</v>
      </c>
      <c r="F27" s="176">
        <f>SUM(B27:E27)</f>
        <v>85.25</v>
      </c>
      <c r="G27"/>
      <c r="H27" s="51"/>
      <c r="I27" s="290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5"/>
      <c r="C31" s="256"/>
      <c r="D31" s="256"/>
      <c r="E31" s="253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7" t="s">
        <v>32</v>
      </c>
      <c r="C32" s="241">
        <f>SUM(C26:C31)</f>
        <v>37.5</v>
      </c>
      <c r="D32" s="241">
        <f>SUM(D26:D31)</f>
        <v>46</v>
      </c>
      <c r="E32" s="241">
        <f>SUM(E26:E31)</f>
        <v>68.5</v>
      </c>
      <c r="F32" s="241">
        <f>SUM(F26:F31)</f>
        <v>152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C10:M10"/>
    <mergeCell ref="B2:M2"/>
    <mergeCell ref="B3:L4"/>
    <mergeCell ref="C6:M6"/>
    <mergeCell ref="C7:M7"/>
    <mergeCell ref="C9:M9"/>
    <mergeCell ref="C8:M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1"/>
      <c r="N1" s="311"/>
      <c r="O1" s="311"/>
    </row>
    <row r="2" spans="1:15" ht="31.5" customHeight="1" x14ac:dyDescent="0.2">
      <c r="A2" s="315" t="s">
        <v>85</v>
      </c>
      <c r="B2" s="315" t="s">
        <v>226</v>
      </c>
      <c r="C2" s="315" t="s">
        <v>227</v>
      </c>
      <c r="D2" s="527" t="s">
        <v>228</v>
      </c>
      <c r="E2" s="528"/>
      <c r="F2" s="529" t="s">
        <v>229</v>
      </c>
      <c r="G2" s="528"/>
      <c r="H2" s="315" t="s">
        <v>230</v>
      </c>
      <c r="I2" s="91" t="s">
        <v>231</v>
      </c>
      <c r="J2" s="92"/>
      <c r="K2" s="93"/>
      <c r="L2" s="94"/>
      <c r="M2" s="312"/>
      <c r="N2" s="312"/>
      <c r="O2" s="312"/>
    </row>
    <row r="3" spans="1:15" ht="15" customHeight="1" x14ac:dyDescent="0.25">
      <c r="A3" s="95">
        <v>2</v>
      </c>
      <c r="B3" s="96"/>
      <c r="C3" s="97" t="s">
        <v>232</v>
      </c>
      <c r="D3" s="530" t="s">
        <v>233</v>
      </c>
      <c r="E3" s="530"/>
      <c r="F3" s="531" t="s">
        <v>234</v>
      </c>
      <c r="G3" s="532"/>
      <c r="H3" s="98"/>
      <c r="I3" s="96"/>
      <c r="J3" s="99"/>
      <c r="K3" s="100"/>
      <c r="L3" s="312"/>
      <c r="M3" s="312"/>
      <c r="N3" s="312"/>
      <c r="O3" s="312"/>
    </row>
    <row r="4" spans="1:15" ht="30" customHeight="1" x14ac:dyDescent="0.25">
      <c r="A4" s="95"/>
      <c r="B4" s="96"/>
      <c r="C4" s="316"/>
      <c r="D4" s="532"/>
      <c r="E4" s="532"/>
      <c r="F4" s="531"/>
      <c r="G4" s="532"/>
      <c r="H4" s="98"/>
      <c r="I4" s="96"/>
      <c r="J4" s="101"/>
      <c r="K4" s="100"/>
      <c r="L4" s="312"/>
      <c r="M4" s="312"/>
      <c r="N4" s="312"/>
      <c r="O4" s="31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2"/>
      <c r="M5" s="312"/>
      <c r="N5" s="312"/>
      <c r="O5" s="312"/>
    </row>
    <row r="6" spans="1:15" ht="15" customHeight="1" x14ac:dyDescent="0.2">
      <c r="A6" s="312"/>
      <c r="B6" s="311"/>
      <c r="C6" s="311"/>
      <c r="D6" s="311"/>
      <c r="E6" s="311"/>
      <c r="F6" s="105"/>
      <c r="G6" s="311"/>
      <c r="H6" s="311"/>
      <c r="I6" s="311"/>
      <c r="J6" s="100"/>
      <c r="K6" s="100"/>
      <c r="L6" s="312"/>
      <c r="M6" s="312"/>
      <c r="N6" s="312"/>
      <c r="O6" s="312"/>
    </row>
    <row r="7" spans="1:15" ht="15" customHeight="1" x14ac:dyDescent="0.2">
      <c r="A7" s="311"/>
      <c r="B7" s="106"/>
      <c r="C7" s="106"/>
      <c r="D7" s="311"/>
      <c r="E7" s="107"/>
      <c r="F7" s="108"/>
      <c r="G7" s="311"/>
      <c r="H7" s="311"/>
      <c r="I7" s="107"/>
      <c r="J7" s="109"/>
      <c r="K7" s="110"/>
      <c r="L7" s="312"/>
      <c r="M7" s="312"/>
      <c r="N7" s="312"/>
      <c r="O7" s="312"/>
    </row>
    <row r="8" spans="1:15" ht="30.75" customHeight="1" x14ac:dyDescent="0.25">
      <c r="A8" s="311"/>
      <c r="B8" s="519" t="s">
        <v>92</v>
      </c>
      <c r="C8" s="520"/>
      <c r="D8" s="106"/>
      <c r="E8" s="106"/>
      <c r="F8" s="111"/>
      <c r="G8" s="106"/>
      <c r="H8" s="106"/>
      <c r="I8" s="112"/>
      <c r="J8" s="109"/>
      <c r="K8" s="110"/>
      <c r="L8" s="312"/>
      <c r="M8" s="312"/>
      <c r="N8" s="312"/>
      <c r="O8" s="31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2"/>
      <c r="M9" s="312"/>
      <c r="N9" s="312"/>
      <c r="O9" s="312"/>
    </row>
    <row r="10" spans="1:15" ht="45" customHeight="1" x14ac:dyDescent="0.2">
      <c r="A10" s="314" t="s">
        <v>94</v>
      </c>
      <c r="B10" s="116" t="s">
        <v>235</v>
      </c>
      <c r="C10" s="521" t="s">
        <v>96</v>
      </c>
      <c r="D10" s="522"/>
      <c r="E10" s="314" t="s">
        <v>101</v>
      </c>
      <c r="F10" s="117" t="s">
        <v>97</v>
      </c>
      <c r="G10" s="116" t="s">
        <v>236</v>
      </c>
      <c r="H10" s="314" t="s">
        <v>99</v>
      </c>
      <c r="I10" s="314" t="s">
        <v>100</v>
      </c>
      <c r="J10" s="118" t="s">
        <v>237</v>
      </c>
      <c r="K10" s="119" t="s">
        <v>238</v>
      </c>
      <c r="L10" s="99"/>
      <c r="M10" s="311"/>
      <c r="N10" s="311"/>
      <c r="O10" s="312"/>
    </row>
    <row r="11" spans="1:15" ht="39" customHeight="1" x14ac:dyDescent="0.25">
      <c r="A11" s="94"/>
      <c r="B11" s="523" t="s">
        <v>239</v>
      </c>
      <c r="C11" s="523"/>
      <c r="D11" s="524"/>
      <c r="E11" s="525"/>
      <c r="F11" s="526"/>
      <c r="G11" s="525"/>
      <c r="H11" s="525"/>
      <c r="I11" s="525"/>
      <c r="J11" s="120"/>
      <c r="K11" s="120"/>
      <c r="L11" s="311"/>
      <c r="M11" s="311"/>
      <c r="N11" s="311"/>
      <c r="O11" s="312"/>
    </row>
    <row r="12" spans="1:15" ht="15" customHeight="1" x14ac:dyDescent="0.2">
      <c r="A12" s="312" t="s">
        <v>240</v>
      </c>
      <c r="B12" s="313" t="s">
        <v>241</v>
      </c>
      <c r="C12" s="312" t="s">
        <v>242</v>
      </c>
      <c r="D12" s="312"/>
      <c r="E12" s="121">
        <v>7</v>
      </c>
      <c r="F12" s="122">
        <v>41357</v>
      </c>
      <c r="G12" s="123" t="s">
        <v>243</v>
      </c>
      <c r="H12" s="312"/>
      <c r="I12" s="312"/>
      <c r="J12" s="100" t="s">
        <v>244</v>
      </c>
      <c r="K12" s="100" t="s">
        <v>245</v>
      </c>
      <c r="L12" s="311"/>
      <c r="M12" s="311"/>
      <c r="N12" s="311"/>
      <c r="O12" s="312"/>
    </row>
    <row r="13" spans="1:15" ht="15" customHeight="1" x14ac:dyDescent="0.2">
      <c r="A13" s="312" t="s">
        <v>246</v>
      </c>
      <c r="B13" s="313" t="s">
        <v>241</v>
      </c>
      <c r="C13" s="510" t="s">
        <v>247</v>
      </c>
      <c r="D13" s="510"/>
      <c r="E13" s="121">
        <v>5</v>
      </c>
      <c r="F13" s="124">
        <v>41359</v>
      </c>
      <c r="G13" s="125" t="s">
        <v>248</v>
      </c>
      <c r="H13" s="312"/>
      <c r="I13" s="312"/>
      <c r="J13" s="100"/>
      <c r="K13" s="100" t="s">
        <v>245</v>
      </c>
      <c r="L13" s="311"/>
      <c r="M13" s="311"/>
      <c r="N13" s="311"/>
      <c r="O13" s="312"/>
    </row>
    <row r="14" spans="1:15" ht="15" customHeight="1" x14ac:dyDescent="0.2">
      <c r="A14" s="312" t="s">
        <v>249</v>
      </c>
      <c r="B14" s="313" t="s">
        <v>241</v>
      </c>
      <c r="C14" s="312" t="s">
        <v>250</v>
      </c>
      <c r="D14" s="312"/>
      <c r="E14" s="121">
        <v>18</v>
      </c>
      <c r="F14" s="122">
        <v>41323</v>
      </c>
      <c r="G14" s="125"/>
      <c r="H14" s="312"/>
      <c r="I14" s="312"/>
      <c r="J14" s="100" t="s">
        <v>251</v>
      </c>
      <c r="K14" s="100"/>
      <c r="L14" s="311"/>
      <c r="M14" s="311"/>
      <c r="N14" s="311"/>
      <c r="O14" s="312"/>
    </row>
    <row r="15" spans="1:15" ht="15" customHeight="1" x14ac:dyDescent="0.2">
      <c r="A15" s="312" t="s">
        <v>252</v>
      </c>
      <c r="B15" s="313" t="s">
        <v>241</v>
      </c>
      <c r="C15" s="312" t="s">
        <v>253</v>
      </c>
      <c r="D15" s="312"/>
      <c r="E15" s="121">
        <v>19</v>
      </c>
      <c r="F15" s="126"/>
      <c r="G15" s="125"/>
      <c r="H15" s="312"/>
      <c r="I15" s="312"/>
      <c r="J15" s="100">
        <v>0</v>
      </c>
      <c r="K15" s="100"/>
      <c r="L15" s="311"/>
      <c r="M15" s="311"/>
      <c r="N15" s="311"/>
      <c r="O15" s="312"/>
    </row>
    <row r="16" spans="1:15" ht="15" customHeight="1" x14ac:dyDescent="0.2">
      <c r="A16" s="312" t="s">
        <v>254</v>
      </c>
      <c r="B16" s="313" t="s">
        <v>241</v>
      </c>
      <c r="C16" s="510" t="s">
        <v>255</v>
      </c>
      <c r="D16" s="510"/>
      <c r="E16" s="121">
        <v>15</v>
      </c>
      <c r="F16" s="122">
        <v>41329</v>
      </c>
      <c r="G16" s="125"/>
      <c r="H16" s="312"/>
      <c r="I16" s="312"/>
      <c r="J16" s="100"/>
      <c r="K16" s="100"/>
      <c r="L16" s="311"/>
      <c r="M16" s="311"/>
      <c r="N16" s="311"/>
      <c r="O16" s="312"/>
    </row>
    <row r="17" spans="1:15" ht="15" customHeight="1" x14ac:dyDescent="0.2">
      <c r="A17" s="312"/>
      <c r="B17" s="121"/>
      <c r="C17" s="312"/>
      <c r="D17" s="18"/>
      <c r="E17" s="121"/>
      <c r="F17" s="111"/>
      <c r="G17" s="125"/>
      <c r="H17" s="312"/>
      <c r="I17" s="312"/>
      <c r="J17" s="100"/>
      <c r="K17" s="100"/>
      <c r="L17" s="311"/>
      <c r="M17" s="311"/>
      <c r="N17" s="311"/>
      <c r="O17" s="312"/>
    </row>
    <row r="18" spans="1:15" ht="15" customHeight="1" x14ac:dyDescent="0.2">
      <c r="A18" s="312" t="s">
        <v>256</v>
      </c>
      <c r="B18" s="313" t="s">
        <v>241</v>
      </c>
      <c r="C18" s="312" t="s">
        <v>257</v>
      </c>
      <c r="D18" s="311"/>
      <c r="E18" s="121">
        <v>64</v>
      </c>
      <c r="F18" s="124">
        <v>41308</v>
      </c>
      <c r="G18" s="312"/>
      <c r="H18" s="312"/>
      <c r="I18" s="312"/>
      <c r="J18" s="100"/>
      <c r="K18" s="100"/>
      <c r="L18" s="311"/>
      <c r="M18" s="311"/>
      <c r="N18" s="311"/>
      <c r="O18" s="312"/>
    </row>
    <row r="19" spans="1:15" ht="15" customHeight="1" x14ac:dyDescent="0.2">
      <c r="A19" s="312" t="s">
        <v>258</v>
      </c>
      <c r="B19" s="127" t="s">
        <v>259</v>
      </c>
      <c r="C19" s="510" t="s">
        <v>260</v>
      </c>
      <c r="D19" s="508"/>
      <c r="E19" s="121">
        <v>44</v>
      </c>
      <c r="F19" s="124">
        <v>41308</v>
      </c>
      <c r="G19" s="125"/>
      <c r="H19" s="312"/>
      <c r="I19" s="312"/>
      <c r="J19" s="100"/>
      <c r="K19" s="100"/>
      <c r="L19" s="311"/>
      <c r="M19" s="311"/>
      <c r="N19" s="311"/>
      <c r="O19" s="312"/>
    </row>
    <row r="20" spans="1:15" ht="15" customHeight="1" x14ac:dyDescent="0.2">
      <c r="A20" s="311"/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</row>
    <row r="21" spans="1:15" ht="15" customHeight="1" x14ac:dyDescent="0.2">
      <c r="A21" s="312" t="s">
        <v>261</v>
      </c>
      <c r="B21" s="313" t="s">
        <v>262</v>
      </c>
      <c r="C21" s="513" t="s">
        <v>263</v>
      </c>
      <c r="D21" s="514"/>
      <c r="E21" s="121">
        <v>32</v>
      </c>
      <c r="F21" s="124">
        <v>41341</v>
      </c>
      <c r="G21" s="312"/>
      <c r="H21" s="312"/>
      <c r="I21" s="312"/>
      <c r="J21" s="100"/>
      <c r="K21" s="100"/>
      <c r="L21" s="311"/>
      <c r="M21" s="311"/>
      <c r="N21" s="311"/>
      <c r="O21" s="312"/>
    </row>
    <row r="22" spans="1:15" ht="15" customHeight="1" x14ac:dyDescent="0.2">
      <c r="A22" s="311"/>
      <c r="B22" s="311"/>
      <c r="C22" s="510" t="s">
        <v>264</v>
      </c>
      <c r="D22" s="508"/>
      <c r="E22" s="311">
        <v>20</v>
      </c>
      <c r="F22" s="124">
        <v>41360</v>
      </c>
      <c r="G22" s="311"/>
      <c r="H22" s="312"/>
      <c r="I22" s="311"/>
      <c r="J22" s="100"/>
      <c r="K22" s="100"/>
      <c r="L22" s="311"/>
      <c r="M22" s="311"/>
      <c r="N22" s="311"/>
      <c r="O22" s="312"/>
    </row>
    <row r="23" spans="1:15" ht="15" customHeight="1" x14ac:dyDescent="0.2">
      <c r="A23" s="312"/>
      <c r="B23" s="313"/>
      <c r="C23" s="510" t="s">
        <v>265</v>
      </c>
      <c r="D23" s="508"/>
      <c r="E23" s="312">
        <v>9</v>
      </c>
      <c r="F23" s="124">
        <v>41356</v>
      </c>
      <c r="G23" s="312"/>
      <c r="H23" s="312"/>
      <c r="I23" s="312"/>
      <c r="J23" s="100"/>
      <c r="K23" s="100"/>
      <c r="L23" s="311"/>
      <c r="M23" s="311"/>
      <c r="N23" s="311"/>
      <c r="O23" s="312"/>
    </row>
    <row r="24" spans="1:15" ht="15" customHeight="1" x14ac:dyDescent="0.2">
      <c r="A24" s="312"/>
      <c r="B24" s="313"/>
      <c r="C24" s="510" t="s">
        <v>266</v>
      </c>
      <c r="D24" s="508"/>
      <c r="E24" s="312">
        <v>25</v>
      </c>
      <c r="F24" s="124">
        <v>41356</v>
      </c>
      <c r="G24" s="312"/>
      <c r="H24" s="312"/>
      <c r="I24" s="312"/>
      <c r="J24" s="100"/>
      <c r="K24" s="100"/>
      <c r="L24" s="311"/>
      <c r="M24" s="311"/>
      <c r="N24" s="311"/>
      <c r="O24" s="312"/>
    </row>
    <row r="25" spans="1:15" ht="15" customHeight="1" x14ac:dyDescent="0.2">
      <c r="A25" s="312"/>
      <c r="B25" s="313"/>
      <c r="C25" s="510" t="s">
        <v>267</v>
      </c>
      <c r="D25" s="510"/>
      <c r="E25" s="312">
        <v>27</v>
      </c>
      <c r="F25" s="124">
        <v>41356</v>
      </c>
      <c r="G25" s="312"/>
      <c r="H25" s="312"/>
      <c r="I25" s="312"/>
      <c r="J25" s="100"/>
      <c r="K25" s="100"/>
      <c r="L25" s="311"/>
      <c r="M25" s="311"/>
      <c r="N25" s="311"/>
      <c r="O25" s="312"/>
    </row>
    <row r="26" spans="1:15" ht="15" customHeight="1" x14ac:dyDescent="0.2">
      <c r="A26" s="312"/>
      <c r="B26" s="313"/>
      <c r="C26" s="510" t="s">
        <v>268</v>
      </c>
      <c r="D26" s="508"/>
      <c r="E26" s="312">
        <v>17</v>
      </c>
      <c r="F26" s="124">
        <v>41356</v>
      </c>
      <c r="G26" s="312"/>
      <c r="H26" s="312"/>
      <c r="I26" s="312"/>
      <c r="J26" s="100"/>
      <c r="K26" s="100"/>
      <c r="L26" s="311"/>
      <c r="M26" s="311"/>
      <c r="N26" s="311"/>
      <c r="O26" s="312"/>
    </row>
    <row r="27" spans="1:15" ht="15.75" customHeight="1" x14ac:dyDescent="0.25">
      <c r="A27" s="312"/>
      <c r="B27" s="509" t="s">
        <v>269</v>
      </c>
      <c r="C27" s="515"/>
      <c r="D27" s="516"/>
      <c r="E27" s="517"/>
      <c r="F27" s="518"/>
      <c r="G27" s="517"/>
      <c r="H27" s="517"/>
      <c r="I27" s="517"/>
      <c r="J27" s="128"/>
      <c r="K27" s="128"/>
      <c r="L27" s="311"/>
      <c r="M27" s="311"/>
      <c r="N27" s="311"/>
      <c r="O27" s="312"/>
    </row>
    <row r="28" spans="1:15" ht="15" customHeight="1" x14ac:dyDescent="0.2">
      <c r="A28" s="311"/>
      <c r="B28" s="311"/>
      <c r="C28" s="311"/>
      <c r="D28" s="311"/>
      <c r="E28" s="311"/>
      <c r="F28" s="311"/>
      <c r="G28" s="311"/>
      <c r="H28" s="311"/>
      <c r="I28" s="311"/>
      <c r="J28" s="100"/>
      <c r="K28" s="100"/>
      <c r="L28" s="311"/>
      <c r="M28" s="311"/>
      <c r="N28" s="311"/>
      <c r="O28" s="312"/>
    </row>
    <row r="29" spans="1:15" ht="15" customHeight="1" x14ac:dyDescent="0.2">
      <c r="A29" s="311"/>
      <c r="B29" s="311" t="s">
        <v>270</v>
      </c>
      <c r="C29" s="513" t="s">
        <v>271</v>
      </c>
      <c r="D29" s="513"/>
      <c r="E29" s="311">
        <v>26</v>
      </c>
      <c r="F29" s="129">
        <v>41355</v>
      </c>
      <c r="G29" s="311"/>
      <c r="H29" s="311"/>
      <c r="I29" s="311"/>
      <c r="J29" s="100"/>
      <c r="K29" s="100"/>
      <c r="L29" s="311"/>
      <c r="M29" s="311"/>
      <c r="N29" s="311"/>
      <c r="O29" s="312"/>
    </row>
    <row r="30" spans="1:15" ht="33.75" customHeight="1" x14ac:dyDescent="0.2">
      <c r="A30" s="312"/>
      <c r="B30" s="313"/>
      <c r="C30" s="510" t="s">
        <v>272</v>
      </c>
      <c r="D30" s="508"/>
      <c r="E30" s="121" t="s">
        <v>273</v>
      </c>
      <c r="F30" s="124"/>
      <c r="G30" s="125"/>
      <c r="H30" s="312"/>
      <c r="I30" s="312"/>
      <c r="J30" s="100"/>
      <c r="K30" s="100"/>
      <c r="L30" s="311"/>
      <c r="M30" s="311"/>
      <c r="N30" s="311"/>
      <c r="O30" s="312"/>
    </row>
    <row r="31" spans="1:15" ht="15" customHeight="1" x14ac:dyDescent="0.2">
      <c r="A31" s="312"/>
      <c r="B31" s="313"/>
      <c r="C31" s="510" t="s">
        <v>274</v>
      </c>
      <c r="D31" s="508"/>
      <c r="E31" s="121">
        <v>24</v>
      </c>
      <c r="F31" s="124">
        <v>41360</v>
      </c>
      <c r="G31" s="125"/>
      <c r="H31" s="312"/>
      <c r="I31" s="312"/>
      <c r="J31" s="100"/>
      <c r="K31" s="100"/>
      <c r="L31" s="311"/>
      <c r="M31" s="311"/>
      <c r="N31" s="311"/>
      <c r="O31" s="312"/>
    </row>
    <row r="32" spans="1:15" ht="15" customHeight="1" x14ac:dyDescent="0.2">
      <c r="A32" s="312"/>
      <c r="B32" s="313"/>
      <c r="C32" s="510" t="s">
        <v>275</v>
      </c>
      <c r="D32" s="508"/>
      <c r="E32" s="121">
        <v>40</v>
      </c>
      <c r="F32" s="126"/>
      <c r="G32" s="125"/>
      <c r="H32" s="312"/>
      <c r="I32" s="312"/>
      <c r="J32" s="100"/>
      <c r="K32" s="100"/>
      <c r="L32" s="311"/>
      <c r="M32" s="311"/>
      <c r="N32" s="311"/>
      <c r="O32" s="312"/>
    </row>
    <row r="33" spans="1:15" ht="15" customHeight="1" x14ac:dyDescent="0.2">
      <c r="A33" s="312"/>
      <c r="B33" s="313"/>
      <c r="C33" s="510" t="s">
        <v>276</v>
      </c>
      <c r="D33" s="508"/>
      <c r="E33" s="121">
        <v>29</v>
      </c>
      <c r="F33" s="126"/>
      <c r="G33" s="125"/>
      <c r="H33" s="312"/>
      <c r="I33" s="312"/>
      <c r="J33" s="100"/>
      <c r="K33" s="100"/>
      <c r="L33" s="311"/>
      <c r="M33" s="311"/>
      <c r="N33" s="311"/>
      <c r="O33" s="312"/>
    </row>
    <row r="34" spans="1:15" ht="15" customHeight="1" x14ac:dyDescent="0.2">
      <c r="A34" s="312"/>
      <c r="B34" s="313"/>
      <c r="C34" s="510" t="s">
        <v>277</v>
      </c>
      <c r="D34" s="508"/>
      <c r="E34" s="121">
        <v>22</v>
      </c>
      <c r="F34" s="124"/>
      <c r="G34" s="125"/>
      <c r="H34" s="312"/>
      <c r="I34" s="312"/>
      <c r="J34" s="100"/>
      <c r="K34" s="100"/>
      <c r="L34" s="311"/>
      <c r="M34" s="311"/>
      <c r="N34" s="311"/>
      <c r="O34" s="312"/>
    </row>
    <row r="35" spans="1:15" ht="15" customHeight="1" x14ac:dyDescent="0.2">
      <c r="A35" s="312"/>
      <c r="B35" s="313"/>
      <c r="C35" s="510" t="s">
        <v>278</v>
      </c>
      <c r="D35" s="508"/>
      <c r="E35" s="121">
        <v>32</v>
      </c>
      <c r="F35" s="124">
        <v>41360</v>
      </c>
      <c r="G35" s="125"/>
      <c r="H35" s="312"/>
      <c r="I35" s="312"/>
      <c r="J35" s="100"/>
      <c r="K35" s="100"/>
      <c r="L35" s="311"/>
      <c r="M35" s="311"/>
      <c r="N35" s="311"/>
      <c r="O35" s="312"/>
    </row>
    <row r="36" spans="1:15" ht="15" customHeight="1" x14ac:dyDescent="0.2">
      <c r="A36" s="312"/>
      <c r="B36" s="313"/>
      <c r="C36" s="311"/>
      <c r="D36" s="311"/>
      <c r="E36" s="121"/>
      <c r="F36" s="111"/>
      <c r="G36" s="125"/>
      <c r="H36" s="312"/>
      <c r="I36" s="312"/>
      <c r="J36" s="100"/>
      <c r="K36" s="100"/>
      <c r="L36" s="311"/>
      <c r="M36" s="311"/>
      <c r="N36" s="311"/>
      <c r="O36" s="312"/>
    </row>
    <row r="37" spans="1:15" ht="15" customHeight="1" x14ac:dyDescent="0.2">
      <c r="A37" s="312"/>
      <c r="B37" s="313"/>
      <c r="C37" s="312"/>
      <c r="D37" s="311"/>
      <c r="E37" s="121"/>
      <c r="F37" s="111"/>
      <c r="G37" s="125"/>
      <c r="H37" s="312"/>
      <c r="I37" s="312"/>
      <c r="J37" s="100"/>
      <c r="K37" s="100"/>
      <c r="L37" s="311"/>
      <c r="M37" s="311"/>
      <c r="N37" s="311"/>
      <c r="O37" s="312"/>
    </row>
    <row r="38" spans="1:15" ht="15" customHeight="1" x14ac:dyDescent="0.2">
      <c r="A38" s="312"/>
      <c r="B38" s="127"/>
      <c r="C38" s="513" t="s">
        <v>279</v>
      </c>
      <c r="D38" s="514"/>
      <c r="E38" s="121">
        <v>12</v>
      </c>
      <c r="F38" s="129">
        <v>41355</v>
      </c>
      <c r="G38" s="125"/>
      <c r="H38" s="312"/>
      <c r="I38" s="312"/>
      <c r="J38" s="100"/>
      <c r="K38" s="100"/>
      <c r="L38" s="311"/>
      <c r="M38" s="311"/>
      <c r="N38" s="311"/>
      <c r="O38" s="312"/>
    </row>
    <row r="39" spans="1:15" ht="15" customHeight="1" x14ac:dyDescent="0.2">
      <c r="A39" s="312"/>
      <c r="B39" s="127"/>
      <c r="C39" s="510"/>
      <c r="D39" s="508"/>
      <c r="E39" s="121"/>
      <c r="F39" s="111"/>
      <c r="G39" s="125"/>
      <c r="H39" s="312"/>
      <c r="I39" s="312"/>
      <c r="J39" s="100"/>
      <c r="K39" s="100"/>
      <c r="L39" s="311"/>
      <c r="M39" s="311"/>
      <c r="N39" s="311"/>
      <c r="O39" s="312"/>
    </row>
    <row r="40" spans="1:15" ht="15" customHeight="1" x14ac:dyDescent="0.2">
      <c r="A40" s="312"/>
      <c r="B40" s="313"/>
      <c r="C40" s="510" t="s">
        <v>280</v>
      </c>
      <c r="D40" s="508"/>
      <c r="E40" s="121">
        <v>32</v>
      </c>
      <c r="F40" s="130">
        <v>41356</v>
      </c>
      <c r="G40" s="312"/>
      <c r="H40" s="312"/>
      <c r="I40" s="312"/>
      <c r="J40" s="100"/>
      <c r="K40" s="100"/>
      <c r="L40" s="311"/>
      <c r="M40" s="311"/>
      <c r="N40" s="311"/>
      <c r="O40" s="312"/>
    </row>
    <row r="41" spans="1:15" ht="15" customHeight="1" x14ac:dyDescent="0.2">
      <c r="A41" s="312"/>
      <c r="B41" s="313"/>
      <c r="C41" s="311"/>
      <c r="D41" s="311"/>
      <c r="E41" s="312"/>
      <c r="F41" s="131"/>
      <c r="G41" s="312"/>
      <c r="H41" s="312"/>
      <c r="I41" s="312"/>
      <c r="J41" s="100"/>
      <c r="K41" s="100"/>
      <c r="L41" s="311"/>
      <c r="M41" s="311"/>
      <c r="N41" s="311"/>
      <c r="O41" s="312"/>
    </row>
    <row r="42" spans="1:15" ht="15" customHeight="1" x14ac:dyDescent="0.2">
      <c r="A42" s="312"/>
      <c r="B42" s="313"/>
      <c r="C42" s="311"/>
      <c r="D42" s="311"/>
      <c r="E42" s="312"/>
      <c r="F42" s="131"/>
      <c r="G42" s="312"/>
      <c r="H42" s="312"/>
      <c r="I42" s="312"/>
      <c r="J42" s="100"/>
      <c r="K42" s="100"/>
      <c r="L42" s="311"/>
      <c r="M42" s="311"/>
      <c r="N42" s="311"/>
      <c r="O42" s="312"/>
    </row>
    <row r="43" spans="1:15" ht="15" customHeight="1" x14ac:dyDescent="0.2">
      <c r="A43" s="312"/>
      <c r="B43" s="313"/>
      <c r="C43" s="311"/>
      <c r="D43" s="311"/>
      <c r="E43" s="312"/>
      <c r="F43" s="131"/>
      <c r="G43" s="312"/>
      <c r="H43" s="312"/>
      <c r="I43" s="312"/>
      <c r="J43" s="100"/>
      <c r="K43" s="100"/>
      <c r="L43" s="311"/>
      <c r="M43" s="311"/>
      <c r="N43" s="311"/>
      <c r="O43" s="312"/>
    </row>
    <row r="44" spans="1:15" ht="15" customHeight="1" x14ac:dyDescent="0.2">
      <c r="A44" s="312"/>
      <c r="B44" s="313"/>
      <c r="C44" s="311"/>
      <c r="D44" s="311"/>
      <c r="E44" s="312"/>
      <c r="F44" s="111"/>
      <c r="G44" s="312"/>
      <c r="H44" s="312"/>
      <c r="I44" s="312"/>
      <c r="J44" s="100"/>
      <c r="K44" s="100"/>
      <c r="L44" s="311"/>
      <c r="M44" s="311"/>
      <c r="N44" s="311"/>
      <c r="O44" s="312"/>
    </row>
    <row r="45" spans="1:15" ht="15" customHeight="1" x14ac:dyDescent="0.2">
      <c r="A45" s="312"/>
      <c r="B45" s="313"/>
      <c r="C45" s="311"/>
      <c r="D45" s="311"/>
      <c r="E45" s="312"/>
      <c r="F45" s="312"/>
      <c r="G45" s="312"/>
      <c r="H45" s="312"/>
      <c r="I45" s="312"/>
      <c r="J45" s="100"/>
      <c r="K45" s="100"/>
      <c r="L45" s="311"/>
      <c r="M45" s="311"/>
      <c r="N45" s="311"/>
      <c r="O45" s="312"/>
    </row>
    <row r="46" spans="1:15" ht="15.75" customHeight="1" x14ac:dyDescent="0.25">
      <c r="A46" s="312"/>
      <c r="B46" s="509" t="s">
        <v>281</v>
      </c>
      <c r="C46" s="509"/>
      <c r="D46" s="509"/>
      <c r="E46" s="509"/>
      <c r="F46" s="509"/>
      <c r="G46" s="509"/>
      <c r="H46" s="509"/>
      <c r="I46" s="509"/>
      <c r="J46" s="132"/>
      <c r="K46" s="132"/>
      <c r="L46" s="312"/>
      <c r="M46" s="312"/>
      <c r="N46" s="312"/>
      <c r="O46" s="312"/>
    </row>
    <row r="47" spans="1:15" ht="15" customHeight="1" x14ac:dyDescent="0.2">
      <c r="A47" s="312" t="s">
        <v>246</v>
      </c>
      <c r="B47" s="313"/>
      <c r="C47" s="510" t="s">
        <v>282</v>
      </c>
      <c r="D47" s="510"/>
      <c r="E47" s="121">
        <v>11</v>
      </c>
      <c r="F47" s="124">
        <v>41363</v>
      </c>
      <c r="G47" s="125"/>
      <c r="H47" s="312"/>
      <c r="I47" s="312"/>
      <c r="J47" s="104"/>
      <c r="K47" s="100" t="s">
        <v>245</v>
      </c>
      <c r="L47" s="312"/>
      <c r="M47" s="312"/>
      <c r="N47" s="312"/>
      <c r="O47" s="312"/>
    </row>
    <row r="48" spans="1:15" ht="15" customHeight="1" x14ac:dyDescent="0.2">
      <c r="A48" s="312"/>
      <c r="B48" s="127"/>
      <c r="C48" s="510"/>
      <c r="D48" s="510"/>
      <c r="E48" s="121"/>
      <c r="F48" s="111"/>
      <c r="G48" s="125"/>
      <c r="H48" s="312"/>
      <c r="I48" s="312"/>
      <c r="J48" s="104"/>
      <c r="K48" s="104"/>
      <c r="L48" s="312"/>
      <c r="M48" s="312"/>
      <c r="N48" s="312"/>
      <c r="O48" s="312"/>
    </row>
    <row r="49" spans="1:15" ht="15" customHeight="1" x14ac:dyDescent="0.2">
      <c r="A49" s="312" t="s">
        <v>246</v>
      </c>
      <c r="B49" s="313"/>
      <c r="C49" s="510" t="s">
        <v>283</v>
      </c>
      <c r="D49" s="510"/>
      <c r="E49" s="121">
        <v>10</v>
      </c>
      <c r="F49" s="124">
        <v>41363</v>
      </c>
      <c r="G49" s="125"/>
      <c r="H49" s="312"/>
      <c r="I49" s="312"/>
      <c r="J49" s="104"/>
      <c r="K49" s="100" t="s">
        <v>245</v>
      </c>
      <c r="L49" s="312"/>
      <c r="M49" s="312"/>
      <c r="N49" s="312"/>
      <c r="O49" s="312"/>
    </row>
    <row r="50" spans="1:15" ht="15" customHeight="1" x14ac:dyDescent="0.2">
      <c r="A50" s="312"/>
      <c r="B50" s="127"/>
      <c r="C50" s="510"/>
      <c r="D50" s="510"/>
      <c r="E50" s="121"/>
      <c r="F50" s="111"/>
      <c r="G50" s="125"/>
      <c r="H50" s="312"/>
      <c r="I50" s="312"/>
      <c r="J50" s="104"/>
      <c r="K50" s="104"/>
      <c r="L50" s="312"/>
      <c r="M50" s="312"/>
      <c r="N50" s="312"/>
      <c r="O50" s="312"/>
    </row>
    <row r="51" spans="1:15" ht="15" customHeight="1" x14ac:dyDescent="0.2">
      <c r="A51" s="311"/>
      <c r="B51" s="311"/>
      <c r="C51" s="311"/>
      <c r="D51" s="311"/>
      <c r="E51" s="311"/>
      <c r="F51" s="29"/>
      <c r="G51" s="311"/>
      <c r="H51" s="311"/>
      <c r="I51" s="311"/>
      <c r="J51" s="104"/>
      <c r="K51" s="104"/>
      <c r="L51" s="312"/>
      <c r="M51" s="312"/>
      <c r="N51" s="312"/>
      <c r="O51" s="312"/>
    </row>
    <row r="52" spans="1:15" ht="15" customHeight="1" x14ac:dyDescent="0.25">
      <c r="A52" s="311"/>
      <c r="B52" s="313"/>
      <c r="C52" s="510"/>
      <c r="D52" s="508"/>
      <c r="E52" s="312"/>
      <c r="F52" s="133"/>
      <c r="G52" s="312"/>
      <c r="H52" s="312"/>
      <c r="I52" s="312"/>
      <c r="J52" s="104"/>
      <c r="K52" s="104"/>
      <c r="L52" s="312"/>
      <c r="M52" s="312"/>
      <c r="N52" s="312"/>
      <c r="O52" s="312"/>
    </row>
    <row r="53" spans="1:15" ht="15" customHeight="1" x14ac:dyDescent="0.2">
      <c r="A53" s="312"/>
      <c r="B53" s="313"/>
      <c r="C53" s="312"/>
      <c r="D53" s="311"/>
      <c r="E53" s="312"/>
      <c r="F53" s="111"/>
      <c r="G53" s="312"/>
      <c r="H53" s="312"/>
      <c r="I53" s="312"/>
      <c r="J53" s="104"/>
      <c r="K53" s="104"/>
      <c r="L53" s="312"/>
      <c r="M53" s="312"/>
      <c r="N53" s="312"/>
      <c r="O53" s="312"/>
    </row>
    <row r="54" spans="1:15" ht="15.75" customHeight="1" x14ac:dyDescent="0.25">
      <c r="A54" s="312"/>
      <c r="B54" s="509" t="s">
        <v>284</v>
      </c>
      <c r="C54" s="509"/>
      <c r="D54" s="509"/>
      <c r="E54" s="509"/>
      <c r="F54" s="509"/>
      <c r="G54" s="509"/>
      <c r="H54" s="509"/>
      <c r="I54" s="509"/>
      <c r="J54" s="132"/>
      <c r="K54" s="132"/>
      <c r="L54" s="312"/>
      <c r="M54" s="312"/>
      <c r="N54" s="312"/>
      <c r="O54" s="312"/>
    </row>
    <row r="55" spans="1:15" ht="15" customHeight="1" x14ac:dyDescent="0.2">
      <c r="A55" s="312"/>
      <c r="B55" s="313"/>
      <c r="C55" s="510" t="s">
        <v>285</v>
      </c>
      <c r="D55" s="508"/>
      <c r="E55" s="134">
        <v>26</v>
      </c>
      <c r="F55" s="124">
        <v>41356</v>
      </c>
      <c r="G55" s="125"/>
      <c r="H55" s="312"/>
      <c r="I55" s="312"/>
      <c r="J55" s="135"/>
      <c r="K55" s="135"/>
      <c r="L55" s="312"/>
      <c r="M55" s="312"/>
      <c r="N55" s="312"/>
      <c r="O55" s="312"/>
    </row>
    <row r="56" spans="1:15" ht="15" customHeight="1" x14ac:dyDescent="0.2">
      <c r="A56" s="312"/>
      <c r="B56" s="127"/>
      <c r="C56" s="510" t="s">
        <v>286</v>
      </c>
      <c r="D56" s="510"/>
      <c r="E56" s="134">
        <v>55</v>
      </c>
      <c r="F56" s="124">
        <v>41356</v>
      </c>
      <c r="G56" s="125"/>
      <c r="H56" s="312"/>
      <c r="I56" s="312"/>
      <c r="J56" s="104"/>
      <c r="K56" s="104"/>
      <c r="L56" s="312"/>
      <c r="M56" s="312"/>
      <c r="N56" s="312"/>
      <c r="O56" s="312"/>
    </row>
    <row r="57" spans="1:15" ht="15" customHeight="1" x14ac:dyDescent="0.2">
      <c r="A57" s="312"/>
      <c r="B57" s="136"/>
      <c r="C57" s="312"/>
      <c r="D57" s="312"/>
      <c r="E57" s="312"/>
      <c r="F57" s="137"/>
      <c r="G57" s="312"/>
      <c r="H57" s="312"/>
      <c r="I57" s="312"/>
      <c r="J57" s="104"/>
      <c r="K57" s="104"/>
      <c r="L57" s="312"/>
      <c r="M57" s="312"/>
      <c r="N57" s="312"/>
      <c r="O57" s="312"/>
    </row>
    <row r="58" spans="1:15" ht="15.75" customHeight="1" x14ac:dyDescent="0.25">
      <c r="A58" s="312"/>
      <c r="B58" s="509" t="s">
        <v>287</v>
      </c>
      <c r="C58" s="509"/>
      <c r="D58" s="509"/>
      <c r="E58" s="509"/>
      <c r="F58" s="509"/>
      <c r="G58" s="509"/>
      <c r="H58" s="509"/>
      <c r="I58" s="509"/>
      <c r="J58" s="132"/>
      <c r="K58" s="132"/>
      <c r="L58" s="312"/>
      <c r="M58" s="312"/>
      <c r="N58" s="312"/>
      <c r="O58" s="312"/>
    </row>
    <row r="59" spans="1:15" ht="15" customHeight="1" x14ac:dyDescent="0.2">
      <c r="A59" s="312"/>
      <c r="B59" s="313" t="s">
        <v>241</v>
      </c>
      <c r="C59" s="510" t="s">
        <v>288</v>
      </c>
      <c r="D59" s="510"/>
      <c r="E59" s="121">
        <v>32</v>
      </c>
      <c r="F59" s="124">
        <v>41356</v>
      </c>
      <c r="G59" s="125"/>
      <c r="H59" s="312"/>
      <c r="I59" s="312"/>
      <c r="J59" s="104"/>
      <c r="K59" s="104"/>
      <c r="L59" s="312"/>
      <c r="M59" s="312"/>
      <c r="N59" s="312"/>
      <c r="O59" s="312"/>
    </row>
    <row r="60" spans="1:15" ht="15" customHeight="1" x14ac:dyDescent="0.2">
      <c r="A60" s="311"/>
      <c r="B60" s="311"/>
      <c r="C60" s="508" t="s">
        <v>289</v>
      </c>
      <c r="D60" s="508"/>
      <c r="E60" s="121">
        <v>50</v>
      </c>
      <c r="F60" s="138" t="s">
        <v>290</v>
      </c>
      <c r="G60" s="311"/>
      <c r="H60" s="311"/>
      <c r="I60" s="311"/>
      <c r="J60" s="104"/>
      <c r="K60" s="104"/>
      <c r="L60" s="312"/>
      <c r="M60" s="312"/>
      <c r="N60" s="312"/>
      <c r="O60" s="312"/>
    </row>
    <row r="61" spans="1:15" ht="15" customHeight="1" x14ac:dyDescent="0.2">
      <c r="A61" s="311"/>
      <c r="B61" s="311"/>
      <c r="C61" s="508" t="s">
        <v>291</v>
      </c>
      <c r="D61" s="508"/>
      <c r="E61" s="121">
        <v>16</v>
      </c>
      <c r="F61" s="139"/>
      <c r="G61" s="311"/>
      <c r="H61" s="311"/>
      <c r="I61" s="311"/>
      <c r="J61" s="104"/>
      <c r="K61" s="104"/>
      <c r="L61" s="312"/>
      <c r="M61" s="312"/>
      <c r="N61" s="312"/>
      <c r="O61" s="312"/>
    </row>
    <row r="62" spans="1:15" ht="15" customHeight="1" x14ac:dyDescent="0.2">
      <c r="A62" s="311"/>
      <c r="B62" s="311"/>
      <c r="C62" s="311" t="s">
        <v>292</v>
      </c>
      <c r="D62" s="311" t="s">
        <v>293</v>
      </c>
      <c r="E62" s="121">
        <v>22</v>
      </c>
      <c r="F62" s="138"/>
      <c r="G62" s="311"/>
      <c r="H62" s="311"/>
      <c r="I62" s="311"/>
      <c r="J62" s="104"/>
      <c r="K62" s="104"/>
      <c r="L62" s="312"/>
      <c r="M62" s="312"/>
      <c r="N62" s="312"/>
      <c r="O62" s="312"/>
    </row>
    <row r="63" spans="1:15" ht="15" customHeight="1" x14ac:dyDescent="0.2">
      <c r="A63" s="311"/>
      <c r="B63" s="311"/>
      <c r="C63" s="508" t="s">
        <v>292</v>
      </c>
      <c r="D63" s="508"/>
      <c r="E63" s="121">
        <v>14</v>
      </c>
      <c r="F63" s="139"/>
      <c r="G63" s="311"/>
      <c r="H63" s="311"/>
      <c r="I63" s="311"/>
      <c r="J63" s="104"/>
      <c r="K63" s="104"/>
      <c r="L63" s="312"/>
      <c r="M63" s="312"/>
      <c r="N63" s="312"/>
      <c r="O63" s="312"/>
    </row>
    <row r="64" spans="1:15" ht="15" customHeight="1" x14ac:dyDescent="0.2">
      <c r="A64" s="311"/>
      <c r="B64" s="311"/>
      <c r="C64" s="311" t="s">
        <v>294</v>
      </c>
      <c r="D64" s="311" t="s">
        <v>293</v>
      </c>
      <c r="E64" s="121">
        <v>69</v>
      </c>
      <c r="F64" s="311"/>
      <c r="G64" s="311"/>
      <c r="H64" s="311"/>
      <c r="I64" s="311"/>
      <c r="J64" s="104"/>
      <c r="K64" s="104"/>
      <c r="L64" s="312"/>
      <c r="M64" s="312"/>
      <c r="N64" s="312"/>
      <c r="O64" s="312"/>
    </row>
    <row r="65" spans="1:20" ht="18" customHeight="1" x14ac:dyDescent="0.2">
      <c r="A65" s="311"/>
      <c r="B65" s="311"/>
      <c r="C65" s="311" t="s">
        <v>294</v>
      </c>
      <c r="D65" s="311" t="s">
        <v>295</v>
      </c>
      <c r="E65" s="121">
        <v>29</v>
      </c>
      <c r="F65" s="139"/>
      <c r="G65" s="311"/>
      <c r="H65" s="311"/>
      <c r="I65" s="311"/>
      <c r="J65" s="104"/>
      <c r="K65" s="104"/>
      <c r="L65" s="312"/>
      <c r="M65" s="312"/>
      <c r="N65" s="312"/>
      <c r="O65" s="312"/>
      <c r="P65" s="311"/>
      <c r="Q65" s="311"/>
      <c r="R65" s="311"/>
      <c r="S65" s="311"/>
      <c r="T65" s="311"/>
    </row>
    <row r="66" spans="1:20" ht="45" customHeight="1" x14ac:dyDescent="0.2">
      <c r="A66" s="311"/>
      <c r="B66" s="311"/>
      <c r="C66" s="311" t="s">
        <v>296</v>
      </c>
      <c r="D66" s="311" t="s">
        <v>293</v>
      </c>
      <c r="E66" s="121">
        <v>64</v>
      </c>
      <c r="F66" s="311"/>
      <c r="G66" s="311"/>
      <c r="H66" s="311"/>
      <c r="I66" s="311"/>
      <c r="J66" s="104"/>
      <c r="K66" s="104"/>
      <c r="L66" s="312"/>
      <c r="M66" s="312"/>
      <c r="N66" s="312"/>
      <c r="O66" s="312"/>
      <c r="P66" s="311"/>
      <c r="Q66" s="311"/>
      <c r="R66" s="311"/>
      <c r="S66" s="311"/>
      <c r="T66" s="311"/>
    </row>
    <row r="67" spans="1:20" ht="15" customHeight="1" x14ac:dyDescent="0.2">
      <c r="A67" s="312"/>
      <c r="B67" s="312"/>
      <c r="C67" s="311" t="s">
        <v>296</v>
      </c>
      <c r="D67" s="311" t="s">
        <v>295</v>
      </c>
      <c r="E67" s="121">
        <v>30</v>
      </c>
      <c r="F67" s="139"/>
      <c r="G67" s="312"/>
      <c r="H67" s="312"/>
      <c r="I67" s="312"/>
      <c r="J67" s="104"/>
      <c r="K67" s="104"/>
      <c r="L67" s="312"/>
      <c r="M67" s="312"/>
      <c r="N67" s="312"/>
      <c r="O67" s="312"/>
      <c r="P67" s="311"/>
      <c r="Q67" s="311"/>
      <c r="R67" s="311"/>
      <c r="S67" s="311"/>
      <c r="T67" s="311"/>
    </row>
    <row r="68" spans="1:20" ht="15.75" customHeight="1" x14ac:dyDescent="0.25">
      <c r="A68" s="312" t="s">
        <v>297</v>
      </c>
      <c r="B68" s="313" t="s">
        <v>241</v>
      </c>
      <c r="C68" s="510" t="s">
        <v>298</v>
      </c>
      <c r="D68" s="510"/>
      <c r="E68" s="121">
        <v>28</v>
      </c>
      <c r="F68" s="124">
        <v>41320</v>
      </c>
      <c r="G68" s="140" t="s">
        <v>299</v>
      </c>
      <c r="H68" s="312"/>
      <c r="I68" s="312"/>
      <c r="J68" s="104"/>
      <c r="K68" s="104" t="s">
        <v>300</v>
      </c>
      <c r="L68" s="312"/>
      <c r="M68" s="312"/>
      <c r="N68" s="121"/>
      <c r="O68" s="121"/>
      <c r="P68" s="312"/>
      <c r="Q68" s="312"/>
      <c r="R68" s="312"/>
      <c r="S68" s="312"/>
      <c r="T68" s="312"/>
    </row>
    <row r="69" spans="1:20" ht="15.75" customHeight="1" x14ac:dyDescent="0.2">
      <c r="A69" s="312"/>
      <c r="B69" s="313" t="s">
        <v>241</v>
      </c>
      <c r="C69" s="312" t="s">
        <v>301</v>
      </c>
      <c r="D69" s="311"/>
      <c r="E69" s="121">
        <v>18</v>
      </c>
      <c r="F69" s="141">
        <v>41366</v>
      </c>
      <c r="G69" s="312"/>
      <c r="H69" s="312"/>
      <c r="I69" s="312"/>
      <c r="J69" s="104"/>
      <c r="K69" s="104" t="s">
        <v>300</v>
      </c>
      <c r="L69" s="312"/>
      <c r="M69" s="312"/>
      <c r="N69" s="312"/>
      <c r="O69" s="312"/>
      <c r="P69" s="311"/>
      <c r="Q69" s="311"/>
      <c r="R69" s="311"/>
      <c r="S69" s="311"/>
      <c r="T69" s="311"/>
    </row>
    <row r="70" spans="1:20" ht="15.75" customHeight="1" x14ac:dyDescent="0.2">
      <c r="A70" s="312"/>
      <c r="B70" s="312"/>
      <c r="C70" s="311"/>
      <c r="D70" s="311"/>
      <c r="E70" s="312"/>
      <c r="F70" s="312"/>
      <c r="G70" s="312"/>
      <c r="H70" s="312"/>
      <c r="I70" s="312"/>
      <c r="J70" s="104"/>
      <c r="K70" s="104"/>
      <c r="L70" s="312"/>
      <c r="M70" s="312"/>
      <c r="N70" s="312"/>
      <c r="O70" s="312"/>
      <c r="P70" s="311"/>
      <c r="Q70" s="311"/>
      <c r="R70" s="311"/>
      <c r="S70" s="311"/>
      <c r="T70" s="311"/>
    </row>
    <row r="71" spans="1:20" ht="15.75" customHeight="1" x14ac:dyDescent="0.25">
      <c r="A71" s="312"/>
      <c r="B71" s="509" t="s">
        <v>302</v>
      </c>
      <c r="C71" s="509"/>
      <c r="D71" s="509"/>
      <c r="E71" s="509"/>
      <c r="F71" s="509"/>
      <c r="G71" s="509"/>
      <c r="H71" s="509"/>
      <c r="I71" s="509"/>
      <c r="J71" s="104"/>
      <c r="K71" s="104"/>
      <c r="L71" s="312"/>
      <c r="M71" s="312"/>
      <c r="N71" s="312"/>
      <c r="O71" s="312"/>
      <c r="P71" s="311"/>
      <c r="Q71" s="311"/>
      <c r="R71" s="311"/>
      <c r="S71" s="311"/>
      <c r="T71" s="311"/>
    </row>
    <row r="72" spans="1:20" ht="15.75" customHeight="1" x14ac:dyDescent="0.2">
      <c r="A72" s="312"/>
      <c r="B72" s="312"/>
      <c r="C72" s="508" t="s">
        <v>303</v>
      </c>
      <c r="D72" s="508"/>
      <c r="E72" s="312">
        <v>20</v>
      </c>
      <c r="F72" s="142"/>
      <c r="G72" s="312"/>
      <c r="H72" s="312"/>
      <c r="I72" s="312"/>
      <c r="J72" s="104"/>
      <c r="K72" s="104" t="s">
        <v>304</v>
      </c>
      <c r="L72" s="312"/>
      <c r="M72" s="312"/>
      <c r="N72" s="312"/>
      <c r="O72" s="312"/>
      <c r="P72" s="311"/>
      <c r="Q72" s="311"/>
      <c r="R72" s="311"/>
      <c r="S72" s="311"/>
      <c r="T72" s="311"/>
    </row>
    <row r="73" spans="1:20" ht="15.75" customHeight="1" x14ac:dyDescent="0.2">
      <c r="A73" s="312"/>
      <c r="B73" s="313" t="s">
        <v>241</v>
      </c>
      <c r="C73" s="508" t="s">
        <v>305</v>
      </c>
      <c r="D73" s="508"/>
      <c r="E73" s="312">
        <v>16</v>
      </c>
      <c r="F73" s="3" t="s">
        <v>306</v>
      </c>
      <c r="G73" s="312"/>
      <c r="H73" s="312"/>
      <c r="I73" s="312"/>
      <c r="J73" s="104">
        <v>2.5</v>
      </c>
      <c r="K73" s="104" t="s">
        <v>307</v>
      </c>
      <c r="L73" s="312"/>
      <c r="M73" s="312"/>
      <c r="N73" s="312"/>
      <c r="O73" s="312"/>
      <c r="P73" s="311"/>
      <c r="Q73" s="311"/>
      <c r="R73" s="311"/>
      <c r="S73" s="311"/>
      <c r="T73" s="311"/>
    </row>
    <row r="74" spans="1:20" ht="15.75" customHeight="1" x14ac:dyDescent="0.2">
      <c r="A74" s="312"/>
      <c r="B74" s="312"/>
      <c r="C74" s="311"/>
      <c r="D74" s="311"/>
      <c r="E74" s="312"/>
      <c r="F74" s="312"/>
      <c r="G74" s="312"/>
      <c r="H74" s="312"/>
      <c r="I74" s="312"/>
      <c r="J74" s="104"/>
      <c r="K74" s="104"/>
      <c r="L74" s="312"/>
      <c r="M74" s="312"/>
      <c r="N74" s="312"/>
      <c r="O74" s="312"/>
      <c r="P74" s="311"/>
      <c r="Q74" s="311"/>
      <c r="R74" s="311"/>
      <c r="S74" s="311"/>
      <c r="T74" s="311"/>
    </row>
    <row r="75" spans="1:20" ht="15.75" customHeight="1" x14ac:dyDescent="0.2">
      <c r="A75" s="312"/>
      <c r="B75" s="312"/>
      <c r="C75" s="311"/>
      <c r="D75" s="311"/>
      <c r="E75" s="312"/>
      <c r="F75" s="312"/>
      <c r="G75" s="312"/>
      <c r="H75" s="312"/>
      <c r="I75" s="312"/>
      <c r="J75" s="104"/>
      <c r="K75" s="104"/>
      <c r="L75" s="312"/>
      <c r="M75" s="312"/>
      <c r="N75" s="312"/>
      <c r="O75" s="312"/>
      <c r="P75" s="311"/>
      <c r="Q75" s="311"/>
      <c r="R75" s="311"/>
      <c r="S75" s="311"/>
      <c r="T75" s="311"/>
    </row>
    <row r="76" spans="1:20" ht="15.75" customHeight="1" x14ac:dyDescent="0.2">
      <c r="A76" s="312"/>
      <c r="B76" s="312"/>
      <c r="C76" s="311"/>
      <c r="D76" s="311"/>
      <c r="E76" s="312"/>
      <c r="F76" s="312"/>
      <c r="G76" s="312"/>
      <c r="H76" s="312"/>
      <c r="I76" s="312"/>
      <c r="J76" s="104"/>
      <c r="K76" s="104"/>
      <c r="L76" s="312"/>
      <c r="M76" s="312"/>
      <c r="N76" s="312"/>
      <c r="O76" s="312"/>
      <c r="P76" s="311"/>
      <c r="Q76" s="311"/>
      <c r="R76" s="311"/>
      <c r="S76" s="311"/>
      <c r="T76" s="311"/>
    </row>
    <row r="77" spans="1:20" ht="15.75" customHeight="1" x14ac:dyDescent="0.25">
      <c r="A77" s="312"/>
      <c r="B77" s="509" t="s">
        <v>84</v>
      </c>
      <c r="C77" s="509"/>
      <c r="D77" s="509"/>
      <c r="E77" s="509"/>
      <c r="F77" s="509"/>
      <c r="G77" s="509"/>
      <c r="H77" s="509"/>
      <c r="I77" s="509"/>
      <c r="J77" s="132"/>
      <c r="K77" s="132"/>
      <c r="L77" s="312"/>
      <c r="M77" s="312"/>
      <c r="N77" s="312"/>
      <c r="O77" s="312"/>
      <c r="P77" s="311"/>
      <c r="Q77" s="311"/>
      <c r="R77" s="311"/>
      <c r="S77" s="311"/>
      <c r="T77" s="311"/>
    </row>
    <row r="78" spans="1:20" ht="15" customHeight="1" x14ac:dyDescent="0.2">
      <c r="A78" s="312"/>
      <c r="B78" s="312"/>
      <c r="C78" s="510" t="s">
        <v>308</v>
      </c>
      <c r="D78" s="510"/>
      <c r="E78" s="510"/>
      <c r="F78" s="510"/>
      <c r="G78" s="510"/>
      <c r="H78" s="510"/>
      <c r="I78" s="510"/>
      <c r="J78" s="104"/>
      <c r="K78" s="104"/>
      <c r="L78" s="312"/>
      <c r="M78" s="312"/>
      <c r="N78" s="312"/>
      <c r="O78" s="312"/>
      <c r="P78" s="311"/>
      <c r="Q78" s="311"/>
      <c r="R78" s="311"/>
      <c r="S78" s="311"/>
      <c r="T78" s="311"/>
    </row>
    <row r="79" spans="1:20" ht="15" customHeight="1" x14ac:dyDescent="0.2">
      <c r="A79" s="312"/>
      <c r="B79" s="312"/>
      <c r="C79" s="511"/>
      <c r="D79" s="511"/>
      <c r="E79" s="511"/>
      <c r="F79" s="511"/>
      <c r="G79" s="511"/>
      <c r="H79" s="511"/>
      <c r="I79" s="511"/>
      <c r="J79" s="104"/>
      <c r="K79" s="104"/>
      <c r="L79" s="312"/>
      <c r="M79" s="312"/>
      <c r="N79" s="312"/>
      <c r="O79" s="312"/>
      <c r="P79" s="311"/>
      <c r="Q79" s="311"/>
      <c r="R79" s="311"/>
      <c r="S79" s="311"/>
      <c r="T79" s="311"/>
    </row>
    <row r="80" spans="1:20" ht="15" customHeight="1" x14ac:dyDescent="0.2">
      <c r="A80" s="312"/>
      <c r="B80" s="312"/>
      <c r="C80" s="312"/>
      <c r="D80" s="312"/>
      <c r="E80" s="312"/>
      <c r="F80" s="137"/>
      <c r="G80" s="312"/>
      <c r="H80" s="312"/>
      <c r="I80" s="312"/>
      <c r="J80" s="104"/>
      <c r="K80" s="104"/>
      <c r="L80" s="312"/>
      <c r="M80" s="312"/>
      <c r="N80" s="312"/>
      <c r="O80" s="312"/>
      <c r="P80" s="311"/>
      <c r="Q80" s="311"/>
      <c r="R80" s="311"/>
      <c r="S80" s="311"/>
      <c r="T80" s="311"/>
    </row>
    <row r="81" spans="1:11" x14ac:dyDescent="0.2">
      <c r="A81" s="143" t="s">
        <v>309</v>
      </c>
      <c r="B81" s="143"/>
      <c r="C81" s="512" t="s">
        <v>310</v>
      </c>
      <c r="D81" s="512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311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52" t="s">
        <v>114</v>
      </c>
      <c r="B1" s="553"/>
      <c r="C1" s="553"/>
      <c r="D1" s="553"/>
      <c r="E1" s="553"/>
      <c r="F1" s="554"/>
      <c r="G1" s="145"/>
    </row>
    <row r="2" spans="1:7" x14ac:dyDescent="0.25">
      <c r="A2" s="146" t="s">
        <v>21</v>
      </c>
      <c r="B2" s="44" t="s">
        <v>26</v>
      </c>
      <c r="C2" s="44" t="s">
        <v>312</v>
      </c>
      <c r="D2" s="490" t="s">
        <v>36</v>
      </c>
      <c r="E2" s="490"/>
      <c r="F2" s="490"/>
      <c r="G2" s="147"/>
    </row>
    <row r="3" spans="1:7" x14ac:dyDescent="0.25">
      <c r="A3" s="148" t="s">
        <v>313</v>
      </c>
      <c r="B3" s="149">
        <f>SUMIF(B13:B998,"Anu",E13:E998)</f>
        <v>29.5</v>
      </c>
      <c r="C3" s="149">
        <f>B3/4</f>
        <v>7.375</v>
      </c>
      <c r="D3" s="555" t="s">
        <v>314</v>
      </c>
      <c r="E3" s="556"/>
      <c r="F3" s="557"/>
      <c r="G3" s="145"/>
    </row>
    <row r="4" spans="1:7" x14ac:dyDescent="0.25">
      <c r="A4" s="148" t="s">
        <v>315</v>
      </c>
      <c r="B4" s="149">
        <f>SUMIF(B13:B998,"Ari",E13:E998)</f>
        <v>39</v>
      </c>
      <c r="C4" s="149">
        <f>B4/4</f>
        <v>9.75</v>
      </c>
      <c r="D4" s="541" t="s">
        <v>316</v>
      </c>
      <c r="E4" s="542"/>
      <c r="F4" s="543"/>
      <c r="G4" s="145"/>
    </row>
    <row r="5" spans="1:7" x14ac:dyDescent="0.25">
      <c r="A5" s="148" t="s">
        <v>317</v>
      </c>
      <c r="B5" s="149">
        <f>SUMIF(B13:B998,"Ilkka",E13:E998)</f>
        <v>29</v>
      </c>
      <c r="C5" s="149">
        <f>B5/4</f>
        <v>7.25</v>
      </c>
      <c r="D5" s="541"/>
      <c r="E5" s="542"/>
      <c r="F5" s="543"/>
      <c r="G5" s="145"/>
    </row>
    <row r="6" spans="1:7" x14ac:dyDescent="0.25">
      <c r="A6" s="148" t="s">
        <v>318</v>
      </c>
      <c r="B6" s="149">
        <f>SUMIF(B13:B998,"Ka",E13:E998)</f>
        <v>19</v>
      </c>
      <c r="C6" s="149">
        <f>B6/4</f>
        <v>4.75</v>
      </c>
      <c r="D6" s="541"/>
      <c r="E6" s="542"/>
      <c r="F6" s="543"/>
      <c r="G6" s="145"/>
    </row>
    <row r="7" spans="1:7" x14ac:dyDescent="0.25">
      <c r="A7" s="150" t="s">
        <v>319</v>
      </c>
      <c r="B7" s="151">
        <f>SUMIF(B13:B998,"Tero",E13:E998)</f>
        <v>24.5</v>
      </c>
      <c r="C7" s="151">
        <f>B7/4</f>
        <v>6.125</v>
      </c>
      <c r="D7" s="541"/>
      <c r="E7" s="542"/>
      <c r="F7" s="543"/>
      <c r="G7" s="145"/>
    </row>
    <row r="8" spans="1:7" x14ac:dyDescent="0.25">
      <c r="A8" s="544" t="s">
        <v>37</v>
      </c>
      <c r="B8" s="546">
        <f>IF((SUM(B3:B7)=0),"",SUM(B3:B7))</f>
        <v>141</v>
      </c>
      <c r="C8" s="546">
        <f>IF((SUM(C3:C7)=0),"",SUM(C3:C7))</f>
        <v>35.25</v>
      </c>
      <c r="D8" s="541"/>
      <c r="E8" s="542"/>
      <c r="F8" s="543"/>
      <c r="G8" s="145"/>
    </row>
    <row r="9" spans="1:7" s="11" customFormat="1" x14ac:dyDescent="0.25">
      <c r="A9" s="545"/>
      <c r="B9" s="547"/>
      <c r="C9" s="548"/>
      <c r="D9" s="549"/>
      <c r="E9" s="550"/>
      <c r="F9" s="551"/>
      <c r="G9" s="145"/>
    </row>
    <row r="10" spans="1:7" s="11" customFormat="1" x14ac:dyDescent="0.25">
      <c r="A10" s="533" t="s">
        <v>39</v>
      </c>
      <c r="B10" s="534"/>
      <c r="C10" s="534"/>
      <c r="D10" s="534"/>
      <c r="E10" s="535"/>
      <c r="F10" s="534"/>
      <c r="G10" s="147"/>
    </row>
    <row r="11" spans="1:7" x14ac:dyDescent="0.25">
      <c r="A11" s="536" t="s">
        <v>40</v>
      </c>
      <c r="B11" s="467" t="s">
        <v>21</v>
      </c>
      <c r="C11" s="375" t="s">
        <v>41</v>
      </c>
      <c r="D11" s="377"/>
      <c r="E11" s="537" t="s">
        <v>42</v>
      </c>
      <c r="F11" s="539" t="s">
        <v>320</v>
      </c>
      <c r="G11" s="145"/>
    </row>
    <row r="12" spans="1:7" ht="15.75" customHeight="1" x14ac:dyDescent="0.25">
      <c r="A12" s="536"/>
      <c r="B12" s="467"/>
      <c r="C12" s="302" t="s">
        <v>44</v>
      </c>
      <c r="D12" s="152" t="s">
        <v>45</v>
      </c>
      <c r="E12" s="538"/>
      <c r="F12" s="540"/>
      <c r="G12" s="145"/>
    </row>
    <row r="13" spans="1:7" x14ac:dyDescent="0.25">
      <c r="A13" s="153">
        <v>41317</v>
      </c>
      <c r="B13" s="154" t="s">
        <v>313</v>
      </c>
      <c r="C13" s="155"/>
      <c r="D13" s="156" t="s">
        <v>321</v>
      </c>
      <c r="E13" s="157">
        <v>2</v>
      </c>
      <c r="F13" s="158" t="s">
        <v>322</v>
      </c>
      <c r="G13" s="145"/>
    </row>
    <row r="14" spans="1:7" x14ac:dyDescent="0.25">
      <c r="A14" s="153">
        <v>41319</v>
      </c>
      <c r="B14" s="154" t="s">
        <v>313</v>
      </c>
      <c r="C14" s="159"/>
      <c r="D14" s="156" t="s">
        <v>321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313</v>
      </c>
      <c r="C15" s="162"/>
      <c r="D15" s="156" t="s">
        <v>323</v>
      </c>
      <c r="E15" s="157">
        <v>1</v>
      </c>
      <c r="F15" s="158" t="s">
        <v>324</v>
      </c>
      <c r="G15" s="145"/>
    </row>
    <row r="16" spans="1:7" x14ac:dyDescent="0.25">
      <c r="A16" s="153">
        <v>41320</v>
      </c>
      <c r="B16" s="154" t="s">
        <v>313</v>
      </c>
      <c r="C16" s="163" t="s">
        <v>297</v>
      </c>
      <c r="D16" s="156" t="s">
        <v>325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313</v>
      </c>
      <c r="C17" s="163" t="s">
        <v>297</v>
      </c>
      <c r="D17" s="156" t="s">
        <v>326</v>
      </c>
      <c r="E17" s="157">
        <v>1</v>
      </c>
      <c r="F17" s="158" t="s">
        <v>327</v>
      </c>
      <c r="G17" s="145"/>
    </row>
    <row r="18" spans="1:7" x14ac:dyDescent="0.25">
      <c r="A18" s="153">
        <v>41317</v>
      </c>
      <c r="B18" s="154" t="s">
        <v>315</v>
      </c>
      <c r="C18" s="155"/>
      <c r="D18" s="156" t="s">
        <v>321</v>
      </c>
      <c r="E18" s="157">
        <v>2</v>
      </c>
      <c r="F18" s="158" t="s">
        <v>322</v>
      </c>
      <c r="G18" s="145"/>
    </row>
    <row r="19" spans="1:7" x14ac:dyDescent="0.25">
      <c r="A19" s="153">
        <v>41319</v>
      </c>
      <c r="B19" s="154" t="s">
        <v>315</v>
      </c>
      <c r="C19" s="162"/>
      <c r="D19" s="156" t="s">
        <v>321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315</v>
      </c>
      <c r="C20" s="165"/>
      <c r="D20" s="156" t="s">
        <v>328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315</v>
      </c>
      <c r="C21" s="165" t="s">
        <v>246</v>
      </c>
      <c r="D21" s="156" t="s">
        <v>329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317</v>
      </c>
      <c r="C22" s="165" t="s">
        <v>246</v>
      </c>
      <c r="D22" s="156" t="s">
        <v>329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318</v>
      </c>
      <c r="C23" s="155"/>
      <c r="D23" s="156" t="s">
        <v>321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318</v>
      </c>
      <c r="C24" s="162"/>
      <c r="D24" s="156" t="s">
        <v>321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318</v>
      </c>
      <c r="C25" s="163" t="s">
        <v>330</v>
      </c>
      <c r="D25" s="156" t="s">
        <v>331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318</v>
      </c>
      <c r="C26" s="163" t="s">
        <v>330</v>
      </c>
      <c r="D26" s="156" t="s">
        <v>332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319</v>
      </c>
      <c r="C27" s="155"/>
      <c r="D27" s="156" t="s">
        <v>321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319</v>
      </c>
      <c r="C28" s="159"/>
      <c r="D28" s="156" t="s">
        <v>321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319</v>
      </c>
      <c r="C29" s="159"/>
      <c r="D29" s="156" t="s">
        <v>321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317</v>
      </c>
      <c r="C30" s="159"/>
      <c r="D30" s="156" t="s">
        <v>321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317</v>
      </c>
      <c r="C31" s="162"/>
      <c r="D31" s="156" t="s">
        <v>321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317</v>
      </c>
      <c r="C32" s="163" t="s">
        <v>333</v>
      </c>
      <c r="D32" s="156" t="s">
        <v>334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315</v>
      </c>
      <c r="C33" s="154"/>
      <c r="D33" s="156" t="s">
        <v>321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315</v>
      </c>
      <c r="C34" s="165" t="s">
        <v>246</v>
      </c>
      <c r="D34" s="156" t="s">
        <v>335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313</v>
      </c>
      <c r="C35" s="154"/>
      <c r="D35" s="156" t="s">
        <v>321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317</v>
      </c>
      <c r="C36" s="163" t="s">
        <v>333</v>
      </c>
      <c r="D36" s="156" t="s">
        <v>336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315</v>
      </c>
      <c r="C37" s="163" t="s">
        <v>333</v>
      </c>
      <c r="D37" s="156" t="s">
        <v>336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319</v>
      </c>
      <c r="C38" s="163" t="s">
        <v>337</v>
      </c>
      <c r="D38" s="156" t="s">
        <v>338</v>
      </c>
      <c r="E38" s="157">
        <v>2</v>
      </c>
      <c r="F38" s="158" t="s">
        <v>339</v>
      </c>
      <c r="G38" s="145"/>
    </row>
    <row r="39" spans="1:7" x14ac:dyDescent="0.25">
      <c r="A39" s="153">
        <v>41326</v>
      </c>
      <c r="B39" s="154" t="s">
        <v>315</v>
      </c>
      <c r="C39" s="165" t="s">
        <v>246</v>
      </c>
      <c r="D39" s="156" t="s">
        <v>340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319</v>
      </c>
      <c r="C40" s="163" t="s">
        <v>337</v>
      </c>
      <c r="D40" s="156" t="s">
        <v>341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313</v>
      </c>
      <c r="C41" s="155"/>
      <c r="D41" s="156" t="s">
        <v>342</v>
      </c>
      <c r="E41" s="157">
        <v>1</v>
      </c>
      <c r="F41" s="158" t="s">
        <v>343</v>
      </c>
      <c r="G41" s="145"/>
    </row>
    <row r="42" spans="1:7" x14ac:dyDescent="0.25">
      <c r="A42" s="153">
        <v>41329</v>
      </c>
      <c r="B42" s="154" t="s">
        <v>315</v>
      </c>
      <c r="C42" s="162"/>
      <c r="D42" s="156" t="s">
        <v>321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317</v>
      </c>
      <c r="C43" s="163" t="s">
        <v>333</v>
      </c>
      <c r="D43" s="156" t="s">
        <v>344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317</v>
      </c>
      <c r="C44" s="154"/>
      <c r="D44" s="156" t="s">
        <v>321</v>
      </c>
      <c r="E44" s="157">
        <v>2</v>
      </c>
      <c r="F44" s="158" t="s">
        <v>345</v>
      </c>
      <c r="G44" s="145"/>
    </row>
    <row r="45" spans="1:7" x14ac:dyDescent="0.25">
      <c r="A45" s="153">
        <v>41329</v>
      </c>
      <c r="B45" s="154" t="s">
        <v>315</v>
      </c>
      <c r="C45" s="163" t="s">
        <v>346</v>
      </c>
      <c r="D45" s="156" t="s">
        <v>347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319</v>
      </c>
      <c r="C46" s="155"/>
      <c r="D46" s="156" t="s">
        <v>321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318</v>
      </c>
      <c r="C47" s="159"/>
      <c r="D47" s="156" t="s">
        <v>321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313</v>
      </c>
      <c r="C48" s="162"/>
      <c r="D48" s="156" t="s">
        <v>321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317</v>
      </c>
      <c r="C49" s="165" t="s">
        <v>240</v>
      </c>
      <c r="D49" s="156" t="s">
        <v>348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319</v>
      </c>
      <c r="C50" s="155"/>
      <c r="D50" s="156" t="s">
        <v>349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313</v>
      </c>
      <c r="C51" s="159"/>
      <c r="D51" s="156" t="s">
        <v>321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317</v>
      </c>
      <c r="C52" s="159"/>
      <c r="D52" s="156" t="s">
        <v>321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319</v>
      </c>
      <c r="C53" s="159"/>
      <c r="D53" s="156" t="s">
        <v>321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315</v>
      </c>
      <c r="C54" s="162"/>
      <c r="D54" s="156" t="s">
        <v>321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313</v>
      </c>
      <c r="C55" s="165" t="s">
        <v>240</v>
      </c>
      <c r="D55" s="156" t="s">
        <v>350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313</v>
      </c>
      <c r="C56" s="155"/>
      <c r="D56" s="156" t="s">
        <v>321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315</v>
      </c>
      <c r="C57" s="159"/>
      <c r="D57" s="156" t="s">
        <v>321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318</v>
      </c>
      <c r="C58" s="159"/>
      <c r="D58" s="156" t="s">
        <v>321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317</v>
      </c>
      <c r="C59" s="159"/>
      <c r="D59" s="156" t="s">
        <v>321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319</v>
      </c>
      <c r="C60" s="162"/>
      <c r="D60" s="156" t="s">
        <v>321</v>
      </c>
      <c r="E60" s="157">
        <v>0.5</v>
      </c>
      <c r="F60" s="158" t="s">
        <v>351</v>
      </c>
      <c r="G60" s="145"/>
    </row>
    <row r="61" spans="1:7" x14ac:dyDescent="0.25">
      <c r="A61" s="153">
        <v>41337</v>
      </c>
      <c r="B61" s="154" t="s">
        <v>319</v>
      </c>
      <c r="C61" s="165" t="s">
        <v>352</v>
      </c>
      <c r="D61" s="156" t="s">
        <v>353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313</v>
      </c>
      <c r="C62" s="165"/>
      <c r="D62" s="156" t="s">
        <v>354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319</v>
      </c>
      <c r="C63" s="163" t="s">
        <v>355</v>
      </c>
      <c r="D63" s="63" t="s">
        <v>356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317</v>
      </c>
      <c r="C64" s="165" t="s">
        <v>357</v>
      </c>
      <c r="D64" s="156" t="s">
        <v>358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313</v>
      </c>
      <c r="C66" s="159"/>
      <c r="D66" s="156" t="s">
        <v>321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315</v>
      </c>
      <c r="C67" s="159"/>
      <c r="D67" s="156" t="s">
        <v>321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317</v>
      </c>
      <c r="C68" s="159"/>
      <c r="D68" s="156" t="s">
        <v>321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318</v>
      </c>
      <c r="C69" s="159"/>
      <c r="D69" s="156" t="s">
        <v>321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319</v>
      </c>
      <c r="C70" s="159"/>
      <c r="D70" s="156" t="s">
        <v>321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313</v>
      </c>
      <c r="C71" s="162"/>
      <c r="D71" s="156" t="s">
        <v>359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315</v>
      </c>
      <c r="C72" s="163" t="s">
        <v>360</v>
      </c>
      <c r="D72" s="156" t="s">
        <v>361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313</v>
      </c>
      <c r="C73" s="165"/>
      <c r="D73" s="156" t="s">
        <v>359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313</v>
      </c>
      <c r="C74" s="155"/>
      <c r="D74" s="156" t="s">
        <v>321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315</v>
      </c>
      <c r="C75" s="159"/>
      <c r="D75" s="156" t="s">
        <v>321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319</v>
      </c>
      <c r="C76" s="159"/>
      <c r="D76" s="156" t="s">
        <v>321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318</v>
      </c>
      <c r="C77" s="159"/>
      <c r="D77" s="156" t="s">
        <v>321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317</v>
      </c>
      <c r="C78" s="162"/>
      <c r="D78" s="156" t="s">
        <v>321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313</v>
      </c>
      <c r="C79" s="165"/>
      <c r="D79" s="156" t="s">
        <v>362</v>
      </c>
      <c r="E79" s="157">
        <v>1</v>
      </c>
      <c r="F79" s="158" t="s">
        <v>363</v>
      </c>
      <c r="G79" s="145"/>
    </row>
    <row r="80" spans="1:7" ht="30" customHeight="1" x14ac:dyDescent="0.25">
      <c r="A80" s="153">
        <v>41341</v>
      </c>
      <c r="B80" s="154" t="s">
        <v>315</v>
      </c>
      <c r="C80" s="163" t="s">
        <v>364</v>
      </c>
      <c r="D80" s="156" t="s">
        <v>365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318</v>
      </c>
      <c r="C81" s="163" t="s">
        <v>366</v>
      </c>
      <c r="D81" s="156" t="s">
        <v>367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318</v>
      </c>
      <c r="C82" s="163" t="s">
        <v>249</v>
      </c>
      <c r="D82" s="156" t="s">
        <v>368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318</v>
      </c>
      <c r="C83" s="163" t="s">
        <v>254</v>
      </c>
      <c r="D83" s="156" t="s">
        <v>369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318</v>
      </c>
      <c r="C84" s="163" t="s">
        <v>254</v>
      </c>
      <c r="D84" s="156" t="s">
        <v>370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317</v>
      </c>
      <c r="C85" s="155"/>
      <c r="D85" s="156" t="s">
        <v>371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317</v>
      </c>
      <c r="C86" s="159"/>
      <c r="D86" s="156" t="s">
        <v>372</v>
      </c>
      <c r="E86" s="171">
        <v>3</v>
      </c>
      <c r="F86" s="147"/>
      <c r="G86" s="161"/>
    </row>
  </sheetData>
  <autoFilter ref="A12:F12" xr:uid="{00000000-0009-0000-0000-000009000000}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86"/>
  <sheetViews>
    <sheetView zoomScaleNormal="100" workbookViewId="0">
      <selection activeCell="B32" sqref="B32:B33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415" t="s">
        <v>76</v>
      </c>
      <c r="C2" s="416"/>
      <c r="D2" s="416"/>
      <c r="E2" s="416"/>
      <c r="F2" s="416"/>
      <c r="G2" s="416"/>
      <c r="H2" s="417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412" t="s">
        <v>376</v>
      </c>
      <c r="C3" s="413"/>
      <c r="D3" s="413"/>
      <c r="E3" s="413"/>
      <c r="F3" s="413"/>
      <c r="G3" s="413"/>
      <c r="H3" s="414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40</v>
      </c>
      <c r="C4" s="421" t="s">
        <v>77</v>
      </c>
      <c r="D4" s="422"/>
      <c r="E4" s="225" t="s">
        <v>78</v>
      </c>
      <c r="F4" s="321" t="s">
        <v>44</v>
      </c>
      <c r="G4" s="227" t="s">
        <v>79</v>
      </c>
      <c r="H4" s="226" t="s">
        <v>44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411" t="s">
        <v>386</v>
      </c>
      <c r="C5" s="269" t="s">
        <v>374</v>
      </c>
      <c r="D5" s="291" t="s">
        <v>80</v>
      </c>
      <c r="E5" s="294" t="s">
        <v>418</v>
      </c>
      <c r="F5" s="230"/>
      <c r="G5" s="294" t="s">
        <v>387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411"/>
      <c r="C6" s="269" t="s">
        <v>375</v>
      </c>
      <c r="D6" s="291" t="s">
        <v>80</v>
      </c>
      <c r="E6" s="294" t="s">
        <v>418</v>
      </c>
      <c r="F6" s="184"/>
      <c r="G6" s="317" t="s">
        <v>387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08"/>
      <c r="C7" s="409"/>
      <c r="D7" s="409"/>
      <c r="E7" s="409"/>
      <c r="F7" s="409"/>
      <c r="G7" s="409"/>
      <c r="H7" s="410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411" t="s">
        <v>373</v>
      </c>
      <c r="C8" s="269" t="s">
        <v>374</v>
      </c>
      <c r="D8" s="318" t="s">
        <v>80</v>
      </c>
      <c r="E8" s="317" t="s">
        <v>387</v>
      </c>
      <c r="F8" s="230"/>
      <c r="G8" s="317" t="s">
        <v>420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411"/>
      <c r="C9" s="269" t="s">
        <v>375</v>
      </c>
      <c r="D9" s="318" t="s">
        <v>80</v>
      </c>
      <c r="E9" s="317" t="s">
        <v>387</v>
      </c>
      <c r="F9" s="184"/>
      <c r="G9" s="317" t="s">
        <v>387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08"/>
      <c r="C10" s="409"/>
      <c r="D10" s="409"/>
      <c r="E10" s="409"/>
      <c r="F10" s="409"/>
      <c r="G10" s="409"/>
      <c r="H10" s="410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406" t="s">
        <v>388</v>
      </c>
      <c r="C11" s="269" t="s">
        <v>374</v>
      </c>
      <c r="D11" s="325" t="s">
        <v>80</v>
      </c>
      <c r="E11" s="324" t="s">
        <v>438</v>
      </c>
      <c r="F11" s="230"/>
      <c r="G11" s="324" t="s">
        <v>444</v>
      </c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407"/>
      <c r="C12" s="269" t="s">
        <v>375</v>
      </c>
      <c r="D12" s="325" t="s">
        <v>80</v>
      </c>
      <c r="E12" s="324" t="s">
        <v>387</v>
      </c>
      <c r="F12" s="184"/>
      <c r="G12" s="324" t="s">
        <v>387</v>
      </c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42"/>
      <c r="B13" s="408"/>
      <c r="C13" s="409"/>
      <c r="D13" s="409"/>
      <c r="E13" s="409"/>
      <c r="F13" s="409"/>
      <c r="G13" s="409"/>
      <c r="H13" s="410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42"/>
      <c r="B14" s="406" t="s">
        <v>443</v>
      </c>
      <c r="C14" s="269" t="s">
        <v>374</v>
      </c>
      <c r="D14" s="325" t="s">
        <v>80</v>
      </c>
      <c r="E14" s="324" t="s">
        <v>444</v>
      </c>
      <c r="F14" s="230"/>
      <c r="G14" s="324" t="s">
        <v>448</v>
      </c>
      <c r="H14" s="18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42"/>
      <c r="B15" s="407"/>
      <c r="C15" s="269" t="s">
        <v>375</v>
      </c>
      <c r="D15" s="325" t="s">
        <v>80</v>
      </c>
      <c r="E15" s="324" t="s">
        <v>450</v>
      </c>
      <c r="F15" s="184"/>
      <c r="G15" s="324" t="s">
        <v>449</v>
      </c>
      <c r="H15" s="184"/>
      <c r="I15" s="2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42"/>
      <c r="B16" s="408"/>
      <c r="C16" s="409"/>
      <c r="D16" s="409"/>
      <c r="E16" s="409"/>
      <c r="F16" s="409"/>
      <c r="G16" s="409"/>
      <c r="H16" s="410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06" t="s">
        <v>501</v>
      </c>
      <c r="C17" s="269" t="s">
        <v>374</v>
      </c>
      <c r="D17" s="337" t="s">
        <v>80</v>
      </c>
      <c r="E17" s="338"/>
      <c r="F17" s="230"/>
      <c r="G17" s="338"/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07"/>
      <c r="C18" s="269" t="s">
        <v>375</v>
      </c>
      <c r="D18" s="337" t="s">
        <v>80</v>
      </c>
      <c r="E18" s="338"/>
      <c r="F18" s="184"/>
      <c r="G18" s="338"/>
      <c r="H18" s="184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08"/>
      <c r="C19" s="409"/>
      <c r="D19" s="409"/>
      <c r="E19" s="409"/>
      <c r="F19" s="409"/>
      <c r="G19" s="409"/>
      <c r="H19" s="410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06" t="s">
        <v>496</v>
      </c>
      <c r="C20" s="269" t="s">
        <v>374</v>
      </c>
      <c r="D20" s="337" t="s">
        <v>80</v>
      </c>
      <c r="E20" s="338"/>
      <c r="F20" s="230"/>
      <c r="G20" s="338"/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07"/>
      <c r="C21" s="269" t="s">
        <v>375</v>
      </c>
      <c r="D21" s="337" t="s">
        <v>80</v>
      </c>
      <c r="E21" s="338"/>
      <c r="F21" s="184"/>
      <c r="G21" s="338"/>
      <c r="H21" s="184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08"/>
      <c r="C22" s="409"/>
      <c r="D22" s="409"/>
      <c r="E22" s="409"/>
      <c r="F22" s="409"/>
      <c r="G22" s="409"/>
      <c r="H22" s="410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06" t="s">
        <v>497</v>
      </c>
      <c r="C23" s="269" t="s">
        <v>374</v>
      </c>
      <c r="D23" s="337" t="s">
        <v>80</v>
      </c>
      <c r="E23" s="338"/>
      <c r="F23" s="230"/>
      <c r="G23" s="338"/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07"/>
      <c r="C24" s="269" t="s">
        <v>375</v>
      </c>
      <c r="D24" s="337" t="s">
        <v>80</v>
      </c>
      <c r="E24" s="338"/>
      <c r="F24" s="184"/>
      <c r="G24" s="338"/>
      <c r="H24" s="184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08"/>
      <c r="C25" s="409"/>
      <c r="D25" s="409"/>
      <c r="E25" s="409"/>
      <c r="F25" s="409"/>
      <c r="G25" s="409"/>
      <c r="H25" s="410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06" t="s">
        <v>498</v>
      </c>
      <c r="C26" s="269" t="s">
        <v>374</v>
      </c>
      <c r="D26" s="337" t="s">
        <v>80</v>
      </c>
      <c r="E26" s="338"/>
      <c r="F26" s="230"/>
      <c r="G26" s="338"/>
      <c r="H26" s="184"/>
      <c r="I26" s="22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07"/>
      <c r="C27" s="269" t="s">
        <v>375</v>
      </c>
      <c r="D27" s="337" t="s">
        <v>80</v>
      </c>
      <c r="E27" s="338"/>
      <c r="F27" s="184"/>
      <c r="G27" s="338"/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08"/>
      <c r="C28" s="409"/>
      <c r="D28" s="409"/>
      <c r="E28" s="409"/>
      <c r="F28" s="409"/>
      <c r="G28" s="409"/>
      <c r="H28" s="410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06" t="s">
        <v>499</v>
      </c>
      <c r="C29" s="269" t="s">
        <v>374</v>
      </c>
      <c r="D29" s="337" t="s">
        <v>80</v>
      </c>
      <c r="E29" s="338"/>
      <c r="F29" s="230"/>
      <c r="G29" s="338"/>
      <c r="H29" s="184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07"/>
      <c r="C30" s="269" t="s">
        <v>375</v>
      </c>
      <c r="D30" s="337" t="s">
        <v>80</v>
      </c>
      <c r="E30" s="338"/>
      <c r="F30" s="184"/>
      <c r="G30" s="338"/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08"/>
      <c r="C31" s="409"/>
      <c r="D31" s="409"/>
      <c r="E31" s="409"/>
      <c r="F31" s="409"/>
      <c r="G31" s="409"/>
      <c r="H31" s="410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06" t="s">
        <v>500</v>
      </c>
      <c r="C32" s="269" t="s">
        <v>374</v>
      </c>
      <c r="D32" s="337" t="s">
        <v>80</v>
      </c>
      <c r="E32" s="338"/>
      <c r="F32" s="230"/>
      <c r="G32" s="338"/>
      <c r="H32" s="184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07"/>
      <c r="C33" s="269" t="s">
        <v>375</v>
      </c>
      <c r="D33" s="337" t="s">
        <v>80</v>
      </c>
      <c r="E33" s="338"/>
      <c r="F33" s="184"/>
      <c r="G33" s="338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08"/>
      <c r="C34" s="409"/>
      <c r="D34" s="409"/>
      <c r="E34" s="409"/>
      <c r="F34" s="409"/>
      <c r="G34" s="409"/>
      <c r="H34" s="410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2"/>
      <c r="B35" s="412" t="s">
        <v>82</v>
      </c>
      <c r="C35" s="413"/>
      <c r="D35" s="413"/>
      <c r="E35" s="413"/>
      <c r="F35" s="413"/>
      <c r="G35" s="413"/>
      <c r="H35" s="414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2"/>
      <c r="B36" s="260" t="s">
        <v>40</v>
      </c>
      <c r="C36" s="421" t="s">
        <v>77</v>
      </c>
      <c r="D36" s="422"/>
      <c r="E36" s="225" t="s">
        <v>78</v>
      </c>
      <c r="F36" s="321" t="s">
        <v>44</v>
      </c>
      <c r="G36" s="227" t="s">
        <v>79</v>
      </c>
      <c r="H36" s="226" t="s">
        <v>44</v>
      </c>
      <c r="I36" s="228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</row>
    <row r="37" spans="1:40" x14ac:dyDescent="0.25">
      <c r="A37" s="224"/>
      <c r="B37" s="411"/>
      <c r="C37" s="269" t="s">
        <v>374</v>
      </c>
      <c r="D37" s="325" t="s">
        <v>80</v>
      </c>
      <c r="E37" s="324"/>
      <c r="F37" s="230"/>
      <c r="G37" s="324"/>
      <c r="H37" s="184"/>
      <c r="I37" s="22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1"/>
      <c r="B38" s="411"/>
      <c r="C38" s="269" t="s">
        <v>375</v>
      </c>
      <c r="D38" s="318" t="s">
        <v>80</v>
      </c>
      <c r="E38" s="317"/>
      <c r="F38" s="184"/>
      <c r="G38" s="317"/>
      <c r="H38" s="184"/>
      <c r="I38" s="22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1"/>
      <c r="B39" s="408"/>
      <c r="C39" s="409"/>
      <c r="D39" s="409"/>
      <c r="E39" s="409"/>
      <c r="F39" s="409"/>
      <c r="G39" s="409"/>
      <c r="H39" s="410"/>
      <c r="I39" s="223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2"/>
      <c r="B40" s="411"/>
      <c r="C40" s="269" t="s">
        <v>374</v>
      </c>
      <c r="D40" s="318" t="s">
        <v>80</v>
      </c>
      <c r="E40" s="317"/>
      <c r="F40" s="230"/>
      <c r="G40" s="317"/>
      <c r="H40" s="184"/>
      <c r="I40" s="22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1"/>
      <c r="B41" s="411"/>
      <c r="C41" s="269" t="s">
        <v>375</v>
      </c>
      <c r="D41" s="318" t="s">
        <v>80</v>
      </c>
      <c r="E41" s="317"/>
      <c r="F41" s="184"/>
      <c r="G41" s="317"/>
      <c r="H41" s="184"/>
      <c r="I41" s="22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2"/>
      <c r="B42" s="408"/>
      <c r="C42" s="409"/>
      <c r="D42" s="409"/>
      <c r="E42" s="409"/>
      <c r="F42" s="409"/>
      <c r="G42" s="409"/>
      <c r="H42" s="410"/>
      <c r="I42" s="223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2"/>
      <c r="B43" s="411"/>
      <c r="C43" s="269" t="s">
        <v>374</v>
      </c>
      <c r="D43" s="318" t="s">
        <v>80</v>
      </c>
      <c r="E43" s="317"/>
      <c r="F43" s="230"/>
      <c r="G43" s="317"/>
      <c r="H43" s="184"/>
      <c r="I43" s="223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2"/>
      <c r="B44" s="411"/>
      <c r="C44" s="269" t="s">
        <v>375</v>
      </c>
      <c r="D44" s="318" t="s">
        <v>80</v>
      </c>
      <c r="E44" s="317"/>
      <c r="F44" s="184"/>
      <c r="G44" s="317"/>
      <c r="H44" s="184"/>
      <c r="I44" s="223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2"/>
      <c r="B45" s="408"/>
      <c r="C45" s="409"/>
      <c r="D45" s="409"/>
      <c r="E45" s="409"/>
      <c r="F45" s="409"/>
      <c r="G45" s="409"/>
      <c r="H45" s="410"/>
      <c r="I45" s="223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23.25" customHeight="1" x14ac:dyDescent="0.25">
      <c r="A46" s="222"/>
      <c r="B46" s="418" t="s">
        <v>83</v>
      </c>
      <c r="C46" s="419"/>
      <c r="D46" s="419"/>
      <c r="E46" s="419"/>
      <c r="F46" s="419"/>
      <c r="G46" s="419"/>
      <c r="H46" s="420"/>
      <c r="I46" s="223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15.75" customHeight="1" x14ac:dyDescent="0.25">
      <c r="A47" s="222"/>
      <c r="B47" s="260" t="s">
        <v>40</v>
      </c>
      <c r="C47" s="421" t="s">
        <v>77</v>
      </c>
      <c r="D47" s="422"/>
      <c r="E47" s="225" t="s">
        <v>78</v>
      </c>
      <c r="F47" s="321" t="s">
        <v>44</v>
      </c>
      <c r="G47" s="227" t="s">
        <v>79</v>
      </c>
      <c r="H47" s="226" t="s">
        <v>44</v>
      </c>
      <c r="I47" s="228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</row>
    <row r="48" spans="1:40" x14ac:dyDescent="0.25">
      <c r="A48" s="224"/>
      <c r="B48" s="411"/>
      <c r="C48" s="269" t="s">
        <v>374</v>
      </c>
      <c r="D48" s="318" t="s">
        <v>80</v>
      </c>
      <c r="E48" s="317"/>
      <c r="F48" s="230"/>
      <c r="G48" s="317"/>
      <c r="H48" s="184"/>
      <c r="I48" s="223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31"/>
      <c r="B49" s="411"/>
      <c r="C49" s="269" t="s">
        <v>375</v>
      </c>
      <c r="D49" s="318" t="s">
        <v>80</v>
      </c>
      <c r="E49" s="317"/>
      <c r="F49" s="184"/>
      <c r="G49" s="317"/>
      <c r="H49" s="184"/>
      <c r="I49" s="223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31"/>
      <c r="B50" s="408"/>
      <c r="C50" s="409"/>
      <c r="D50" s="409"/>
      <c r="E50" s="409"/>
      <c r="F50" s="409"/>
      <c r="G50" s="409"/>
      <c r="H50" s="410"/>
      <c r="I50" s="223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ht="15" customHeight="1" x14ac:dyDescent="0.25">
      <c r="A51" s="222"/>
      <c r="B51" s="411"/>
      <c r="C51" s="269" t="s">
        <v>374</v>
      </c>
      <c r="D51" s="318" t="s">
        <v>80</v>
      </c>
      <c r="E51" s="317"/>
      <c r="F51" s="230"/>
      <c r="G51" s="317"/>
      <c r="H51" s="184"/>
      <c r="I51" s="223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31"/>
      <c r="B52" s="411"/>
      <c r="C52" s="269" t="s">
        <v>375</v>
      </c>
      <c r="D52" s="318" t="s">
        <v>80</v>
      </c>
      <c r="E52" s="317"/>
      <c r="F52" s="184"/>
      <c r="G52" s="317"/>
      <c r="H52" s="184"/>
      <c r="I52" s="223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2"/>
      <c r="B53" s="408"/>
      <c r="C53" s="409"/>
      <c r="D53" s="409"/>
      <c r="E53" s="409"/>
      <c r="F53" s="409"/>
      <c r="G53" s="409"/>
      <c r="H53" s="410"/>
      <c r="I53" s="223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15" customHeight="1" x14ac:dyDescent="0.25">
      <c r="A54" s="222"/>
      <c r="B54" s="411"/>
      <c r="C54" s="269" t="s">
        <v>374</v>
      </c>
      <c r="D54" s="318" t="s">
        <v>80</v>
      </c>
      <c r="E54" s="317"/>
      <c r="F54" s="230"/>
      <c r="G54" s="317"/>
      <c r="H54" s="184"/>
      <c r="I54" s="22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22"/>
      <c r="B55" s="411"/>
      <c r="C55" s="269" t="s">
        <v>375</v>
      </c>
      <c r="D55" s="318" t="s">
        <v>80</v>
      </c>
      <c r="E55" s="317"/>
      <c r="F55" s="184"/>
      <c r="G55" s="317"/>
      <c r="H55" s="184"/>
      <c r="I55" s="22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2"/>
      <c r="B56" s="408"/>
      <c r="C56" s="409"/>
      <c r="D56" s="409"/>
      <c r="E56" s="409"/>
      <c r="F56" s="409"/>
      <c r="G56" s="409"/>
      <c r="H56" s="410"/>
      <c r="I56" s="22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2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13"/>
      <c r="B65" s="188"/>
      <c r="C65" s="189"/>
      <c r="D65" s="186"/>
      <c r="E65" s="292"/>
      <c r="F65" s="189"/>
      <c r="G65" s="48"/>
      <c r="H65" s="190"/>
      <c r="I65" s="213"/>
      <c r="J65" s="213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x14ac:dyDescent="0.25">
      <c r="A66" s="213"/>
      <c r="B66" s="188"/>
      <c r="C66" s="189"/>
      <c r="D66" s="186"/>
      <c r="E66" s="292"/>
      <c r="F66" s="189"/>
      <c r="G66" s="48"/>
      <c r="H66" s="190"/>
      <c r="I66" s="213"/>
      <c r="J66" s="213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13"/>
      <c r="B67" s="188"/>
      <c r="C67" s="189"/>
      <c r="D67" s="186"/>
      <c r="E67" s="292"/>
      <c r="F67" s="189"/>
      <c r="G67" s="48"/>
      <c r="H67" s="190"/>
      <c r="I67" s="213"/>
      <c r="J67" s="213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13"/>
      <c r="B68" s="188"/>
      <c r="C68" s="189"/>
      <c r="D68" s="186"/>
      <c r="E68" s="292"/>
      <c r="F68" s="189"/>
      <c r="G68" s="48"/>
      <c r="H68" s="190"/>
      <c r="I68" s="213"/>
      <c r="J68" s="213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x14ac:dyDescent="0.25">
      <c r="A69" s="213"/>
      <c r="B69" s="188"/>
      <c r="C69" s="189"/>
      <c r="D69" s="186"/>
      <c r="E69" s="292"/>
      <c r="F69" s="189"/>
      <c r="G69" s="48"/>
      <c r="H69" s="190"/>
      <c r="I69" s="213"/>
      <c r="J69" s="213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13"/>
      <c r="B70" s="188"/>
      <c r="C70" s="189"/>
      <c r="D70" s="186"/>
      <c r="E70" s="292"/>
      <c r="F70" s="189"/>
      <c r="G70" s="48"/>
      <c r="H70" s="190"/>
      <c r="I70" s="213"/>
      <c r="J70" s="213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13"/>
      <c r="B71" s="188"/>
      <c r="C71" s="189"/>
      <c r="D71" s="186"/>
      <c r="E71" s="292"/>
      <c r="F71" s="189"/>
      <c r="G71" s="48"/>
      <c r="H71" s="190"/>
      <c r="I71" s="213"/>
      <c r="J71" s="213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13"/>
      <c r="B72" s="188"/>
      <c r="C72" s="189"/>
      <c r="D72" s="186"/>
      <c r="E72" s="292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92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92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92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92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92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92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92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92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92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92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92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92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92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</row>
  </sheetData>
  <mergeCells count="39">
    <mergeCell ref="C36:D36"/>
    <mergeCell ref="B17:B18"/>
    <mergeCell ref="B19:H19"/>
    <mergeCell ref="B20:B21"/>
    <mergeCell ref="B22:H22"/>
    <mergeCell ref="B23:B24"/>
    <mergeCell ref="B25:H25"/>
    <mergeCell ref="B26:B27"/>
    <mergeCell ref="B34:H34"/>
    <mergeCell ref="B28:H28"/>
    <mergeCell ref="B56:H56"/>
    <mergeCell ref="C47:D47"/>
    <mergeCell ref="B48:B49"/>
    <mergeCell ref="B50:H50"/>
    <mergeCell ref="B51:B52"/>
    <mergeCell ref="B54:B55"/>
    <mergeCell ref="B53:H53"/>
    <mergeCell ref="B3:H3"/>
    <mergeCell ref="B2:H2"/>
    <mergeCell ref="B46:H46"/>
    <mergeCell ref="B42:H42"/>
    <mergeCell ref="B7:H7"/>
    <mergeCell ref="C4:D4"/>
    <mergeCell ref="B5:B6"/>
    <mergeCell ref="B35:H35"/>
    <mergeCell ref="B10:H10"/>
    <mergeCell ref="B39:H39"/>
    <mergeCell ref="B40:B41"/>
    <mergeCell ref="B43:B44"/>
    <mergeCell ref="B45:H45"/>
    <mergeCell ref="B37:B38"/>
    <mergeCell ref="B16:H16"/>
    <mergeCell ref="B13:H13"/>
    <mergeCell ref="B29:B30"/>
    <mergeCell ref="B31:H31"/>
    <mergeCell ref="B32:B33"/>
    <mergeCell ref="B8:B9"/>
    <mergeCell ref="B11:B12"/>
    <mergeCell ref="B14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92"/>
  <sheetViews>
    <sheetView tabSelected="1" workbookViewId="0">
      <selection activeCell="H29" sqref="H29"/>
    </sheetView>
  </sheetViews>
  <sheetFormatPr defaultColWidth="23.85546875" defaultRowHeight="15.75" x14ac:dyDescent="0.25"/>
  <cols>
    <col min="1" max="1" width="11.140625" style="351" bestFit="1" customWidth="1"/>
    <col min="2" max="2" width="15.85546875" style="310" bestFit="1" customWidth="1"/>
    <col min="3" max="3" width="23.85546875" style="340"/>
    <col min="4" max="4" width="84.7109375" style="340" customWidth="1"/>
    <col min="5" max="5" width="8.140625" style="310" bestFit="1" customWidth="1"/>
    <col min="6" max="6" width="8.42578125" style="310" bestFit="1" customWidth="1"/>
  </cols>
  <sheetData>
    <row r="1" spans="1:6" x14ac:dyDescent="0.2">
      <c r="A1" s="344" t="s">
        <v>451</v>
      </c>
      <c r="B1" s="341" t="s">
        <v>86</v>
      </c>
      <c r="C1" s="432" t="s">
        <v>87</v>
      </c>
      <c r="D1" s="433"/>
      <c r="E1" s="341" t="s">
        <v>97</v>
      </c>
      <c r="F1" s="341" t="s">
        <v>445</v>
      </c>
    </row>
    <row r="2" spans="1:6" x14ac:dyDescent="0.25">
      <c r="A2" s="349">
        <v>1</v>
      </c>
      <c r="B2" s="345" t="s">
        <v>90</v>
      </c>
      <c r="C2" s="424" t="s">
        <v>377</v>
      </c>
      <c r="D2" s="424"/>
      <c r="E2" s="345"/>
      <c r="F2" s="345"/>
    </row>
    <row r="3" spans="1:6" s="343" customFormat="1" x14ac:dyDescent="0.25">
      <c r="A3" s="350" t="s">
        <v>104</v>
      </c>
      <c r="B3" s="346"/>
      <c r="C3" s="437" t="s">
        <v>378</v>
      </c>
      <c r="D3" s="437"/>
      <c r="E3" s="347" t="s">
        <v>135</v>
      </c>
      <c r="F3" s="346">
        <v>1</v>
      </c>
    </row>
    <row r="4" spans="1:6" s="343" customFormat="1" x14ac:dyDescent="0.25">
      <c r="A4" s="350" t="s">
        <v>107</v>
      </c>
      <c r="B4" s="346"/>
      <c r="C4" s="423" t="s">
        <v>108</v>
      </c>
      <c r="D4" s="423"/>
      <c r="E4" s="347" t="s">
        <v>135</v>
      </c>
      <c r="F4" s="346">
        <v>1</v>
      </c>
    </row>
    <row r="5" spans="1:6" s="343" customFormat="1" ht="15" customHeight="1" x14ac:dyDescent="0.25">
      <c r="A5" s="345">
        <v>2</v>
      </c>
      <c r="B5" s="345" t="s">
        <v>379</v>
      </c>
      <c r="C5" s="438" t="s">
        <v>381</v>
      </c>
      <c r="D5" s="438"/>
      <c r="E5" s="345"/>
      <c r="F5" s="345"/>
    </row>
    <row r="6" spans="1:6" x14ac:dyDescent="0.25">
      <c r="A6" s="351" t="s">
        <v>109</v>
      </c>
      <c r="C6" s="425" t="s">
        <v>382</v>
      </c>
      <c r="D6" s="425"/>
      <c r="E6" s="347" t="s">
        <v>135</v>
      </c>
      <c r="F6" s="346">
        <v>1</v>
      </c>
    </row>
    <row r="7" spans="1:6" x14ac:dyDescent="0.25">
      <c r="A7" s="351" t="s">
        <v>486</v>
      </c>
      <c r="C7" s="339" t="s">
        <v>487</v>
      </c>
      <c r="D7" s="339"/>
      <c r="E7" s="310" t="s">
        <v>400</v>
      </c>
      <c r="F7" s="346">
        <v>1</v>
      </c>
    </row>
    <row r="8" spans="1:6" x14ac:dyDescent="0.25">
      <c r="A8" s="351" t="s">
        <v>488</v>
      </c>
      <c r="C8" s="423" t="s">
        <v>489</v>
      </c>
      <c r="D8" s="423"/>
      <c r="E8" s="347" t="s">
        <v>135</v>
      </c>
      <c r="F8" s="346">
        <v>1</v>
      </c>
    </row>
    <row r="9" spans="1:6" ht="15" customHeight="1" x14ac:dyDescent="0.25">
      <c r="A9" s="345">
        <v>3</v>
      </c>
      <c r="B9" s="345" t="s">
        <v>379</v>
      </c>
      <c r="C9" s="424" t="s">
        <v>380</v>
      </c>
      <c r="D9" s="424"/>
      <c r="E9" s="345"/>
      <c r="F9" s="345"/>
    </row>
    <row r="10" spans="1:6" x14ac:dyDescent="0.25">
      <c r="A10" s="351" t="s">
        <v>110</v>
      </c>
      <c r="C10" s="425" t="s">
        <v>389</v>
      </c>
      <c r="D10" s="425"/>
      <c r="E10" s="347" t="s">
        <v>135</v>
      </c>
      <c r="F10" s="346">
        <v>1</v>
      </c>
    </row>
    <row r="11" spans="1:6" x14ac:dyDescent="0.25">
      <c r="A11" s="351" t="s">
        <v>81</v>
      </c>
      <c r="C11" s="425" t="s">
        <v>390</v>
      </c>
      <c r="D11" s="425"/>
      <c r="E11" s="347" t="s">
        <v>135</v>
      </c>
      <c r="F11" s="310">
        <v>1</v>
      </c>
    </row>
    <row r="12" spans="1:6" x14ac:dyDescent="0.25">
      <c r="A12" s="351" t="s">
        <v>401</v>
      </c>
      <c r="C12" s="425" t="s">
        <v>391</v>
      </c>
      <c r="D12" s="425"/>
      <c r="E12" s="347" t="s">
        <v>135</v>
      </c>
      <c r="F12" s="346">
        <v>1</v>
      </c>
    </row>
    <row r="13" spans="1:6" x14ac:dyDescent="0.25">
      <c r="A13" s="351" t="s">
        <v>402</v>
      </c>
      <c r="C13" s="425" t="s">
        <v>392</v>
      </c>
      <c r="D13" s="425"/>
      <c r="E13" s="347" t="s">
        <v>135</v>
      </c>
      <c r="F13" s="346">
        <v>1</v>
      </c>
    </row>
    <row r="14" spans="1:6" x14ac:dyDescent="0.25">
      <c r="A14" s="351" t="s">
        <v>403</v>
      </c>
      <c r="C14" s="425" t="s">
        <v>393</v>
      </c>
      <c r="D14" s="425"/>
      <c r="E14" s="347" t="s">
        <v>135</v>
      </c>
      <c r="F14" s="346">
        <v>1</v>
      </c>
    </row>
    <row r="15" spans="1:6" x14ac:dyDescent="0.25">
      <c r="A15" s="351" t="s">
        <v>404</v>
      </c>
      <c r="C15" s="425" t="s">
        <v>394</v>
      </c>
      <c r="D15" s="425"/>
      <c r="E15" s="347" t="s">
        <v>135</v>
      </c>
      <c r="F15" s="346">
        <v>1</v>
      </c>
    </row>
    <row r="16" spans="1:6" x14ac:dyDescent="0.25">
      <c r="A16" s="351" t="s">
        <v>405</v>
      </c>
      <c r="C16" s="425" t="s">
        <v>395</v>
      </c>
      <c r="D16" s="425"/>
      <c r="E16" s="347" t="s">
        <v>135</v>
      </c>
      <c r="F16" s="346">
        <v>1</v>
      </c>
    </row>
    <row r="17" spans="1:6" x14ac:dyDescent="0.25">
      <c r="A17" s="351" t="s">
        <v>406</v>
      </c>
      <c r="C17" s="425" t="s">
        <v>396</v>
      </c>
      <c r="D17" s="425"/>
      <c r="E17" s="347" t="s">
        <v>135</v>
      </c>
      <c r="F17" s="346">
        <v>1</v>
      </c>
    </row>
    <row r="18" spans="1:6" x14ac:dyDescent="0.25">
      <c r="A18" s="351" t="s">
        <v>407</v>
      </c>
      <c r="C18" s="425" t="s">
        <v>397</v>
      </c>
      <c r="D18" s="425"/>
      <c r="E18" s="347" t="s">
        <v>135</v>
      </c>
      <c r="F18" s="346">
        <v>1</v>
      </c>
    </row>
    <row r="19" spans="1:6" x14ac:dyDescent="0.25">
      <c r="A19" s="351" t="s">
        <v>408</v>
      </c>
      <c r="C19" s="425" t="s">
        <v>398</v>
      </c>
      <c r="D19" s="425"/>
      <c r="E19" s="347" t="s">
        <v>135</v>
      </c>
      <c r="F19" s="346">
        <v>1</v>
      </c>
    </row>
    <row r="20" spans="1:6" x14ac:dyDescent="0.25">
      <c r="A20" s="351" t="s">
        <v>409</v>
      </c>
      <c r="C20" s="425" t="s">
        <v>399</v>
      </c>
      <c r="D20" s="425"/>
      <c r="E20" s="347" t="s">
        <v>135</v>
      </c>
      <c r="F20" s="346">
        <v>1</v>
      </c>
    </row>
    <row r="21" spans="1:6" x14ac:dyDescent="0.25">
      <c r="A21" s="349">
        <v>4</v>
      </c>
      <c r="B21" s="345" t="s">
        <v>419</v>
      </c>
      <c r="C21" s="431" t="s">
        <v>410</v>
      </c>
      <c r="D21" s="431"/>
      <c r="E21" s="345"/>
      <c r="F21" s="345"/>
    </row>
    <row r="22" spans="1:6" x14ac:dyDescent="0.25">
      <c r="A22" s="351" t="s">
        <v>425</v>
      </c>
      <c r="C22" s="429" t="s">
        <v>428</v>
      </c>
      <c r="D22" s="429"/>
      <c r="E22" s="347" t="s">
        <v>135</v>
      </c>
      <c r="F22" s="346">
        <v>1</v>
      </c>
    </row>
    <row r="23" spans="1:6" x14ac:dyDescent="0.25">
      <c r="A23" s="351" t="s">
        <v>426</v>
      </c>
      <c r="C23" s="429" t="s">
        <v>427</v>
      </c>
      <c r="D23" s="429"/>
      <c r="E23" s="347" t="s">
        <v>135</v>
      </c>
      <c r="F23" s="346">
        <v>1</v>
      </c>
    </row>
    <row r="24" spans="1:6" x14ac:dyDescent="0.25">
      <c r="A24" s="351" t="s">
        <v>429</v>
      </c>
      <c r="C24" s="429" t="s">
        <v>461</v>
      </c>
      <c r="D24" s="429"/>
      <c r="E24" s="310" t="s">
        <v>400</v>
      </c>
      <c r="F24" s="346">
        <v>1</v>
      </c>
    </row>
    <row r="25" spans="1:6" x14ac:dyDescent="0.25">
      <c r="A25" s="351" t="s">
        <v>452</v>
      </c>
      <c r="C25" s="426" t="s">
        <v>454</v>
      </c>
      <c r="D25" s="426"/>
      <c r="E25" s="310" t="s">
        <v>400</v>
      </c>
      <c r="F25" s="346">
        <v>1</v>
      </c>
    </row>
    <row r="26" spans="1:6" x14ac:dyDescent="0.25">
      <c r="A26" s="351" t="s">
        <v>430</v>
      </c>
      <c r="C26" s="429" t="s">
        <v>453</v>
      </c>
      <c r="D26" s="429"/>
      <c r="E26" s="310" t="s">
        <v>400</v>
      </c>
      <c r="F26" s="346">
        <v>1</v>
      </c>
    </row>
    <row r="27" spans="1:6" x14ac:dyDescent="0.25">
      <c r="A27" s="351" t="s">
        <v>455</v>
      </c>
      <c r="C27" s="429" t="s">
        <v>462</v>
      </c>
      <c r="D27" s="429"/>
      <c r="E27" s="310" t="s">
        <v>400</v>
      </c>
      <c r="F27" s="346">
        <v>1</v>
      </c>
    </row>
    <row r="28" spans="1:6" x14ac:dyDescent="0.25">
      <c r="A28" s="351" t="s">
        <v>456</v>
      </c>
      <c r="C28" s="426" t="s">
        <v>457</v>
      </c>
      <c r="D28" s="426"/>
      <c r="E28" s="310" t="s">
        <v>400</v>
      </c>
      <c r="F28" s="346">
        <v>1</v>
      </c>
    </row>
    <row r="29" spans="1:6" x14ac:dyDescent="0.25">
      <c r="A29" s="351" t="s">
        <v>458</v>
      </c>
      <c r="C29" s="426" t="s">
        <v>459</v>
      </c>
      <c r="D29" s="426"/>
      <c r="E29" s="310" t="s">
        <v>400</v>
      </c>
      <c r="F29" s="346">
        <v>1</v>
      </c>
    </row>
    <row r="30" spans="1:6" x14ac:dyDescent="0.25">
      <c r="A30" s="351" t="s">
        <v>460</v>
      </c>
      <c r="C30" s="426" t="s">
        <v>470</v>
      </c>
      <c r="D30" s="426"/>
      <c r="E30" s="310" t="s">
        <v>400</v>
      </c>
      <c r="F30" s="346">
        <v>1</v>
      </c>
    </row>
    <row r="31" spans="1:6" ht="15.75" customHeight="1" x14ac:dyDescent="0.25">
      <c r="A31" s="351" t="s">
        <v>465</v>
      </c>
      <c r="C31" s="429" t="s">
        <v>471</v>
      </c>
      <c r="D31" s="429"/>
      <c r="E31" s="310" t="s">
        <v>400</v>
      </c>
      <c r="F31" s="346">
        <v>1</v>
      </c>
    </row>
    <row r="32" spans="1:6" x14ac:dyDescent="0.25">
      <c r="A32" s="351" t="s">
        <v>468</v>
      </c>
      <c r="C32" s="426" t="s">
        <v>463</v>
      </c>
      <c r="D32" s="426"/>
      <c r="E32" s="310" t="s">
        <v>400</v>
      </c>
      <c r="F32" s="346">
        <v>1</v>
      </c>
    </row>
    <row r="33" spans="1:6" x14ac:dyDescent="0.25">
      <c r="A33" s="351" t="s">
        <v>472</v>
      </c>
      <c r="C33" s="426" t="s">
        <v>464</v>
      </c>
      <c r="D33" s="426"/>
      <c r="E33" s="310" t="s">
        <v>400</v>
      </c>
      <c r="F33" s="346">
        <v>1</v>
      </c>
    </row>
    <row r="34" spans="1:6" x14ac:dyDescent="0.25">
      <c r="A34" s="351" t="s">
        <v>473</v>
      </c>
      <c r="C34" s="426" t="s">
        <v>467</v>
      </c>
      <c r="D34" s="426"/>
      <c r="E34" s="310" t="s">
        <v>400</v>
      </c>
      <c r="F34" s="346">
        <v>1</v>
      </c>
    </row>
    <row r="35" spans="1:6" x14ac:dyDescent="0.25">
      <c r="A35" s="351" t="s">
        <v>474</v>
      </c>
      <c r="C35" s="426" t="s">
        <v>466</v>
      </c>
      <c r="D35" s="426"/>
      <c r="E35" s="310" t="s">
        <v>400</v>
      </c>
      <c r="F35" s="346">
        <v>1</v>
      </c>
    </row>
    <row r="36" spans="1:6" x14ac:dyDescent="0.25">
      <c r="A36" s="351" t="s">
        <v>475</v>
      </c>
      <c r="C36" s="426" t="s">
        <v>469</v>
      </c>
      <c r="D36" s="426"/>
      <c r="E36" s="310" t="s">
        <v>400</v>
      </c>
      <c r="F36" s="346">
        <v>1</v>
      </c>
    </row>
    <row r="37" spans="1:6" x14ac:dyDescent="0.25">
      <c r="C37" s="426"/>
      <c r="D37" s="426"/>
      <c r="E37" s="310" t="s">
        <v>400</v>
      </c>
    </row>
    <row r="38" spans="1:6" x14ac:dyDescent="0.25">
      <c r="C38" s="426"/>
      <c r="D38" s="426"/>
      <c r="E38" s="310" t="s">
        <v>400</v>
      </c>
    </row>
    <row r="39" spans="1:6" x14ac:dyDescent="0.25">
      <c r="C39" s="426"/>
      <c r="D39" s="426"/>
      <c r="E39" s="310" t="s">
        <v>400</v>
      </c>
    </row>
    <row r="40" spans="1:6" x14ac:dyDescent="0.25">
      <c r="C40" s="426"/>
      <c r="D40" s="426"/>
      <c r="E40" s="310" t="s">
        <v>400</v>
      </c>
    </row>
    <row r="41" spans="1:6" x14ac:dyDescent="0.25">
      <c r="C41" s="426"/>
      <c r="D41" s="426"/>
      <c r="E41" s="310" t="s">
        <v>400</v>
      </c>
    </row>
    <row r="42" spans="1:6" x14ac:dyDescent="0.25">
      <c r="A42" s="349">
        <v>5</v>
      </c>
      <c r="B42" s="345" t="s">
        <v>419</v>
      </c>
      <c r="C42" s="431" t="s">
        <v>411</v>
      </c>
      <c r="D42" s="431"/>
      <c r="E42" s="345"/>
      <c r="F42" s="345"/>
    </row>
    <row r="43" spans="1:6" x14ac:dyDescent="0.25">
      <c r="A43" s="351" t="s">
        <v>481</v>
      </c>
      <c r="C43" s="429" t="s">
        <v>476</v>
      </c>
      <c r="D43" s="429"/>
      <c r="E43" s="310" t="s">
        <v>400</v>
      </c>
    </row>
    <row r="44" spans="1:6" x14ac:dyDescent="0.25">
      <c r="A44" s="351" t="s">
        <v>482</v>
      </c>
      <c r="C44" s="429" t="s">
        <v>477</v>
      </c>
      <c r="D44" s="429"/>
      <c r="E44" s="310" t="s">
        <v>400</v>
      </c>
    </row>
    <row r="45" spans="1:6" x14ac:dyDescent="0.25">
      <c r="A45" s="351" t="s">
        <v>483</v>
      </c>
      <c r="C45" s="429" t="s">
        <v>478</v>
      </c>
      <c r="D45" s="429"/>
      <c r="E45" s="310" t="s">
        <v>400</v>
      </c>
    </row>
    <row r="46" spans="1:6" x14ac:dyDescent="0.25">
      <c r="A46" s="351" t="s">
        <v>484</v>
      </c>
      <c r="C46" s="426" t="s">
        <v>479</v>
      </c>
      <c r="D46" s="426"/>
      <c r="E46" s="310" t="s">
        <v>400</v>
      </c>
    </row>
    <row r="47" spans="1:6" x14ac:dyDescent="0.25">
      <c r="A47" s="351" t="s">
        <v>485</v>
      </c>
      <c r="C47" s="426" t="s">
        <v>480</v>
      </c>
      <c r="D47" s="426"/>
      <c r="E47" s="310" t="s">
        <v>400</v>
      </c>
    </row>
    <row r="48" spans="1:6" x14ac:dyDescent="0.25">
      <c r="C48" s="426"/>
      <c r="D48" s="426"/>
      <c r="E48" s="310" t="s">
        <v>400</v>
      </c>
    </row>
    <row r="49" spans="1:6" x14ac:dyDescent="0.25">
      <c r="C49" s="426"/>
      <c r="D49" s="426"/>
      <c r="E49" s="310" t="s">
        <v>400</v>
      </c>
    </row>
    <row r="50" spans="1:6" x14ac:dyDescent="0.25">
      <c r="C50" s="426"/>
      <c r="D50" s="426"/>
      <c r="E50" s="310" t="s">
        <v>400</v>
      </c>
    </row>
    <row r="51" spans="1:6" x14ac:dyDescent="0.25">
      <c r="C51" s="426"/>
      <c r="D51" s="426"/>
      <c r="E51" s="310" t="s">
        <v>400</v>
      </c>
    </row>
    <row r="52" spans="1:6" x14ac:dyDescent="0.25">
      <c r="C52" s="426"/>
      <c r="D52" s="426"/>
      <c r="E52" s="310" t="s">
        <v>400</v>
      </c>
    </row>
    <row r="53" spans="1:6" x14ac:dyDescent="0.25">
      <c r="C53" s="426"/>
      <c r="D53" s="426"/>
      <c r="E53" s="310" t="s">
        <v>400</v>
      </c>
    </row>
    <row r="54" spans="1:6" x14ac:dyDescent="0.25">
      <c r="A54" s="349">
        <v>6</v>
      </c>
      <c r="B54" s="345" t="s">
        <v>419</v>
      </c>
      <c r="C54" s="436" t="s">
        <v>412</v>
      </c>
      <c r="D54" s="436"/>
      <c r="E54" s="345"/>
      <c r="F54" s="345"/>
    </row>
    <row r="55" spans="1:6" x14ac:dyDescent="0.25">
      <c r="C55" s="430"/>
      <c r="D55" s="430"/>
      <c r="E55" s="345"/>
    </row>
    <row r="56" spans="1:6" x14ac:dyDescent="0.25">
      <c r="C56" s="430"/>
      <c r="D56" s="430"/>
      <c r="E56" s="345"/>
    </row>
    <row r="57" spans="1:6" x14ac:dyDescent="0.25">
      <c r="C57" s="430"/>
      <c r="D57" s="430"/>
      <c r="E57" s="345"/>
    </row>
    <row r="58" spans="1:6" x14ac:dyDescent="0.25">
      <c r="A58" s="349">
        <v>7</v>
      </c>
      <c r="B58" s="345" t="s">
        <v>419</v>
      </c>
      <c r="C58" s="431" t="s">
        <v>415</v>
      </c>
      <c r="D58" s="431"/>
      <c r="E58" s="345"/>
      <c r="F58" s="345"/>
    </row>
    <row r="59" spans="1:6" x14ac:dyDescent="0.25">
      <c r="C59" s="430"/>
      <c r="D59" s="430"/>
      <c r="E59" s="345"/>
    </row>
    <row r="60" spans="1:6" x14ac:dyDescent="0.25">
      <c r="C60" s="430"/>
      <c r="D60" s="430"/>
      <c r="E60" s="345"/>
    </row>
    <row r="61" spans="1:6" x14ac:dyDescent="0.25">
      <c r="C61" s="430"/>
      <c r="D61" s="430"/>
      <c r="E61" s="345"/>
    </row>
    <row r="62" spans="1:6" x14ac:dyDescent="0.25">
      <c r="A62" s="349">
        <v>8</v>
      </c>
      <c r="B62" s="345" t="s">
        <v>419</v>
      </c>
      <c r="C62" s="431" t="s">
        <v>416</v>
      </c>
      <c r="D62" s="431"/>
      <c r="E62" s="345"/>
      <c r="F62" s="345"/>
    </row>
    <row r="63" spans="1:6" x14ac:dyDescent="0.25">
      <c r="C63" s="430"/>
      <c r="D63" s="430"/>
      <c r="E63" s="345"/>
    </row>
    <row r="64" spans="1:6" x14ac:dyDescent="0.25">
      <c r="C64" s="430"/>
      <c r="D64" s="430"/>
      <c r="E64" s="345"/>
    </row>
    <row r="65" spans="1:6" x14ac:dyDescent="0.25">
      <c r="C65" s="430"/>
      <c r="D65" s="430"/>
      <c r="E65" s="345"/>
    </row>
    <row r="66" spans="1:6" x14ac:dyDescent="0.25">
      <c r="A66" s="349">
        <v>9</v>
      </c>
      <c r="B66" s="345" t="s">
        <v>419</v>
      </c>
      <c r="C66" s="431" t="s">
        <v>417</v>
      </c>
      <c r="D66" s="431"/>
      <c r="E66" s="345"/>
      <c r="F66" s="345"/>
    </row>
    <row r="67" spans="1:6" x14ac:dyDescent="0.25">
      <c r="C67" s="430"/>
      <c r="D67" s="430"/>
      <c r="E67" s="345"/>
    </row>
    <row r="68" spans="1:6" x14ac:dyDescent="0.25">
      <c r="C68" s="430"/>
      <c r="D68" s="430"/>
      <c r="E68" s="345"/>
    </row>
    <row r="69" spans="1:6" x14ac:dyDescent="0.25">
      <c r="C69" s="430"/>
      <c r="D69" s="430"/>
      <c r="E69" s="345"/>
    </row>
    <row r="70" spans="1:6" x14ac:dyDescent="0.25">
      <c r="A70" s="428">
        <v>10</v>
      </c>
      <c r="B70" s="427" t="s">
        <v>413</v>
      </c>
      <c r="C70" s="436" t="s">
        <v>414</v>
      </c>
      <c r="D70" s="436"/>
      <c r="E70" s="345"/>
      <c r="F70" s="345"/>
    </row>
    <row r="71" spans="1:6" x14ac:dyDescent="0.25">
      <c r="A71" s="428"/>
      <c r="B71" s="427"/>
      <c r="C71" s="436"/>
      <c r="D71" s="436"/>
      <c r="E71" s="345"/>
      <c r="F71" s="345"/>
    </row>
    <row r="72" spans="1:6" x14ac:dyDescent="0.25">
      <c r="C72" s="430"/>
      <c r="D72" s="430"/>
      <c r="E72" s="345"/>
    </row>
    <row r="73" spans="1:6" x14ac:dyDescent="0.25">
      <c r="C73" s="430"/>
      <c r="D73" s="430"/>
      <c r="E73" s="345"/>
    </row>
    <row r="74" spans="1:6" x14ac:dyDescent="0.25">
      <c r="C74" s="430"/>
      <c r="D74" s="430"/>
      <c r="E74" s="345"/>
    </row>
    <row r="75" spans="1:6" x14ac:dyDescent="0.25">
      <c r="A75" s="349">
        <v>11</v>
      </c>
      <c r="B75" s="345" t="s">
        <v>90</v>
      </c>
      <c r="C75" s="436" t="s">
        <v>421</v>
      </c>
      <c r="D75" s="436"/>
      <c r="E75" s="345"/>
      <c r="F75" s="345"/>
    </row>
    <row r="76" spans="1:6" x14ac:dyDescent="0.25">
      <c r="C76" s="430"/>
      <c r="D76" s="430"/>
      <c r="E76" s="345"/>
    </row>
    <row r="77" spans="1:6" x14ac:dyDescent="0.25">
      <c r="C77" s="430"/>
      <c r="D77" s="430"/>
      <c r="E77" s="345"/>
    </row>
    <row r="78" spans="1:6" x14ac:dyDescent="0.25">
      <c r="C78" s="430"/>
      <c r="D78" s="430"/>
      <c r="E78" s="345"/>
    </row>
    <row r="79" spans="1:6" ht="15" customHeight="1" x14ac:dyDescent="0.25">
      <c r="A79" s="345">
        <v>11</v>
      </c>
      <c r="B79" s="345" t="s">
        <v>90</v>
      </c>
      <c r="C79" s="438" t="s">
        <v>421</v>
      </c>
      <c r="D79" s="438"/>
      <c r="E79" s="348"/>
      <c r="F79" s="345"/>
    </row>
    <row r="80" spans="1:6" x14ac:dyDescent="0.25">
      <c r="A80" s="351" t="s">
        <v>137</v>
      </c>
      <c r="C80" s="425" t="s">
        <v>422</v>
      </c>
      <c r="D80" s="425"/>
      <c r="E80" s="310" t="s">
        <v>400</v>
      </c>
      <c r="F80" s="346">
        <v>1</v>
      </c>
    </row>
    <row r="81" spans="1:6" x14ac:dyDescent="0.25">
      <c r="A81" s="351" t="s">
        <v>424</v>
      </c>
      <c r="C81" s="425" t="s">
        <v>423</v>
      </c>
      <c r="D81" s="425"/>
      <c r="E81" s="347" t="s">
        <v>135</v>
      </c>
      <c r="F81" s="310">
        <v>1</v>
      </c>
    </row>
    <row r="82" spans="1:6" ht="15.75" customHeight="1" x14ac:dyDescent="0.25">
      <c r="A82" s="345">
        <v>12</v>
      </c>
      <c r="B82" s="345" t="s">
        <v>379</v>
      </c>
      <c r="C82" s="424" t="s">
        <v>502</v>
      </c>
      <c r="D82" s="424"/>
      <c r="E82" s="348"/>
      <c r="F82" s="345"/>
    </row>
    <row r="83" spans="1:6" x14ac:dyDescent="0.25">
      <c r="A83" s="351" t="s">
        <v>139</v>
      </c>
      <c r="C83" s="425" t="s">
        <v>503</v>
      </c>
      <c r="D83" s="425"/>
      <c r="E83" s="310" t="s">
        <v>400</v>
      </c>
      <c r="F83" s="346">
        <v>1</v>
      </c>
    </row>
    <row r="84" spans="1:6" x14ac:dyDescent="0.25">
      <c r="C84" s="425"/>
      <c r="D84" s="425"/>
    </row>
    <row r="89" spans="1:6" x14ac:dyDescent="0.25">
      <c r="C89" s="434"/>
      <c r="D89" s="434"/>
    </row>
    <row r="90" spans="1:6" x14ac:dyDescent="0.25">
      <c r="C90" s="435"/>
      <c r="D90" s="435"/>
    </row>
    <row r="91" spans="1:6" x14ac:dyDescent="0.25">
      <c r="C91" s="435"/>
      <c r="D91" s="435"/>
    </row>
    <row r="92" spans="1:6" x14ac:dyDescent="0.25">
      <c r="C92" s="435"/>
      <c r="D92" s="435"/>
    </row>
  </sheetData>
  <mergeCells count="88">
    <mergeCell ref="C92:D92"/>
    <mergeCell ref="C66:D66"/>
    <mergeCell ref="C70:D71"/>
    <mergeCell ref="C54:D54"/>
    <mergeCell ref="C18:D18"/>
    <mergeCell ref="C19:D19"/>
    <mergeCell ref="C20:D20"/>
    <mergeCell ref="C79:D79"/>
    <mergeCell ref="C89:D89"/>
    <mergeCell ref="C90:D90"/>
    <mergeCell ref="C91:D91"/>
    <mergeCell ref="C35:D35"/>
    <mergeCell ref="C10:D10"/>
    <mergeCell ref="C11:D11"/>
    <mergeCell ref="C12:D12"/>
    <mergeCell ref="C13:D13"/>
    <mergeCell ref="C14:D14"/>
    <mergeCell ref="C15:D15"/>
    <mergeCell ref="C16:D16"/>
    <mergeCell ref="C17:D17"/>
    <mergeCell ref="C75:D75"/>
    <mergeCell ref="C58:D58"/>
    <mergeCell ref="C62:D62"/>
    <mergeCell ref="C45:D45"/>
    <mergeCell ref="C43:D43"/>
    <mergeCell ref="C80:D80"/>
    <mergeCell ref="C81:D81"/>
    <mergeCell ref="C1:D1"/>
    <mergeCell ref="C2:D2"/>
    <mergeCell ref="C3:D3"/>
    <mergeCell ref="C4:D4"/>
    <mergeCell ref="C5:D5"/>
    <mergeCell ref="C6:D6"/>
    <mergeCell ref="C9:D9"/>
    <mergeCell ref="C21:D21"/>
    <mergeCell ref="C22:D22"/>
    <mergeCell ref="C23:D23"/>
    <mergeCell ref="C24:D24"/>
    <mergeCell ref="C42:D42"/>
    <mergeCell ref="C74:D74"/>
    <mergeCell ref="C61:D61"/>
    <mergeCell ref="C63:D63"/>
    <mergeCell ref="C64:D64"/>
    <mergeCell ref="C65:D65"/>
    <mergeCell ref="C67:D67"/>
    <mergeCell ref="C46:D46"/>
    <mergeCell ref="C68:D68"/>
    <mergeCell ref="C69:D69"/>
    <mergeCell ref="C72:D72"/>
    <mergeCell ref="C73:D73"/>
    <mergeCell ref="C55:D55"/>
    <mergeCell ref="C56:D56"/>
    <mergeCell ref="C57:D57"/>
    <mergeCell ref="C59:D59"/>
    <mergeCell ref="C60:D60"/>
    <mergeCell ref="C38:D38"/>
    <mergeCell ref="C39:D39"/>
    <mergeCell ref="C40:D40"/>
    <mergeCell ref="C41:D41"/>
    <mergeCell ref="C44:D44"/>
    <mergeCell ref="C25:D25"/>
    <mergeCell ref="C26:D26"/>
    <mergeCell ref="C27:D27"/>
    <mergeCell ref="C28:D28"/>
    <mergeCell ref="C29:D29"/>
    <mergeCell ref="B70:B71"/>
    <mergeCell ref="A70:A71"/>
    <mergeCell ref="C47:D47"/>
    <mergeCell ref="C48:D48"/>
    <mergeCell ref="C49:D49"/>
    <mergeCell ref="C50:D50"/>
    <mergeCell ref="C51:D51"/>
    <mergeCell ref="C8:D8"/>
    <mergeCell ref="C82:D82"/>
    <mergeCell ref="C83:D83"/>
    <mergeCell ref="C84:D84"/>
    <mergeCell ref="C52:D52"/>
    <mergeCell ref="C53:D53"/>
    <mergeCell ref="C32:D32"/>
    <mergeCell ref="C36:D36"/>
    <mergeCell ref="C37:D37"/>
    <mergeCell ref="C30:D30"/>
    <mergeCell ref="C31:D31"/>
    <mergeCell ref="C33:D33"/>
    <mergeCell ref="C34:D34"/>
    <mergeCell ref="C76:D76"/>
    <mergeCell ref="C77:D77"/>
    <mergeCell ref="C78:D78"/>
  </mergeCells>
  <conditionalFormatting sqref="E3">
    <cfRule type="containsText" dxfId="284" priority="124" operator="containsText" text="Ei tehdä">
      <formula>NOT(ISERROR(SEARCH("Ei tehdä",E3)))</formula>
    </cfRule>
    <cfRule type="containsText" dxfId="283" priority="125" operator="containsText" text="Valmis">
      <formula>NOT(ISERROR(SEARCH("Valmis",E3)))</formula>
    </cfRule>
    <cfRule type="containsText" dxfId="282" priority="126" operator="containsText" text="Kesken">
      <formula>NOT(ISERROR(SEARCH("Kesken",E3)))</formula>
    </cfRule>
    <cfRule type="containsBlanks" dxfId="281" priority="127">
      <formula>LEN(TRIM(E3))=0</formula>
    </cfRule>
  </conditionalFormatting>
  <conditionalFormatting sqref="E4">
    <cfRule type="containsText" dxfId="280" priority="119" operator="containsText" text="Ei tehdä">
      <formula>NOT(ISERROR(SEARCH("Ei tehdä",E4)))</formula>
    </cfRule>
    <cfRule type="containsText" dxfId="279" priority="120" operator="containsText" text="Valmis">
      <formula>NOT(ISERROR(SEARCH("Valmis",E4)))</formula>
    </cfRule>
    <cfRule type="containsText" dxfId="278" priority="121" operator="containsText" text="Kesken">
      <formula>NOT(ISERROR(SEARCH("Kesken",E4)))</formula>
    </cfRule>
    <cfRule type="containsBlanks" dxfId="277" priority="122">
      <formula>LEN(TRIM(E4))=0</formula>
    </cfRule>
  </conditionalFormatting>
  <conditionalFormatting sqref="E6 E8">
    <cfRule type="containsText" dxfId="276" priority="104" operator="containsText" text="Ei tehdä">
      <formula>NOT(ISERROR(SEARCH("Ei tehdä",E6)))</formula>
    </cfRule>
    <cfRule type="containsText" dxfId="275" priority="105" operator="containsText" text="Valmis">
      <formula>NOT(ISERROR(SEARCH("Valmis",E6)))</formula>
    </cfRule>
    <cfRule type="containsText" dxfId="274" priority="106" operator="containsText" text="Kesken">
      <formula>NOT(ISERROR(SEARCH("Kesken",E6)))</formula>
    </cfRule>
    <cfRule type="containsBlanks" dxfId="273" priority="107">
      <formula>LEN(TRIM(E6))=0</formula>
    </cfRule>
  </conditionalFormatting>
  <conditionalFormatting sqref="E80">
    <cfRule type="containsText" dxfId="272" priority="60" operator="containsText" text="Ei tehdä">
      <formula>NOT(ISERROR(SEARCH("Ei tehdä",E80)))</formula>
    </cfRule>
    <cfRule type="containsText" dxfId="271" priority="61" operator="containsText" text="Valmis">
      <formula>NOT(ISERROR(SEARCH("Valmis",E80)))</formula>
    </cfRule>
    <cfRule type="containsText" dxfId="270" priority="62" operator="containsText" text="Kesken">
      <formula>NOT(ISERROR(SEARCH("Kesken",E80)))</formula>
    </cfRule>
    <cfRule type="containsBlanks" dxfId="269" priority="63">
      <formula>LEN(TRIM(E80))=0</formula>
    </cfRule>
  </conditionalFormatting>
  <conditionalFormatting sqref="E11">
    <cfRule type="containsText" dxfId="264" priority="92" operator="containsText" text="Ei tehdä">
      <formula>NOT(ISERROR(SEARCH("Ei tehdä",E11)))</formula>
    </cfRule>
    <cfRule type="containsText" dxfId="263" priority="93" operator="containsText" text="Valmis">
      <formula>NOT(ISERROR(SEARCH("Valmis",E11)))</formula>
    </cfRule>
    <cfRule type="containsText" dxfId="262" priority="94" operator="containsText" text="Kesken">
      <formula>NOT(ISERROR(SEARCH("Kesken",E11)))</formula>
    </cfRule>
    <cfRule type="containsBlanks" dxfId="261" priority="95">
      <formula>LEN(TRIM(E11))=0</formula>
    </cfRule>
  </conditionalFormatting>
  <conditionalFormatting sqref="E12">
    <cfRule type="containsText" dxfId="260" priority="88" operator="containsText" text="Ei tehdä">
      <formula>NOT(ISERROR(SEARCH("Ei tehdä",E12)))</formula>
    </cfRule>
    <cfRule type="containsText" dxfId="259" priority="89" operator="containsText" text="Valmis">
      <formula>NOT(ISERROR(SEARCH("Valmis",E12)))</formula>
    </cfRule>
    <cfRule type="containsText" dxfId="258" priority="90" operator="containsText" text="Kesken">
      <formula>NOT(ISERROR(SEARCH("Kesken",E12)))</formula>
    </cfRule>
    <cfRule type="containsBlanks" dxfId="257" priority="91">
      <formula>LEN(TRIM(E12))=0</formula>
    </cfRule>
  </conditionalFormatting>
  <conditionalFormatting sqref="E13">
    <cfRule type="containsText" dxfId="256" priority="84" operator="containsText" text="Ei tehdä">
      <formula>NOT(ISERROR(SEARCH("Ei tehdä",E13)))</formula>
    </cfRule>
    <cfRule type="containsText" dxfId="255" priority="85" operator="containsText" text="Valmis">
      <formula>NOT(ISERROR(SEARCH("Valmis",E13)))</formula>
    </cfRule>
    <cfRule type="containsText" dxfId="254" priority="86" operator="containsText" text="Kesken">
      <formula>NOT(ISERROR(SEARCH("Kesken",E13)))</formula>
    </cfRule>
    <cfRule type="containsBlanks" dxfId="253" priority="87">
      <formula>LEN(TRIM(E13))=0</formula>
    </cfRule>
  </conditionalFormatting>
  <conditionalFormatting sqref="E15">
    <cfRule type="containsText" dxfId="252" priority="80" operator="containsText" text="Ei tehdä">
      <formula>NOT(ISERROR(SEARCH("Ei tehdä",E15)))</formula>
    </cfRule>
    <cfRule type="containsText" dxfId="251" priority="81" operator="containsText" text="Valmis">
      <formula>NOT(ISERROR(SEARCH("Valmis",E15)))</formula>
    </cfRule>
    <cfRule type="containsText" dxfId="250" priority="82" operator="containsText" text="Kesken">
      <formula>NOT(ISERROR(SEARCH("Kesken",E15)))</formula>
    </cfRule>
    <cfRule type="containsBlanks" dxfId="249" priority="83">
      <formula>LEN(TRIM(E15))=0</formula>
    </cfRule>
  </conditionalFormatting>
  <conditionalFormatting sqref="E16:E17">
    <cfRule type="containsText" dxfId="248" priority="76" operator="containsText" text="Ei tehdä">
      <formula>NOT(ISERROR(SEARCH("Ei tehdä",E16)))</formula>
    </cfRule>
    <cfRule type="containsText" dxfId="247" priority="77" operator="containsText" text="Valmis">
      <formula>NOT(ISERROR(SEARCH("Valmis",E16)))</formula>
    </cfRule>
    <cfRule type="containsText" dxfId="246" priority="78" operator="containsText" text="Kesken">
      <formula>NOT(ISERROR(SEARCH("Kesken",E16)))</formula>
    </cfRule>
    <cfRule type="containsBlanks" dxfId="245" priority="79">
      <formula>LEN(TRIM(E16))=0</formula>
    </cfRule>
  </conditionalFormatting>
  <conditionalFormatting sqref="E14">
    <cfRule type="containsText" dxfId="240" priority="68" operator="containsText" text="Ei tehdä">
      <formula>NOT(ISERROR(SEARCH("Ei tehdä",E14)))</formula>
    </cfRule>
    <cfRule type="containsText" dxfId="239" priority="69" operator="containsText" text="Valmis">
      <formula>NOT(ISERROR(SEARCH("Valmis",E14)))</formula>
    </cfRule>
    <cfRule type="containsText" dxfId="238" priority="70" operator="containsText" text="Kesken">
      <formula>NOT(ISERROR(SEARCH("Kesken",E14)))</formula>
    </cfRule>
    <cfRule type="containsBlanks" dxfId="237" priority="71">
      <formula>LEN(TRIM(E14))=0</formula>
    </cfRule>
  </conditionalFormatting>
  <conditionalFormatting sqref="E24">
    <cfRule type="containsText" dxfId="236" priority="56" operator="containsText" text="Ei tehdä">
      <formula>NOT(ISERROR(SEARCH("Ei tehdä",E24)))</formula>
    </cfRule>
    <cfRule type="containsText" dxfId="235" priority="57" operator="containsText" text="Valmis">
      <formula>NOT(ISERROR(SEARCH("Valmis",E24)))</formula>
    </cfRule>
    <cfRule type="containsText" dxfId="234" priority="58" operator="containsText" text="Kesken">
      <formula>NOT(ISERROR(SEARCH("Kesken",E24)))</formula>
    </cfRule>
    <cfRule type="containsBlanks" dxfId="233" priority="59">
      <formula>LEN(TRIM(E24))=0</formula>
    </cfRule>
  </conditionalFormatting>
  <conditionalFormatting sqref="E22">
    <cfRule type="containsText" dxfId="232" priority="52" operator="containsText" text="Ei tehdä">
      <formula>NOT(ISERROR(SEARCH("Ei tehdä",E22)))</formula>
    </cfRule>
    <cfRule type="containsText" dxfId="231" priority="53" operator="containsText" text="Valmis">
      <formula>NOT(ISERROR(SEARCH("Valmis",E22)))</formula>
    </cfRule>
    <cfRule type="containsText" dxfId="230" priority="54" operator="containsText" text="Kesken">
      <formula>NOT(ISERROR(SEARCH("Kesken",E22)))</formula>
    </cfRule>
    <cfRule type="containsBlanks" dxfId="229" priority="55">
      <formula>LEN(TRIM(E22))=0</formula>
    </cfRule>
  </conditionalFormatting>
  <conditionalFormatting sqref="E23">
    <cfRule type="containsText" dxfId="228" priority="48" operator="containsText" text="Ei tehdä">
      <formula>NOT(ISERROR(SEARCH("Ei tehdä",E23)))</formula>
    </cfRule>
    <cfRule type="containsText" dxfId="227" priority="49" operator="containsText" text="Valmis">
      <formula>NOT(ISERROR(SEARCH("Valmis",E23)))</formula>
    </cfRule>
    <cfRule type="containsText" dxfId="226" priority="50" operator="containsText" text="Kesken">
      <formula>NOT(ISERROR(SEARCH("Kesken",E23)))</formula>
    </cfRule>
    <cfRule type="containsBlanks" dxfId="225" priority="51">
      <formula>LEN(TRIM(E23))=0</formula>
    </cfRule>
  </conditionalFormatting>
  <conditionalFormatting sqref="E25:E41">
    <cfRule type="containsText" dxfId="224" priority="28" operator="containsText" text="Ei tehdä">
      <formula>NOT(ISERROR(SEARCH("Ei tehdä",E25)))</formula>
    </cfRule>
    <cfRule type="containsText" dxfId="223" priority="29" operator="containsText" text="Valmis">
      <formula>NOT(ISERROR(SEARCH("Valmis",E25)))</formula>
    </cfRule>
    <cfRule type="containsText" dxfId="222" priority="30" operator="containsText" text="Kesken">
      <formula>NOT(ISERROR(SEARCH("Kesken",E25)))</formula>
    </cfRule>
    <cfRule type="containsBlanks" dxfId="221" priority="31">
      <formula>LEN(TRIM(E25))=0</formula>
    </cfRule>
  </conditionalFormatting>
  <conditionalFormatting sqref="E43:E53">
    <cfRule type="containsText" dxfId="220" priority="24" operator="containsText" text="Ei tehdä">
      <formula>NOT(ISERROR(SEARCH("Ei tehdä",E43)))</formula>
    </cfRule>
    <cfRule type="containsText" dxfId="219" priority="25" operator="containsText" text="Valmis">
      <formula>NOT(ISERROR(SEARCH("Valmis",E43)))</formula>
    </cfRule>
    <cfRule type="containsText" dxfId="218" priority="26" operator="containsText" text="Kesken">
      <formula>NOT(ISERROR(SEARCH("Kesken",E43)))</formula>
    </cfRule>
    <cfRule type="containsBlanks" dxfId="217" priority="27">
      <formula>LEN(TRIM(E43))=0</formula>
    </cfRule>
  </conditionalFormatting>
  <conditionalFormatting sqref="E7">
    <cfRule type="containsText" dxfId="216" priority="20" operator="containsText" text="Ei tehdä">
      <formula>NOT(ISERROR(SEARCH("Ei tehdä",E7)))</formula>
    </cfRule>
    <cfRule type="containsText" dxfId="215" priority="21" operator="containsText" text="Valmis">
      <formula>NOT(ISERROR(SEARCH("Valmis",E7)))</formula>
    </cfRule>
    <cfRule type="containsText" dxfId="214" priority="22" operator="containsText" text="Kesken">
      <formula>NOT(ISERROR(SEARCH("Kesken",E7)))</formula>
    </cfRule>
    <cfRule type="containsBlanks" dxfId="213" priority="23">
      <formula>LEN(TRIM(E7))=0</formula>
    </cfRule>
  </conditionalFormatting>
  <conditionalFormatting sqref="E83:E84">
    <cfRule type="containsText" dxfId="212" priority="16" operator="containsText" text="Ei tehdä">
      <formula>NOT(ISERROR(SEARCH("Ei tehdä",E83)))</formula>
    </cfRule>
    <cfRule type="containsText" dxfId="211" priority="17" operator="containsText" text="Valmis">
      <formula>NOT(ISERROR(SEARCH("Valmis",E83)))</formula>
    </cfRule>
    <cfRule type="containsText" dxfId="210" priority="18" operator="containsText" text="Kesken">
      <formula>NOT(ISERROR(SEARCH("Kesken",E83)))</formula>
    </cfRule>
    <cfRule type="containsBlanks" dxfId="209" priority="19">
      <formula>LEN(TRIM(E83))=0</formula>
    </cfRule>
  </conditionalFormatting>
  <conditionalFormatting sqref="E10">
    <cfRule type="containsText" dxfId="14" priority="12" operator="containsText" text="Ei tehdä">
      <formula>NOT(ISERROR(SEARCH("Ei tehdä",E10)))</formula>
    </cfRule>
    <cfRule type="containsText" dxfId="13" priority="13" operator="containsText" text="Valmis">
      <formula>NOT(ISERROR(SEARCH("Valmis",E10)))</formula>
    </cfRule>
    <cfRule type="containsText" dxfId="12" priority="14" operator="containsText" text="Kesken">
      <formula>NOT(ISERROR(SEARCH("Kesken",E10)))</formula>
    </cfRule>
    <cfRule type="containsBlanks" dxfId="11" priority="15">
      <formula>LEN(TRIM(E10))=0</formula>
    </cfRule>
  </conditionalFormatting>
  <conditionalFormatting sqref="E18:E20">
    <cfRule type="containsText" dxfId="9" priority="7" operator="containsText" text="Ei tehdä">
      <formula>NOT(ISERROR(SEARCH("Ei tehdä",E18)))</formula>
    </cfRule>
    <cfRule type="containsText" dxfId="8" priority="8" operator="containsText" text="Valmis">
      <formula>NOT(ISERROR(SEARCH("Valmis",E18)))</formula>
    </cfRule>
    <cfRule type="containsText" dxfId="7" priority="9" operator="containsText" text="Kesken">
      <formula>NOT(ISERROR(SEARCH("Kesken",E18)))</formula>
    </cfRule>
    <cfRule type="containsBlanks" dxfId="6" priority="10">
      <formula>LEN(TRIM(E18))=0</formula>
    </cfRule>
  </conditionalFormatting>
  <conditionalFormatting sqref="E81">
    <cfRule type="containsText" dxfId="4" priority="2" operator="containsText" text="Ei tehdä">
      <formula>NOT(ISERROR(SEARCH("Ei tehdä",E81)))</formula>
    </cfRule>
    <cfRule type="containsText" dxfId="3" priority="3" operator="containsText" text="Valmis">
      <formula>NOT(ISERROR(SEARCH("Valmis",E81)))</formula>
    </cfRule>
    <cfRule type="containsText" dxfId="2" priority="4" operator="containsText" text="Kesken">
      <formula>NOT(ISERROR(SEARCH("Kesken",E81)))</formula>
    </cfRule>
    <cfRule type="containsBlanks" dxfId="1" priority="5">
      <formula>LEN(TRIM(E81))=0</formula>
    </cfRule>
  </conditionalFormatting>
  <pageMargins left="0.7" right="0.7" top="0.75" bottom="0.75" header="0.3" footer="0.3"/>
  <pageSetup paperSize="9" orientation="portrait" r:id="rId1"/>
  <ignoredErrors>
    <ignoredError sqref="A34:A36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3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18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11" operator="containsText" id="{13103531-4354-416F-9BDE-A827863CCF25}">
            <xm:f>NOT(ISERROR(SEARCH("""",E10)))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6" operator="containsText" id="{DC41060F-7860-488C-B6B1-70752796CA85}">
            <xm:f>NOT(ISERROR(SEARCH("""",E18)))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E18:E20</xm:sqref>
        </x14:conditionalFormatting>
        <x14:conditionalFormatting xmlns:xm="http://schemas.microsoft.com/office/excel/2006/main">
          <x14:cfRule type="containsText" priority="1" operator="containsText" id="{5B9F05E8-EC48-4E9E-9174-866C6023FF85}">
            <xm:f>NOT(ISERROR(SEARCH("""",E81)))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2"/>
  <sheetViews>
    <sheetView topLeftCell="A22" workbookViewId="0">
      <selection activeCell="H50" sqref="H50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4"/>
      <c r="K1" s="304"/>
      <c r="L1" s="304"/>
      <c r="M1" s="304"/>
      <c r="N1" s="304"/>
      <c r="O1" s="304"/>
    </row>
    <row r="2" spans="1:20" ht="14.25" customHeight="1" x14ac:dyDescent="0.25">
      <c r="B2" s="448" t="s">
        <v>84</v>
      </c>
      <c r="C2" s="449"/>
      <c r="D2" s="450" t="s">
        <v>491</v>
      </c>
      <c r="E2" s="451"/>
      <c r="F2" s="452"/>
      <c r="J2" s="30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3"/>
      <c r="E3" s="454"/>
      <c r="F3" s="455"/>
      <c r="J3" s="30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3"/>
      <c r="E4" s="454"/>
      <c r="F4" s="455"/>
      <c r="J4" s="30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3"/>
      <c r="E5" s="454"/>
      <c r="F5" s="455"/>
      <c r="J5" s="304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56"/>
      <c r="E6" s="457"/>
      <c r="F6" s="458"/>
      <c r="J6" s="304"/>
      <c r="K6" s="304"/>
      <c r="L6" s="304"/>
      <c r="M6" s="304"/>
      <c r="N6" s="304"/>
      <c r="O6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41" t="s">
        <v>85</v>
      </c>
      <c r="C9" s="306"/>
      <c r="D9" s="306" t="s">
        <v>86</v>
      </c>
      <c r="E9" s="432" t="s">
        <v>87</v>
      </c>
      <c r="F9" s="433"/>
      <c r="G9" s="459" t="s">
        <v>88</v>
      </c>
      <c r="H9" s="460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53">
        <v>1</v>
      </c>
      <c r="C10" s="352"/>
      <c r="D10" s="353" t="s">
        <v>90</v>
      </c>
      <c r="E10" s="424" t="s">
        <v>377</v>
      </c>
      <c r="F10" s="424"/>
      <c r="G10" s="439"/>
      <c r="H10" s="439"/>
      <c r="I10" s="353">
        <v>0</v>
      </c>
      <c r="J10" s="353">
        <v>0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53">
        <v>2</v>
      </c>
      <c r="C11" s="352"/>
      <c r="D11" s="345" t="s">
        <v>379</v>
      </c>
      <c r="E11" s="438" t="s">
        <v>381</v>
      </c>
      <c r="F11" s="438"/>
      <c r="G11" s="439"/>
      <c r="H11" s="439"/>
      <c r="I11" s="353">
        <v>2</v>
      </c>
      <c r="J11" s="353">
        <v>1</v>
      </c>
      <c r="K11" s="310"/>
      <c r="L11" s="31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53">
        <v>3</v>
      </c>
      <c r="C12" s="352"/>
      <c r="D12" s="345" t="s">
        <v>379</v>
      </c>
      <c r="E12" s="424" t="s">
        <v>380</v>
      </c>
      <c r="F12" s="424"/>
      <c r="G12" s="439"/>
      <c r="H12" s="439"/>
      <c r="I12" s="353">
        <v>20</v>
      </c>
      <c r="J12" s="353">
        <v>0</v>
      </c>
      <c r="K12" s="310"/>
      <c r="L12" s="31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53">
        <v>4</v>
      </c>
      <c r="C13" s="352"/>
      <c r="D13" s="345" t="s">
        <v>419</v>
      </c>
      <c r="E13" s="431" t="s">
        <v>410</v>
      </c>
      <c r="F13" s="431"/>
      <c r="G13" s="439"/>
      <c r="H13" s="439"/>
      <c r="I13" s="353">
        <v>40</v>
      </c>
      <c r="J13" s="353">
        <v>0</v>
      </c>
      <c r="K13" s="310"/>
      <c r="L13" s="31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53">
        <v>11</v>
      </c>
      <c r="C14" s="352"/>
      <c r="D14" s="345" t="s">
        <v>90</v>
      </c>
      <c r="E14" s="438" t="s">
        <v>421</v>
      </c>
      <c r="F14" s="438"/>
      <c r="G14" s="439"/>
      <c r="H14" s="439"/>
      <c r="I14" s="353">
        <v>0</v>
      </c>
      <c r="J14" s="353">
        <v>0</v>
      </c>
      <c r="K14" s="310"/>
      <c r="L14" s="31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53">
        <v>12</v>
      </c>
      <c r="C15" s="352"/>
      <c r="D15" s="345" t="s">
        <v>379</v>
      </c>
      <c r="E15" s="424" t="s">
        <v>502</v>
      </c>
      <c r="F15" s="424"/>
      <c r="G15" s="439"/>
      <c r="H15" s="439"/>
      <c r="I15" s="353">
        <v>5</v>
      </c>
      <c r="J15" s="353">
        <v>0</v>
      </c>
      <c r="K15" s="310"/>
      <c r="L15" s="31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447"/>
      <c r="F16" s="447"/>
      <c r="G16" s="446"/>
      <c r="H16" s="446"/>
      <c r="I16" s="173"/>
      <c r="J16" s="173"/>
      <c r="K16" s="310" t="e">
        <f>SUMIFS($J$22:$J$55,$B$22:$B$115,"3.",$F$22:$F$115,"Valmis")</f>
        <v>#VALUE!</v>
      </c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E17" s="322"/>
      <c r="F17" s="322"/>
      <c r="G17" s="320"/>
      <c r="H17" s="320"/>
      <c r="I17" s="173"/>
      <c r="J17" s="173"/>
      <c r="K17" s="310"/>
      <c r="L17" s="310"/>
      <c r="M17" s="310"/>
      <c r="N17" s="310"/>
      <c r="O17" s="310"/>
      <c r="P17" s="319"/>
      <c r="Q17" s="319"/>
      <c r="R17" s="319"/>
      <c r="S17" s="319"/>
      <c r="T17" s="319"/>
    </row>
    <row r="18" spans="1:20" ht="15" customHeight="1" x14ac:dyDescent="0.25">
      <c r="C18" s="71"/>
      <c r="D18" s="71"/>
      <c r="E18" s="445"/>
      <c r="F18" s="445"/>
      <c r="G18" s="22"/>
      <c r="H18" s="22"/>
      <c r="I18" s="173"/>
      <c r="J18" s="173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30.75" customHeight="1" x14ac:dyDescent="0.25">
      <c r="B19" s="72"/>
      <c r="C19" s="440" t="s">
        <v>92</v>
      </c>
      <c r="D19" s="441"/>
      <c r="E19" s="442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45" customHeight="1" x14ac:dyDescent="0.25">
      <c r="A21" s="70"/>
      <c r="B21" s="309" t="s">
        <v>94</v>
      </c>
      <c r="C21" s="309" t="s">
        <v>95</v>
      </c>
      <c r="D21" s="443" t="s">
        <v>96</v>
      </c>
      <c r="E21" s="444"/>
      <c r="F21" s="172" t="s">
        <v>97</v>
      </c>
      <c r="G21" s="309" t="s">
        <v>98</v>
      </c>
      <c r="H21" s="309" t="s">
        <v>99</v>
      </c>
      <c r="I21" s="309"/>
      <c r="J21" s="309" t="s">
        <v>101</v>
      </c>
      <c r="K21" s="28" t="s">
        <v>431</v>
      </c>
      <c r="L21" s="28" t="s">
        <v>432</v>
      </c>
      <c r="M21" s="28" t="s">
        <v>102</v>
      </c>
      <c r="N21" s="28" t="s">
        <v>433</v>
      </c>
      <c r="O21" s="28" t="s">
        <v>103</v>
      </c>
      <c r="P21" s="28" t="s">
        <v>434</v>
      </c>
      <c r="Q21" s="28" t="s">
        <v>125</v>
      </c>
      <c r="R21" s="28" t="s">
        <v>435</v>
      </c>
      <c r="S21" s="28" t="s">
        <v>436</v>
      </c>
      <c r="T21" s="28" t="s">
        <v>437</v>
      </c>
    </row>
    <row r="22" spans="1:20" ht="15.75" x14ac:dyDescent="0.25">
      <c r="B22" s="558" t="s">
        <v>104</v>
      </c>
      <c r="C22" s="559"/>
      <c r="D22" s="560" t="s">
        <v>378</v>
      </c>
      <c r="E22" s="560"/>
      <c r="F22" s="347" t="s">
        <v>135</v>
      </c>
      <c r="G22" s="559"/>
      <c r="H22" s="559" t="s">
        <v>106</v>
      </c>
      <c r="I22" s="559"/>
      <c r="J22" s="570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303">
        <v>0</v>
      </c>
      <c r="Q22" s="303">
        <v>0</v>
      </c>
      <c r="R22" s="323">
        <v>0</v>
      </c>
      <c r="S22" s="323">
        <v>0</v>
      </c>
      <c r="T22" s="323">
        <v>0</v>
      </c>
    </row>
    <row r="23" spans="1:20" ht="15.75" x14ac:dyDescent="0.25">
      <c r="B23" s="558" t="s">
        <v>107</v>
      </c>
      <c r="C23" s="559"/>
      <c r="D23" s="561" t="s">
        <v>108</v>
      </c>
      <c r="E23" s="561"/>
      <c r="F23" s="347" t="s">
        <v>135</v>
      </c>
      <c r="G23" s="559"/>
      <c r="H23" s="559" t="s">
        <v>375</v>
      </c>
      <c r="I23" s="559"/>
      <c r="J23" s="570">
        <v>0</v>
      </c>
      <c r="K23" s="28">
        <v>0</v>
      </c>
      <c r="L23" s="28">
        <v>0</v>
      </c>
      <c r="M23" s="28">
        <v>0</v>
      </c>
      <c r="N23" s="28">
        <v>0</v>
      </c>
      <c r="O23" s="28"/>
      <c r="P23" s="340"/>
      <c r="Q23" s="340"/>
      <c r="R23" s="340"/>
      <c r="S23" s="340"/>
      <c r="T23" s="340"/>
    </row>
    <row r="24" spans="1:20" ht="15.75" x14ac:dyDescent="0.25">
      <c r="B24" s="562" t="s">
        <v>109</v>
      </c>
      <c r="C24" s="563"/>
      <c r="D24" s="564" t="s">
        <v>382</v>
      </c>
      <c r="E24" s="564"/>
      <c r="F24" s="347" t="s">
        <v>135</v>
      </c>
      <c r="G24" s="563"/>
      <c r="H24" s="563"/>
      <c r="I24" s="563"/>
      <c r="J24" s="571">
        <v>1</v>
      </c>
      <c r="K24" s="28">
        <v>1</v>
      </c>
      <c r="L24" s="28">
        <v>0</v>
      </c>
      <c r="M24" s="28">
        <v>0</v>
      </c>
      <c r="N24" s="28">
        <v>0</v>
      </c>
      <c r="O24" s="28"/>
      <c r="P24" s="340"/>
      <c r="Q24" s="340"/>
      <c r="R24" s="340"/>
      <c r="S24" s="340"/>
      <c r="T24" s="340"/>
    </row>
    <row r="25" spans="1:20" ht="15.75" x14ac:dyDescent="0.25">
      <c r="B25" s="562" t="s">
        <v>486</v>
      </c>
      <c r="C25" s="563"/>
      <c r="D25" s="565" t="s">
        <v>487</v>
      </c>
      <c r="E25" s="565"/>
      <c r="F25" s="310" t="s">
        <v>400</v>
      </c>
      <c r="G25" s="563"/>
      <c r="H25" s="563"/>
      <c r="I25" s="563"/>
      <c r="J25" s="571">
        <v>1</v>
      </c>
      <c r="K25" s="28">
        <v>0</v>
      </c>
      <c r="L25" s="28">
        <v>0</v>
      </c>
      <c r="M25" s="28">
        <v>0</v>
      </c>
      <c r="N25" s="28">
        <v>1</v>
      </c>
      <c r="O25" s="28"/>
      <c r="P25" s="340"/>
      <c r="Q25" s="340"/>
      <c r="R25" s="340"/>
      <c r="S25" s="340"/>
      <c r="T25" s="340"/>
    </row>
    <row r="26" spans="1:20" ht="15.75" x14ac:dyDescent="0.25">
      <c r="B26" s="562" t="s">
        <v>488</v>
      </c>
      <c r="C26" s="563"/>
      <c r="D26" s="566" t="s">
        <v>489</v>
      </c>
      <c r="E26" s="566"/>
      <c r="F26" s="347" t="s">
        <v>135</v>
      </c>
      <c r="G26" s="563"/>
      <c r="H26" s="563" t="s">
        <v>106</v>
      </c>
      <c r="I26" s="563"/>
      <c r="J26" s="571">
        <v>0</v>
      </c>
      <c r="K26" s="28">
        <v>0</v>
      </c>
      <c r="L26" s="28">
        <v>0</v>
      </c>
      <c r="M26" s="28">
        <v>0</v>
      </c>
      <c r="N26" s="28">
        <v>0</v>
      </c>
      <c r="O26" s="28"/>
      <c r="P26" s="340"/>
      <c r="Q26" s="340"/>
      <c r="R26" s="340"/>
      <c r="S26" s="340"/>
      <c r="T26" s="340"/>
    </row>
    <row r="27" spans="1:20" ht="15.75" x14ac:dyDescent="0.25">
      <c r="B27" s="558" t="s">
        <v>110</v>
      </c>
      <c r="C27" s="559"/>
      <c r="D27" s="567" t="s">
        <v>389</v>
      </c>
      <c r="E27" s="567"/>
      <c r="F27" s="347" t="s">
        <v>135</v>
      </c>
      <c r="G27" s="559"/>
      <c r="H27" s="559"/>
      <c r="I27" s="559"/>
      <c r="J27" s="570">
        <v>1</v>
      </c>
      <c r="K27" s="28">
        <v>1</v>
      </c>
      <c r="L27" s="28">
        <v>1</v>
      </c>
      <c r="M27" s="28">
        <v>1</v>
      </c>
      <c r="N27" s="28">
        <v>1</v>
      </c>
      <c r="O27" s="28">
        <v>0</v>
      </c>
      <c r="P27" s="340"/>
      <c r="Q27" s="340"/>
      <c r="R27" s="340"/>
      <c r="S27" s="340"/>
      <c r="T27" s="340"/>
    </row>
    <row r="28" spans="1:20" ht="15.75" x14ac:dyDescent="0.25">
      <c r="B28" s="558" t="s">
        <v>81</v>
      </c>
      <c r="C28" s="559"/>
      <c r="D28" s="567" t="s">
        <v>390</v>
      </c>
      <c r="E28" s="567"/>
      <c r="F28" s="347" t="s">
        <v>135</v>
      </c>
      <c r="G28" s="559"/>
      <c r="H28" s="559" t="s">
        <v>374</v>
      </c>
      <c r="I28" s="559"/>
      <c r="J28" s="570">
        <v>1</v>
      </c>
      <c r="K28" s="28">
        <v>1</v>
      </c>
      <c r="L28" s="28">
        <v>1</v>
      </c>
      <c r="M28" s="28">
        <v>0</v>
      </c>
      <c r="N28" s="28">
        <v>0</v>
      </c>
      <c r="O28" s="28"/>
      <c r="P28" s="340"/>
      <c r="Q28" s="340"/>
      <c r="R28" s="340"/>
      <c r="S28" s="340"/>
      <c r="T28" s="340"/>
    </row>
    <row r="29" spans="1:20" ht="15.75" x14ac:dyDescent="0.25">
      <c r="B29" s="558" t="s">
        <v>401</v>
      </c>
      <c r="C29" s="559"/>
      <c r="D29" s="567" t="s">
        <v>391</v>
      </c>
      <c r="E29" s="567"/>
      <c r="F29" s="347" t="s">
        <v>135</v>
      </c>
      <c r="G29" s="559"/>
      <c r="H29" s="559" t="s">
        <v>375</v>
      </c>
      <c r="I29" s="559"/>
      <c r="J29" s="570">
        <v>1</v>
      </c>
      <c r="K29" s="28">
        <v>1</v>
      </c>
      <c r="L29" s="28">
        <v>1</v>
      </c>
      <c r="M29" s="28">
        <v>1</v>
      </c>
      <c r="N29" s="28">
        <v>0</v>
      </c>
      <c r="O29" s="28"/>
      <c r="P29" s="340"/>
      <c r="Q29" s="340"/>
      <c r="R29" s="340"/>
      <c r="S29" s="340"/>
      <c r="T29" s="340"/>
    </row>
    <row r="30" spans="1:20" ht="15.75" x14ac:dyDescent="0.25">
      <c r="B30" s="558" t="s">
        <v>402</v>
      </c>
      <c r="C30" s="559"/>
      <c r="D30" s="567" t="s">
        <v>392</v>
      </c>
      <c r="E30" s="567"/>
      <c r="F30" s="347" t="s">
        <v>135</v>
      </c>
      <c r="G30" s="559"/>
      <c r="H30" s="559" t="s">
        <v>375</v>
      </c>
      <c r="I30" s="559"/>
      <c r="J30" s="570">
        <v>2</v>
      </c>
      <c r="K30" s="28">
        <v>2</v>
      </c>
      <c r="L30" s="28">
        <v>2</v>
      </c>
      <c r="M30" s="28">
        <v>2</v>
      </c>
      <c r="N30" s="28">
        <v>0</v>
      </c>
      <c r="O30" s="28"/>
      <c r="P30" s="340"/>
      <c r="Q30" s="340"/>
      <c r="R30" s="340"/>
      <c r="S30" s="340"/>
      <c r="T30" s="340"/>
    </row>
    <row r="31" spans="1:20" ht="15.75" x14ac:dyDescent="0.25">
      <c r="B31" s="558" t="s">
        <v>403</v>
      </c>
      <c r="C31" s="559"/>
      <c r="D31" s="567" t="s">
        <v>393</v>
      </c>
      <c r="E31" s="567"/>
      <c r="F31" s="347" t="s">
        <v>135</v>
      </c>
      <c r="G31" s="559"/>
      <c r="H31" s="559" t="s">
        <v>375</v>
      </c>
      <c r="I31" s="559"/>
      <c r="J31" s="570">
        <v>5</v>
      </c>
      <c r="K31" s="28">
        <v>5</v>
      </c>
      <c r="L31" s="28">
        <v>5</v>
      </c>
      <c r="M31" s="28">
        <v>5</v>
      </c>
      <c r="N31" s="28">
        <v>0</v>
      </c>
      <c r="O31" s="28"/>
      <c r="P31" s="340"/>
      <c r="Q31" s="340"/>
      <c r="R31" s="340"/>
      <c r="S31" s="340"/>
      <c r="T31" s="340"/>
    </row>
    <row r="32" spans="1:20" ht="15.75" x14ac:dyDescent="0.25">
      <c r="B32" s="558" t="s">
        <v>404</v>
      </c>
      <c r="C32" s="559"/>
      <c r="D32" s="567" t="s">
        <v>394</v>
      </c>
      <c r="E32" s="567"/>
      <c r="F32" s="347" t="s">
        <v>135</v>
      </c>
      <c r="G32" s="559"/>
      <c r="H32" s="559" t="s">
        <v>374</v>
      </c>
      <c r="I32" s="559"/>
      <c r="J32" s="570">
        <v>2</v>
      </c>
      <c r="K32" s="28">
        <v>2</v>
      </c>
      <c r="L32" s="28">
        <v>2</v>
      </c>
      <c r="M32" s="28">
        <v>2</v>
      </c>
      <c r="N32" s="28">
        <v>0</v>
      </c>
      <c r="O32" s="28"/>
      <c r="P32" s="340"/>
      <c r="Q32" s="340"/>
      <c r="R32" s="340"/>
      <c r="S32" s="340"/>
      <c r="T32" s="340"/>
    </row>
    <row r="33" spans="2:20" ht="15.75" x14ac:dyDescent="0.25">
      <c r="B33" s="558" t="s">
        <v>405</v>
      </c>
      <c r="C33" s="559"/>
      <c r="D33" s="567" t="s">
        <v>395</v>
      </c>
      <c r="E33" s="567"/>
      <c r="F33" s="347" t="s">
        <v>135</v>
      </c>
      <c r="G33" s="559"/>
      <c r="H33" s="559" t="s">
        <v>374</v>
      </c>
      <c r="I33" s="559"/>
      <c r="J33" s="570">
        <v>1</v>
      </c>
      <c r="K33" s="28">
        <v>1</v>
      </c>
      <c r="L33" s="28">
        <v>1</v>
      </c>
      <c r="M33" s="28">
        <v>0</v>
      </c>
      <c r="N33" s="28">
        <v>0</v>
      </c>
      <c r="O33" s="28"/>
      <c r="P33" s="340"/>
      <c r="Q33" s="340"/>
      <c r="R33" s="340"/>
      <c r="S33" s="340"/>
      <c r="T33" s="340"/>
    </row>
    <row r="34" spans="2:20" ht="15.75" x14ac:dyDescent="0.25">
      <c r="B34" s="558" t="s">
        <v>406</v>
      </c>
      <c r="C34" s="559"/>
      <c r="D34" s="567" t="s">
        <v>396</v>
      </c>
      <c r="E34" s="567"/>
      <c r="F34" s="347" t="s">
        <v>135</v>
      </c>
      <c r="G34" s="559"/>
      <c r="H34" s="559" t="s">
        <v>374</v>
      </c>
      <c r="I34" s="559"/>
      <c r="J34" s="570">
        <v>1</v>
      </c>
      <c r="K34" s="28">
        <v>1</v>
      </c>
      <c r="L34" s="28">
        <v>1</v>
      </c>
      <c r="M34" s="28">
        <v>0</v>
      </c>
      <c r="N34" s="28">
        <v>0</v>
      </c>
      <c r="O34" s="28"/>
      <c r="P34" s="340"/>
      <c r="Q34" s="340"/>
      <c r="R34" s="340"/>
      <c r="S34" s="340"/>
      <c r="T34" s="340"/>
    </row>
    <row r="35" spans="2:20" ht="15.75" x14ac:dyDescent="0.25">
      <c r="B35" s="558" t="s">
        <v>407</v>
      </c>
      <c r="C35" s="559"/>
      <c r="D35" s="567" t="s">
        <v>397</v>
      </c>
      <c r="E35" s="567"/>
      <c r="F35" s="347" t="s">
        <v>135</v>
      </c>
      <c r="G35" s="559"/>
      <c r="H35" s="559" t="s">
        <v>375</v>
      </c>
      <c r="I35" s="559"/>
      <c r="J35" s="570">
        <v>4</v>
      </c>
      <c r="K35" s="28">
        <v>4</v>
      </c>
      <c r="L35" s="28">
        <v>4</v>
      </c>
      <c r="M35" s="28">
        <v>4</v>
      </c>
      <c r="N35" s="28">
        <v>4</v>
      </c>
      <c r="O35" s="28">
        <v>0</v>
      </c>
      <c r="P35" s="340"/>
      <c r="Q35" s="340"/>
      <c r="R35" s="340"/>
      <c r="S35" s="340"/>
      <c r="T35" s="340"/>
    </row>
    <row r="36" spans="2:20" ht="15.75" x14ac:dyDescent="0.25">
      <c r="B36" s="558" t="s">
        <v>408</v>
      </c>
      <c r="C36" s="559"/>
      <c r="D36" s="567" t="s">
        <v>398</v>
      </c>
      <c r="E36" s="567"/>
      <c r="F36" s="347" t="s">
        <v>135</v>
      </c>
      <c r="G36" s="559"/>
      <c r="H36" s="559" t="s">
        <v>375</v>
      </c>
      <c r="I36" s="559"/>
      <c r="J36" s="570">
        <v>1</v>
      </c>
      <c r="K36" s="28">
        <v>1</v>
      </c>
      <c r="L36" s="28">
        <v>1</v>
      </c>
      <c r="M36" s="28">
        <v>1</v>
      </c>
      <c r="N36" s="28">
        <v>1</v>
      </c>
      <c r="O36" s="28">
        <v>0</v>
      </c>
      <c r="P36" s="340"/>
      <c r="Q36" s="340"/>
      <c r="R36" s="340"/>
      <c r="S36" s="340"/>
      <c r="T36" s="340"/>
    </row>
    <row r="37" spans="2:20" ht="15.75" x14ac:dyDescent="0.25">
      <c r="B37" s="558" t="s">
        <v>409</v>
      </c>
      <c r="C37" s="559"/>
      <c r="D37" s="567" t="s">
        <v>399</v>
      </c>
      <c r="E37" s="567"/>
      <c r="F37" s="347" t="s">
        <v>135</v>
      </c>
      <c r="G37" s="559"/>
      <c r="H37" s="559" t="s">
        <v>375</v>
      </c>
      <c r="I37" s="559"/>
      <c r="J37" s="570">
        <v>1</v>
      </c>
      <c r="K37" s="28">
        <v>1</v>
      </c>
      <c r="L37" s="28">
        <v>1</v>
      </c>
      <c r="M37" s="28">
        <v>1</v>
      </c>
      <c r="N37" s="28">
        <v>1</v>
      </c>
      <c r="O37" s="28">
        <v>0</v>
      </c>
      <c r="P37" s="340"/>
      <c r="Q37" s="340"/>
      <c r="R37" s="340"/>
      <c r="S37" s="340"/>
      <c r="T37" s="340"/>
    </row>
    <row r="38" spans="2:20" ht="15.75" x14ac:dyDescent="0.25">
      <c r="B38" s="562" t="s">
        <v>425</v>
      </c>
      <c r="C38" s="563"/>
      <c r="D38" s="568" t="s">
        <v>428</v>
      </c>
      <c r="E38" s="568"/>
      <c r="F38" s="347" t="s">
        <v>135</v>
      </c>
      <c r="G38" s="563"/>
      <c r="H38" s="563" t="s">
        <v>374</v>
      </c>
      <c r="I38" s="563"/>
      <c r="J38" s="571">
        <v>1</v>
      </c>
      <c r="K38" s="28">
        <v>0</v>
      </c>
      <c r="L38" s="28">
        <v>0</v>
      </c>
      <c r="M38" s="28">
        <v>1</v>
      </c>
      <c r="N38" s="28">
        <v>0</v>
      </c>
      <c r="O38" s="28"/>
      <c r="P38" s="340"/>
      <c r="Q38" s="340"/>
      <c r="R38" s="340"/>
      <c r="S38" s="340"/>
      <c r="T38" s="340"/>
    </row>
    <row r="39" spans="2:20" ht="15.75" customHeight="1" x14ac:dyDescent="0.25">
      <c r="B39" s="562" t="s">
        <v>426</v>
      </c>
      <c r="C39" s="563"/>
      <c r="D39" s="568" t="s">
        <v>427</v>
      </c>
      <c r="E39" s="568"/>
      <c r="F39" s="347" t="s">
        <v>135</v>
      </c>
      <c r="G39" s="563"/>
      <c r="H39" s="563" t="s">
        <v>374</v>
      </c>
      <c r="I39" s="563"/>
      <c r="J39" s="571">
        <v>1</v>
      </c>
      <c r="K39" s="28">
        <v>0</v>
      </c>
      <c r="L39" s="28">
        <v>0</v>
      </c>
      <c r="M39" s="28">
        <v>1</v>
      </c>
      <c r="N39" s="28">
        <v>0</v>
      </c>
      <c r="O39" s="28"/>
      <c r="P39" s="340"/>
      <c r="Q39" s="340"/>
      <c r="R39" s="340"/>
      <c r="S39" s="340"/>
      <c r="T39" s="340"/>
    </row>
    <row r="40" spans="2:20" ht="15.75" x14ac:dyDescent="0.25">
      <c r="B40" s="562" t="s">
        <v>429</v>
      </c>
      <c r="C40" s="563"/>
      <c r="D40" s="568" t="s">
        <v>461</v>
      </c>
      <c r="E40" s="568"/>
      <c r="F40" s="310" t="s">
        <v>400</v>
      </c>
      <c r="G40" s="563"/>
      <c r="H40" s="563"/>
      <c r="I40" s="563"/>
      <c r="J40" s="571">
        <v>8</v>
      </c>
      <c r="K40" s="28">
        <v>0</v>
      </c>
      <c r="L40" s="28">
        <v>0</v>
      </c>
      <c r="M40" s="28">
        <v>0</v>
      </c>
      <c r="N40" s="28">
        <v>8</v>
      </c>
      <c r="O40" s="28"/>
      <c r="P40" s="340"/>
      <c r="Q40" s="340"/>
      <c r="R40" s="340"/>
      <c r="S40" s="340"/>
      <c r="T40" s="340"/>
    </row>
    <row r="41" spans="2:20" ht="15.75" x14ac:dyDescent="0.25">
      <c r="B41" s="562" t="s">
        <v>452</v>
      </c>
      <c r="C41" s="563"/>
      <c r="D41" s="569" t="s">
        <v>454</v>
      </c>
      <c r="E41" s="569"/>
      <c r="F41" s="310" t="s">
        <v>400</v>
      </c>
      <c r="G41" s="563"/>
      <c r="H41" s="563"/>
      <c r="I41" s="563"/>
      <c r="J41" s="571">
        <v>1</v>
      </c>
      <c r="K41" s="28">
        <v>0</v>
      </c>
      <c r="L41" s="28">
        <v>0</v>
      </c>
      <c r="M41" s="28">
        <v>0</v>
      </c>
      <c r="N41" s="28">
        <v>1</v>
      </c>
      <c r="O41" s="28"/>
      <c r="P41" s="340"/>
      <c r="Q41" s="340"/>
      <c r="R41" s="340"/>
      <c r="S41" s="340"/>
      <c r="T41" s="340"/>
    </row>
    <row r="42" spans="2:20" ht="15.75" customHeight="1" x14ac:dyDescent="0.25">
      <c r="B42" s="562" t="s">
        <v>430</v>
      </c>
      <c r="C42" s="563"/>
      <c r="D42" s="568" t="s">
        <v>453</v>
      </c>
      <c r="E42" s="568"/>
      <c r="F42" s="310" t="s">
        <v>400</v>
      </c>
      <c r="G42" s="563"/>
      <c r="H42" s="563"/>
      <c r="I42" s="563"/>
      <c r="J42" s="571">
        <v>1</v>
      </c>
      <c r="K42" s="28">
        <v>0</v>
      </c>
      <c r="L42" s="28">
        <v>0</v>
      </c>
      <c r="M42" s="28">
        <v>0</v>
      </c>
      <c r="N42" s="28">
        <v>1</v>
      </c>
      <c r="O42" s="28"/>
      <c r="P42" s="340"/>
      <c r="Q42" s="340"/>
      <c r="R42" s="340"/>
      <c r="S42" s="340"/>
      <c r="T42" s="340"/>
    </row>
    <row r="43" spans="2:20" ht="15.75" x14ac:dyDescent="0.25">
      <c r="B43" s="562" t="s">
        <v>455</v>
      </c>
      <c r="C43" s="563"/>
      <c r="D43" s="568" t="s">
        <v>462</v>
      </c>
      <c r="E43" s="568"/>
      <c r="F43" s="310" t="s">
        <v>400</v>
      </c>
      <c r="G43" s="563"/>
      <c r="H43" s="563"/>
      <c r="I43" s="563"/>
      <c r="J43" s="571">
        <v>8</v>
      </c>
      <c r="K43" s="28">
        <v>0</v>
      </c>
      <c r="L43" s="28">
        <v>0</v>
      </c>
      <c r="M43" s="28">
        <v>0</v>
      </c>
      <c r="N43" s="28">
        <v>8</v>
      </c>
      <c r="O43" s="28"/>
      <c r="P43" s="340"/>
      <c r="Q43" s="340"/>
      <c r="R43" s="340"/>
      <c r="S43" s="340"/>
      <c r="T43" s="340"/>
    </row>
    <row r="44" spans="2:20" ht="15.75" customHeight="1" x14ac:dyDescent="0.25">
      <c r="B44" s="562" t="s">
        <v>456</v>
      </c>
      <c r="C44" s="563"/>
      <c r="D44" s="569" t="s">
        <v>457</v>
      </c>
      <c r="E44" s="569"/>
      <c r="F44" s="310" t="s">
        <v>400</v>
      </c>
      <c r="G44" s="563"/>
      <c r="H44" s="563"/>
      <c r="I44" s="563"/>
      <c r="J44" s="571">
        <v>1</v>
      </c>
      <c r="K44" s="28">
        <v>0</v>
      </c>
      <c r="L44" s="28">
        <v>0</v>
      </c>
      <c r="M44" s="28">
        <v>0</v>
      </c>
      <c r="N44" s="28">
        <v>1</v>
      </c>
      <c r="O44" s="28"/>
      <c r="P44" s="340"/>
      <c r="Q44" s="340"/>
      <c r="R44" s="340"/>
      <c r="S44" s="340"/>
      <c r="T44" s="340"/>
    </row>
    <row r="45" spans="2:20" ht="15.75" customHeight="1" x14ac:dyDescent="0.25">
      <c r="B45" s="562" t="s">
        <v>458</v>
      </c>
      <c r="C45" s="563"/>
      <c r="D45" s="569" t="s">
        <v>459</v>
      </c>
      <c r="E45" s="569"/>
      <c r="F45" s="310" t="s">
        <v>400</v>
      </c>
      <c r="G45" s="563"/>
      <c r="H45" s="563"/>
      <c r="I45" s="563"/>
      <c r="J45" s="571">
        <v>1</v>
      </c>
      <c r="K45" s="28">
        <v>0</v>
      </c>
      <c r="L45" s="28">
        <v>0</v>
      </c>
      <c r="M45" s="28">
        <v>0</v>
      </c>
      <c r="N45" s="28">
        <v>1</v>
      </c>
      <c r="O45" s="28"/>
      <c r="P45" s="340"/>
      <c r="Q45" s="340"/>
      <c r="R45" s="340"/>
      <c r="S45" s="340"/>
      <c r="T45" s="340"/>
    </row>
    <row r="46" spans="2:20" ht="15.75" x14ac:dyDescent="0.25">
      <c r="B46" s="562" t="s">
        <v>460</v>
      </c>
      <c r="C46" s="563"/>
      <c r="D46" s="569" t="s">
        <v>470</v>
      </c>
      <c r="E46" s="569"/>
      <c r="F46" s="310" t="s">
        <v>400</v>
      </c>
      <c r="G46" s="563"/>
      <c r="H46" s="563"/>
      <c r="I46" s="563"/>
      <c r="J46" s="571">
        <v>1</v>
      </c>
      <c r="K46" s="28">
        <v>0</v>
      </c>
      <c r="L46" s="28">
        <v>0</v>
      </c>
      <c r="M46" s="28">
        <v>0</v>
      </c>
      <c r="N46" s="28">
        <v>1</v>
      </c>
      <c r="O46" s="28"/>
      <c r="P46" s="340"/>
      <c r="Q46" s="340"/>
      <c r="R46" s="340"/>
      <c r="S46" s="340"/>
      <c r="T46" s="340"/>
    </row>
    <row r="47" spans="2:20" ht="15.75" customHeight="1" x14ac:dyDescent="0.25">
      <c r="B47" s="562" t="s">
        <v>465</v>
      </c>
      <c r="C47" s="563"/>
      <c r="D47" s="568" t="s">
        <v>471</v>
      </c>
      <c r="E47" s="568"/>
      <c r="F47" s="310" t="s">
        <v>400</v>
      </c>
      <c r="G47" s="563"/>
      <c r="H47" s="563"/>
      <c r="I47" s="563"/>
      <c r="J47" s="571">
        <v>1</v>
      </c>
      <c r="K47" s="28">
        <v>0</v>
      </c>
      <c r="L47" s="28">
        <v>0</v>
      </c>
      <c r="M47" s="28">
        <v>0</v>
      </c>
      <c r="N47" s="28">
        <v>1</v>
      </c>
      <c r="O47" s="28"/>
      <c r="P47" s="340"/>
      <c r="Q47" s="340"/>
      <c r="R47" s="340"/>
      <c r="S47" s="340"/>
      <c r="T47" s="340"/>
    </row>
    <row r="48" spans="2:20" ht="15.75" customHeight="1" x14ac:dyDescent="0.25">
      <c r="B48" s="562" t="s">
        <v>468</v>
      </c>
      <c r="C48" s="563"/>
      <c r="D48" s="569" t="s">
        <v>463</v>
      </c>
      <c r="E48" s="569"/>
      <c r="F48" s="310" t="s">
        <v>400</v>
      </c>
      <c r="G48" s="563"/>
      <c r="H48" s="563"/>
      <c r="I48" s="563"/>
      <c r="J48" s="571">
        <v>1</v>
      </c>
      <c r="K48" s="28">
        <v>0</v>
      </c>
      <c r="L48" s="28">
        <v>0</v>
      </c>
      <c r="M48" s="28">
        <v>0</v>
      </c>
      <c r="N48" s="28">
        <v>1</v>
      </c>
      <c r="O48" s="28"/>
      <c r="P48" s="340"/>
      <c r="Q48" s="340"/>
      <c r="R48" s="340"/>
      <c r="S48" s="340"/>
      <c r="T48" s="340"/>
    </row>
    <row r="49" spans="2:20" ht="15.75" x14ac:dyDescent="0.25">
      <c r="B49" s="562" t="s">
        <v>472</v>
      </c>
      <c r="C49" s="563"/>
      <c r="D49" s="569" t="s">
        <v>464</v>
      </c>
      <c r="E49" s="569"/>
      <c r="F49" s="310" t="s">
        <v>400</v>
      </c>
      <c r="G49" s="563"/>
      <c r="H49" s="563"/>
      <c r="I49" s="563"/>
      <c r="J49" s="571">
        <v>1</v>
      </c>
      <c r="K49" s="28">
        <v>0</v>
      </c>
      <c r="L49" s="28">
        <v>0</v>
      </c>
      <c r="M49" s="28">
        <v>0</v>
      </c>
      <c r="N49" s="28">
        <v>1</v>
      </c>
      <c r="O49" s="28"/>
      <c r="P49" s="340"/>
      <c r="Q49" s="340"/>
      <c r="R49" s="340"/>
      <c r="S49" s="340"/>
      <c r="T49" s="340"/>
    </row>
    <row r="50" spans="2:20" ht="15.75" x14ac:dyDescent="0.25">
      <c r="B50" s="562" t="s">
        <v>473</v>
      </c>
      <c r="C50" s="563"/>
      <c r="D50" s="569" t="s">
        <v>467</v>
      </c>
      <c r="E50" s="569"/>
      <c r="F50" s="310" t="s">
        <v>400</v>
      </c>
      <c r="G50" s="563"/>
      <c r="H50" s="563"/>
      <c r="I50" s="563"/>
      <c r="J50" s="571">
        <v>5</v>
      </c>
      <c r="K50" s="28">
        <v>0</v>
      </c>
      <c r="L50" s="28">
        <v>0</v>
      </c>
      <c r="M50" s="28">
        <v>0</v>
      </c>
      <c r="N50" s="28">
        <v>5</v>
      </c>
      <c r="O50" s="28"/>
      <c r="P50" s="340"/>
      <c r="Q50" s="340"/>
      <c r="R50" s="340"/>
      <c r="S50" s="340"/>
      <c r="T50" s="340"/>
    </row>
    <row r="51" spans="2:20" ht="15.75" x14ac:dyDescent="0.25">
      <c r="B51" s="562" t="s">
        <v>474</v>
      </c>
      <c r="C51" s="563"/>
      <c r="D51" s="569" t="s">
        <v>466</v>
      </c>
      <c r="E51" s="569"/>
      <c r="F51" s="310" t="s">
        <v>400</v>
      </c>
      <c r="G51" s="563"/>
      <c r="H51" s="563"/>
      <c r="I51" s="563"/>
      <c r="J51" s="571">
        <v>8</v>
      </c>
      <c r="K51" s="28">
        <v>0</v>
      </c>
      <c r="L51" s="28">
        <v>0</v>
      </c>
      <c r="M51" s="28">
        <v>0</v>
      </c>
      <c r="N51" s="28">
        <v>8</v>
      </c>
      <c r="O51" s="28"/>
      <c r="P51" s="340"/>
      <c r="Q51" s="340"/>
      <c r="R51" s="340"/>
      <c r="S51" s="340"/>
      <c r="T51" s="340"/>
    </row>
    <row r="52" spans="2:20" ht="15.75" x14ac:dyDescent="0.25">
      <c r="B52" s="562" t="s">
        <v>475</v>
      </c>
      <c r="C52" s="563"/>
      <c r="D52" s="569" t="s">
        <v>469</v>
      </c>
      <c r="E52" s="569"/>
      <c r="F52" s="310" t="s">
        <v>400</v>
      </c>
      <c r="G52" s="563"/>
      <c r="H52" s="563"/>
      <c r="I52" s="563"/>
      <c r="J52" s="571">
        <v>1</v>
      </c>
      <c r="K52" s="28">
        <v>0</v>
      </c>
      <c r="L52" s="28">
        <v>0</v>
      </c>
      <c r="M52" s="28">
        <v>0</v>
      </c>
      <c r="N52" s="28">
        <v>1</v>
      </c>
      <c r="O52" s="28"/>
      <c r="P52" s="340"/>
      <c r="Q52" s="340"/>
      <c r="R52" s="340"/>
      <c r="S52" s="340"/>
      <c r="T52" s="340"/>
    </row>
    <row r="53" spans="2:20" ht="15" customHeight="1" x14ac:dyDescent="0.25">
      <c r="B53" s="558" t="s">
        <v>137</v>
      </c>
      <c r="C53" s="559"/>
      <c r="D53" s="567" t="s">
        <v>422</v>
      </c>
      <c r="E53" s="567"/>
      <c r="F53" s="354" t="s">
        <v>490</v>
      </c>
      <c r="G53" s="559"/>
      <c r="H53" s="559" t="s">
        <v>374</v>
      </c>
      <c r="I53" s="559"/>
      <c r="J53" s="570">
        <v>3</v>
      </c>
      <c r="K53" s="303">
        <v>0</v>
      </c>
      <c r="L53" s="340">
        <v>3</v>
      </c>
      <c r="M53" s="303">
        <v>3</v>
      </c>
      <c r="N53" s="303">
        <v>3</v>
      </c>
      <c r="O53" s="310"/>
      <c r="P53" s="303"/>
      <c r="Q53" s="303"/>
      <c r="R53" s="303"/>
      <c r="S53" s="303"/>
      <c r="T53" s="303"/>
    </row>
    <row r="54" spans="2:20" ht="15" customHeight="1" x14ac:dyDescent="0.25">
      <c r="B54" s="558" t="s">
        <v>424</v>
      </c>
      <c r="C54" s="559"/>
      <c r="D54" s="567" t="s">
        <v>423</v>
      </c>
      <c r="E54" s="567"/>
      <c r="F54" s="347" t="s">
        <v>135</v>
      </c>
      <c r="G54" s="559"/>
      <c r="H54" s="559" t="s">
        <v>374</v>
      </c>
      <c r="I54" s="559"/>
      <c r="J54" s="570">
        <v>2</v>
      </c>
      <c r="K54" s="303">
        <v>0</v>
      </c>
      <c r="L54" s="303">
        <v>2</v>
      </c>
      <c r="M54" s="303">
        <v>2</v>
      </c>
      <c r="N54" s="303">
        <v>2</v>
      </c>
      <c r="O54" s="310">
        <v>0</v>
      </c>
      <c r="P54" s="303"/>
      <c r="Q54" s="303"/>
      <c r="R54" s="303"/>
      <c r="S54" s="303"/>
      <c r="T54" s="303"/>
    </row>
    <row r="55" spans="2:20" ht="15" customHeight="1" x14ac:dyDescent="0.25">
      <c r="B55" s="562" t="s">
        <v>139</v>
      </c>
      <c r="C55" s="563"/>
      <c r="D55" s="564" t="s">
        <v>503</v>
      </c>
      <c r="E55" s="564"/>
      <c r="F55" s="310" t="s">
        <v>400</v>
      </c>
      <c r="G55" s="563"/>
      <c r="H55" s="563"/>
      <c r="I55" s="563"/>
      <c r="J55" s="571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.75" customHeight="1" x14ac:dyDescent="0.25">
      <c r="B56" s="303"/>
      <c r="C56" s="303"/>
      <c r="D56" s="429"/>
      <c r="E56" s="429"/>
      <c r="F56" s="268"/>
      <c r="G56" s="303"/>
      <c r="H56" s="303"/>
      <c r="I56" s="303"/>
      <c r="J56" s="310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.75" customHeight="1" x14ac:dyDescent="0.25">
      <c r="B57" s="340"/>
      <c r="C57" s="340"/>
      <c r="D57" s="429"/>
      <c r="E57" s="429"/>
      <c r="F57" s="268"/>
      <c r="G57" s="340"/>
      <c r="H57" s="340"/>
      <c r="I57" s="340"/>
      <c r="J57" s="310"/>
      <c r="K57" s="340"/>
      <c r="L57" s="340"/>
      <c r="M57" s="340"/>
      <c r="N57" s="340"/>
      <c r="O57" s="310"/>
      <c r="P57" s="340"/>
      <c r="Q57" s="340"/>
      <c r="R57" s="340"/>
      <c r="S57" s="340"/>
      <c r="T57" s="340"/>
    </row>
    <row r="58" spans="2:20" ht="15.75" customHeight="1" x14ac:dyDescent="0.25">
      <c r="B58" s="340"/>
      <c r="C58" s="340"/>
      <c r="D58" s="429"/>
      <c r="E58" s="429"/>
      <c r="F58" s="268"/>
      <c r="G58" s="340"/>
      <c r="H58" s="340"/>
      <c r="I58" s="340"/>
      <c r="J58" s="310"/>
      <c r="K58" s="340"/>
      <c r="L58" s="340"/>
      <c r="M58" s="340"/>
      <c r="N58" s="340"/>
      <c r="O58" s="310"/>
      <c r="P58" s="340"/>
      <c r="Q58" s="340"/>
      <c r="R58" s="340"/>
      <c r="S58" s="340"/>
      <c r="T58" s="340"/>
    </row>
    <row r="59" spans="2:20" ht="15.75" customHeight="1" x14ac:dyDescent="0.25">
      <c r="B59" s="340"/>
      <c r="C59" s="340"/>
      <c r="D59" s="429"/>
      <c r="E59" s="429"/>
      <c r="F59" s="268"/>
      <c r="G59" s="340"/>
      <c r="H59" s="340"/>
      <c r="I59" s="340"/>
      <c r="J59" s="310"/>
      <c r="K59" s="340"/>
      <c r="L59" s="340"/>
      <c r="M59" s="340"/>
      <c r="N59" s="340"/>
      <c r="O59" s="310"/>
      <c r="P59" s="340"/>
      <c r="Q59" s="340"/>
      <c r="R59" s="340"/>
      <c r="S59" s="340"/>
      <c r="T59" s="340"/>
    </row>
    <row r="60" spans="2:20" ht="15.75" customHeight="1" x14ac:dyDescent="0.25">
      <c r="B60" s="340"/>
      <c r="C60" s="340"/>
      <c r="D60" s="429"/>
      <c r="E60" s="429"/>
      <c r="F60" s="268"/>
      <c r="G60" s="340"/>
      <c r="H60" s="340"/>
      <c r="I60" s="340"/>
      <c r="J60" s="310"/>
      <c r="K60" s="340"/>
      <c r="L60" s="340"/>
      <c r="M60" s="340"/>
      <c r="N60" s="340"/>
      <c r="O60" s="310"/>
      <c r="P60" s="340"/>
      <c r="Q60" s="340"/>
      <c r="R60" s="340"/>
      <c r="S60" s="340"/>
      <c r="T60" s="340"/>
    </row>
    <row r="61" spans="2:20" ht="15.75" customHeight="1" x14ac:dyDescent="0.25">
      <c r="B61" s="340"/>
      <c r="C61" s="340"/>
      <c r="D61" s="429"/>
      <c r="E61" s="429"/>
      <c r="F61" s="268"/>
      <c r="G61" s="340"/>
      <c r="H61" s="340"/>
      <c r="I61" s="340"/>
      <c r="J61" s="310"/>
      <c r="K61" s="340"/>
      <c r="L61" s="340"/>
      <c r="M61" s="340"/>
      <c r="N61" s="340"/>
      <c r="O61" s="310"/>
      <c r="P61" s="340"/>
      <c r="Q61" s="340"/>
      <c r="R61" s="340"/>
      <c r="S61" s="340"/>
      <c r="T61" s="340"/>
    </row>
    <row r="62" spans="2:20" ht="15.75" customHeight="1" x14ac:dyDescent="0.25">
      <c r="B62" s="340"/>
      <c r="C62" s="340"/>
      <c r="D62" s="429"/>
      <c r="E62" s="429"/>
      <c r="F62" s="268"/>
      <c r="G62" s="340"/>
      <c r="H62" s="340"/>
      <c r="I62" s="340"/>
      <c r="J62" s="310"/>
      <c r="K62" s="340"/>
      <c r="L62" s="340"/>
      <c r="M62" s="340"/>
      <c r="N62" s="340"/>
      <c r="O62" s="310"/>
      <c r="P62" s="340"/>
      <c r="Q62" s="340"/>
      <c r="R62" s="340"/>
      <c r="S62" s="340"/>
      <c r="T62" s="340"/>
    </row>
    <row r="63" spans="2:20" ht="15.75" customHeight="1" x14ac:dyDescent="0.25">
      <c r="B63" s="340"/>
      <c r="C63" s="340"/>
      <c r="D63" s="429"/>
      <c r="E63" s="429"/>
      <c r="F63" s="268"/>
      <c r="G63" s="340"/>
      <c r="H63" s="340"/>
      <c r="I63" s="340"/>
      <c r="J63" s="310"/>
      <c r="K63" s="340"/>
      <c r="L63" s="340"/>
      <c r="M63" s="340"/>
      <c r="N63" s="340"/>
      <c r="O63" s="310"/>
      <c r="P63" s="340"/>
      <c r="Q63" s="340"/>
      <c r="R63" s="340"/>
      <c r="S63" s="340"/>
      <c r="T63" s="340"/>
    </row>
    <row r="64" spans="2:20" ht="15" customHeight="1" x14ac:dyDescent="0.25">
      <c r="B64" s="303"/>
      <c r="C64" s="303"/>
      <c r="D64" s="303"/>
      <c r="E64" s="261" t="s">
        <v>112</v>
      </c>
      <c r="F64" s="303"/>
      <c r="G64" s="303"/>
      <c r="H64" s="303"/>
      <c r="I64" s="303" t="s">
        <v>18</v>
      </c>
      <c r="J64" s="310">
        <f t="shared" ref="J64:T64" si="0">SUM(J22:J56)</f>
        <v>67</v>
      </c>
      <c r="K64" s="310">
        <f t="shared" si="0"/>
        <v>21</v>
      </c>
      <c r="L64" s="310">
        <f t="shared" si="0"/>
        <v>25</v>
      </c>
      <c r="M64" s="310">
        <f t="shared" si="0"/>
        <v>24</v>
      </c>
      <c r="N64" s="310">
        <f t="shared" si="0"/>
        <v>51</v>
      </c>
      <c r="O64" s="310">
        <f t="shared" si="0"/>
        <v>0</v>
      </c>
      <c r="P64" s="310">
        <f t="shared" si="0"/>
        <v>0</v>
      </c>
      <c r="Q64" s="310">
        <f t="shared" si="0"/>
        <v>0</v>
      </c>
      <c r="R64" s="310">
        <f t="shared" si="0"/>
        <v>0</v>
      </c>
      <c r="S64" s="310">
        <f t="shared" si="0"/>
        <v>0</v>
      </c>
      <c r="T64" s="310">
        <f t="shared" si="0"/>
        <v>0</v>
      </c>
    </row>
    <row r="65" spans="2:20" ht="15" customHeight="1" x14ac:dyDescent="0.25">
      <c r="B65" s="303"/>
      <c r="C65" s="303"/>
      <c r="D65" s="303"/>
      <c r="E65" s="303"/>
      <c r="F65" s="303"/>
      <c r="G65" s="303"/>
      <c r="H65" s="303"/>
      <c r="I65" s="303" t="s">
        <v>113</v>
      </c>
      <c r="J65" s="310">
        <f>+J64</f>
        <v>67</v>
      </c>
      <c r="K65" s="262">
        <f>+J65-($J$65/7)</f>
        <v>57.428571428571431</v>
      </c>
      <c r="L65" s="262">
        <f>+K65-($J$65/7)</f>
        <v>47.857142857142861</v>
      </c>
      <c r="M65" s="262">
        <f t="shared" ref="M65:T65" si="1">+L65-($J$65/7)</f>
        <v>38.285714285714292</v>
      </c>
      <c r="N65" s="262">
        <f t="shared" si="1"/>
        <v>28.714285714285722</v>
      </c>
      <c r="O65" s="262">
        <f t="shared" si="1"/>
        <v>19.142857142857153</v>
      </c>
      <c r="P65" s="262">
        <f t="shared" si="1"/>
        <v>9.5714285714285818</v>
      </c>
      <c r="Q65" s="262">
        <f t="shared" si="1"/>
        <v>0</v>
      </c>
      <c r="R65" s="262">
        <f t="shared" si="1"/>
        <v>-9.5714285714285712</v>
      </c>
      <c r="S65" s="262">
        <f t="shared" si="1"/>
        <v>-19.142857142857142</v>
      </c>
      <c r="T65" s="262">
        <f t="shared" si="1"/>
        <v>-28.714285714285715</v>
      </c>
    </row>
    <row r="66" spans="2:20" ht="15.75" x14ac:dyDescent="0.25">
      <c r="B66" s="303"/>
      <c r="C66" s="303"/>
      <c r="D66" s="303"/>
      <c r="E66" s="303"/>
      <c r="F66" s="303"/>
      <c r="G66" s="303"/>
      <c r="H66" s="303"/>
      <c r="I66" s="303"/>
      <c r="J66" s="310"/>
      <c r="K66" s="303"/>
      <c r="L66" s="303"/>
      <c r="M66" s="303"/>
      <c r="N66" s="303"/>
      <c r="O66" s="19"/>
    </row>
    <row r="67" spans="2:20" ht="15.75" x14ac:dyDescent="0.25">
      <c r="B67" s="303"/>
      <c r="C67" s="303"/>
      <c r="D67" s="303"/>
      <c r="E67" s="303"/>
      <c r="F67" s="303"/>
      <c r="G67" s="303"/>
      <c r="H67" s="303"/>
      <c r="I67" s="303"/>
      <c r="J67" s="310"/>
      <c r="K67" s="303"/>
      <c r="L67" s="303"/>
      <c r="M67" s="303"/>
      <c r="N67" s="303"/>
      <c r="O67" s="19"/>
    </row>
    <row r="68" spans="2:20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10"/>
      <c r="K68" s="303"/>
      <c r="L68" s="303"/>
      <c r="M68" s="303"/>
      <c r="N68" s="303"/>
    </row>
    <row r="69" spans="2:20" ht="12.75" customHeight="1" x14ac:dyDescent="0.25">
      <c r="B69" s="303"/>
      <c r="C69" s="303"/>
      <c r="D69" s="303"/>
      <c r="E69" s="303"/>
      <c r="F69" s="303"/>
      <c r="G69" s="303"/>
      <c r="H69" s="303"/>
      <c r="I69" s="303"/>
      <c r="J69" s="310"/>
      <c r="K69" s="303"/>
      <c r="L69" s="303"/>
      <c r="M69" s="303"/>
      <c r="N69" s="303"/>
    </row>
    <row r="70" spans="2:20" ht="12.75" customHeight="1" x14ac:dyDescent="0.25">
      <c r="B70" s="303"/>
      <c r="C70" s="303"/>
      <c r="D70" s="303"/>
      <c r="E70" s="303"/>
      <c r="F70" s="303"/>
      <c r="G70" s="303"/>
      <c r="H70" s="303"/>
      <c r="I70" s="303"/>
      <c r="J70" s="310"/>
      <c r="K70" s="303"/>
      <c r="L70" s="303"/>
      <c r="M70" s="303"/>
      <c r="N70" s="303"/>
    </row>
    <row r="71" spans="2:20" ht="12.75" customHeight="1" x14ac:dyDescent="0.25">
      <c r="B71" s="303"/>
      <c r="C71" s="303"/>
      <c r="D71" s="303"/>
      <c r="E71" s="303"/>
      <c r="F71" s="303"/>
      <c r="G71" s="303"/>
      <c r="H71" s="303"/>
      <c r="I71" s="303"/>
      <c r="J71" s="310"/>
      <c r="K71" s="303"/>
      <c r="L71" s="303"/>
      <c r="M71" s="303"/>
      <c r="N71" s="303"/>
    </row>
    <row r="72" spans="2:20" ht="12.75" customHeight="1" x14ac:dyDescent="0.25">
      <c r="B72" s="303"/>
      <c r="C72" s="303"/>
      <c r="D72" s="303"/>
      <c r="E72" s="303"/>
      <c r="F72" s="303"/>
      <c r="G72" s="303"/>
      <c r="H72" s="303"/>
      <c r="I72" s="303"/>
      <c r="J72" s="310"/>
      <c r="K72" s="303"/>
      <c r="L72" s="303"/>
      <c r="M72" s="303"/>
      <c r="N72" s="303"/>
    </row>
  </sheetData>
  <mergeCells count="62">
    <mergeCell ref="B2:C2"/>
    <mergeCell ref="D2:F6"/>
    <mergeCell ref="G9:H9"/>
    <mergeCell ref="E10:F10"/>
    <mergeCell ref="G10:H10"/>
    <mergeCell ref="E9:F9"/>
    <mergeCell ref="D63:E63"/>
    <mergeCell ref="D60:E60"/>
    <mergeCell ref="C19:E19"/>
    <mergeCell ref="D21:E21"/>
    <mergeCell ref="E18:F18"/>
    <mergeCell ref="D22:E22"/>
    <mergeCell ref="E14:F14"/>
    <mergeCell ref="G14:H14"/>
    <mergeCell ref="G15:H15"/>
    <mergeCell ref="D54:E54"/>
    <mergeCell ref="D53:E53"/>
    <mergeCell ref="G16:H16"/>
    <mergeCell ref="E15:F15"/>
    <mergeCell ref="E16:F16"/>
    <mergeCell ref="E11:F11"/>
    <mergeCell ref="G11:H11"/>
    <mergeCell ref="E12:F12"/>
    <mergeCell ref="G12:H12"/>
    <mergeCell ref="E13:F13"/>
    <mergeCell ref="G13:H13"/>
    <mergeCell ref="D23:E23"/>
    <mergeCell ref="D24:E24"/>
    <mergeCell ref="D26:E26"/>
    <mergeCell ref="D27:E27"/>
    <mergeCell ref="D48:E48"/>
    <mergeCell ref="D43:E43"/>
    <mergeCell ref="D44:E44"/>
    <mergeCell ref="D45:E45"/>
    <mergeCell ref="D46:E46"/>
    <mergeCell ref="D47:E4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57:E57"/>
    <mergeCell ref="D61:E61"/>
    <mergeCell ref="D62:E62"/>
    <mergeCell ref="D38:E38"/>
    <mergeCell ref="D39:E39"/>
    <mergeCell ref="D40:E40"/>
    <mergeCell ref="D41:E41"/>
    <mergeCell ref="D42:E42"/>
    <mergeCell ref="D49:E49"/>
    <mergeCell ref="D50:E50"/>
    <mergeCell ref="D51:E51"/>
    <mergeCell ref="D52:E52"/>
    <mergeCell ref="D56:E56"/>
    <mergeCell ref="D55:E55"/>
    <mergeCell ref="D58:E58"/>
    <mergeCell ref="D59:E59"/>
  </mergeCells>
  <conditionalFormatting sqref="F56:F63">
    <cfRule type="containsText" dxfId="206" priority="256" operator="containsText" text="Ei tehdä">
      <formula>NOT(ISERROR(SEARCH("Ei tehdä",F56)))</formula>
    </cfRule>
    <cfRule type="containsText" dxfId="205" priority="258" operator="containsText" text="Valmis">
      <formula>NOT(ISERROR(SEARCH("Valmis",F56)))</formula>
    </cfRule>
    <cfRule type="containsText" dxfId="204" priority="259" operator="containsText" text="Kesken">
      <formula>NOT(ISERROR(SEARCH("Kesken",F56)))</formula>
    </cfRule>
    <cfRule type="containsBlanks" dxfId="203" priority="261">
      <formula>LEN(TRIM(F56))=0</formula>
    </cfRule>
  </conditionalFormatting>
  <conditionalFormatting sqref="F23">
    <cfRule type="containsText" dxfId="202" priority="199" operator="containsText" text="Ei tehdä">
      <formula>NOT(ISERROR(SEARCH("Ei tehdä",F23)))</formula>
    </cfRule>
    <cfRule type="containsText" dxfId="201" priority="200" operator="containsText" text="Valmis">
      <formula>NOT(ISERROR(SEARCH("Valmis",F23)))</formula>
    </cfRule>
    <cfRule type="containsText" dxfId="200" priority="201" operator="containsText" text="Kesken">
      <formula>NOT(ISERROR(SEARCH("Kesken",F23)))</formula>
    </cfRule>
    <cfRule type="containsBlanks" dxfId="199" priority="202">
      <formula>LEN(TRIM(F23))=0</formula>
    </cfRule>
  </conditionalFormatting>
  <conditionalFormatting sqref="F22">
    <cfRule type="containsText" dxfId="198" priority="194" operator="containsText" text="Ei tehdä">
      <formula>NOT(ISERROR(SEARCH("Ei tehdä",F22)))</formula>
    </cfRule>
    <cfRule type="containsText" dxfId="197" priority="195" operator="containsText" text="Valmis">
      <formula>NOT(ISERROR(SEARCH("Valmis",F22)))</formula>
    </cfRule>
    <cfRule type="containsText" dxfId="196" priority="196" operator="containsText" text="Kesken">
      <formula>NOT(ISERROR(SEARCH("Kesken",F22)))</formula>
    </cfRule>
    <cfRule type="containsBlanks" dxfId="195" priority="197">
      <formula>LEN(TRIM(F22))=0</formula>
    </cfRule>
  </conditionalFormatting>
  <conditionalFormatting sqref="F24">
    <cfRule type="containsText" dxfId="194" priority="189" operator="containsText" text="Ei tehdä">
      <formula>NOT(ISERROR(SEARCH("Ei tehdä",F24)))</formula>
    </cfRule>
    <cfRule type="containsText" dxfId="193" priority="190" operator="containsText" text="Valmis">
      <formula>NOT(ISERROR(SEARCH("Valmis",F24)))</formula>
    </cfRule>
    <cfRule type="containsText" dxfId="192" priority="191" operator="containsText" text="Kesken">
      <formula>NOT(ISERROR(SEARCH("Kesken",F24)))</formula>
    </cfRule>
    <cfRule type="containsBlanks" dxfId="191" priority="192">
      <formula>LEN(TRIM(F24))=0</formula>
    </cfRule>
  </conditionalFormatting>
  <conditionalFormatting sqref="F26">
    <cfRule type="containsText" dxfId="190" priority="184" operator="containsText" text="Ei tehdä">
      <formula>NOT(ISERROR(SEARCH("Ei tehdä",F26)))</formula>
    </cfRule>
    <cfRule type="containsText" dxfId="189" priority="185" operator="containsText" text="Valmis">
      <formula>NOT(ISERROR(SEARCH("Valmis",F26)))</formula>
    </cfRule>
    <cfRule type="containsText" dxfId="188" priority="186" operator="containsText" text="Kesken">
      <formula>NOT(ISERROR(SEARCH("Kesken",F26)))</formula>
    </cfRule>
    <cfRule type="containsBlanks" dxfId="187" priority="187">
      <formula>LEN(TRIM(F26))=0</formula>
    </cfRule>
  </conditionalFormatting>
  <conditionalFormatting sqref="F28">
    <cfRule type="containsText" dxfId="186" priority="179" operator="containsText" text="Ei tehdä">
      <formula>NOT(ISERROR(SEARCH("Ei tehdä",F28)))</formula>
    </cfRule>
    <cfRule type="containsText" dxfId="185" priority="180" operator="containsText" text="Valmis">
      <formula>NOT(ISERROR(SEARCH("Valmis",F28)))</formula>
    </cfRule>
    <cfRule type="containsText" dxfId="184" priority="181" operator="containsText" text="Kesken">
      <formula>NOT(ISERROR(SEARCH("Kesken",F28)))</formula>
    </cfRule>
    <cfRule type="containsBlanks" dxfId="183" priority="182">
      <formula>LEN(TRIM(F28))=0</formula>
    </cfRule>
  </conditionalFormatting>
  <conditionalFormatting sqref="F31">
    <cfRule type="containsText" dxfId="182" priority="164" operator="containsText" text="Ei tehdä">
      <formula>NOT(ISERROR(SEARCH("Ei tehdä",F31)))</formula>
    </cfRule>
    <cfRule type="containsText" dxfId="181" priority="165" operator="containsText" text="Valmis">
      <formula>NOT(ISERROR(SEARCH("Valmis",F31)))</formula>
    </cfRule>
    <cfRule type="containsText" dxfId="180" priority="166" operator="containsText" text="Kesken">
      <formula>NOT(ISERROR(SEARCH("Kesken",F31)))</formula>
    </cfRule>
    <cfRule type="containsBlanks" dxfId="179" priority="167">
      <formula>LEN(TRIM(F31))=0</formula>
    </cfRule>
  </conditionalFormatting>
  <conditionalFormatting sqref="F33">
    <cfRule type="containsText" dxfId="178" priority="154" operator="containsText" text="Ei tehdä">
      <formula>NOT(ISERROR(SEARCH("Ei tehdä",F33)))</formula>
    </cfRule>
    <cfRule type="containsText" dxfId="177" priority="155" operator="containsText" text="Valmis">
      <formula>NOT(ISERROR(SEARCH("Valmis",F33)))</formula>
    </cfRule>
    <cfRule type="containsText" dxfId="176" priority="156" operator="containsText" text="Kesken">
      <formula>NOT(ISERROR(SEARCH("Kesken",F33)))</formula>
    </cfRule>
    <cfRule type="containsBlanks" dxfId="175" priority="157">
      <formula>LEN(TRIM(F33))=0</formula>
    </cfRule>
  </conditionalFormatting>
  <conditionalFormatting sqref="F34">
    <cfRule type="containsText" dxfId="174" priority="149" operator="containsText" text="Ei tehdä">
      <formula>NOT(ISERROR(SEARCH("Ei tehdä",F34)))</formula>
    </cfRule>
    <cfRule type="containsText" dxfId="173" priority="150" operator="containsText" text="Valmis">
      <formula>NOT(ISERROR(SEARCH("Valmis",F34)))</formula>
    </cfRule>
    <cfRule type="containsText" dxfId="172" priority="151" operator="containsText" text="Kesken">
      <formula>NOT(ISERROR(SEARCH("Kesken",F34)))</formula>
    </cfRule>
    <cfRule type="containsBlanks" dxfId="171" priority="152">
      <formula>LEN(TRIM(F34))=0</formula>
    </cfRule>
  </conditionalFormatting>
  <conditionalFormatting sqref="F38">
    <cfRule type="containsText" dxfId="158" priority="129" operator="containsText" text="Ei tehdä">
      <formula>NOT(ISERROR(SEARCH("Ei tehdä",F38)))</formula>
    </cfRule>
    <cfRule type="containsText" dxfId="157" priority="130" operator="containsText" text="Valmis">
      <formula>NOT(ISERROR(SEARCH("Valmis",F38)))</formula>
    </cfRule>
    <cfRule type="containsText" dxfId="156" priority="131" operator="containsText" text="Kesken">
      <formula>NOT(ISERROR(SEARCH("Kesken",F38)))</formula>
    </cfRule>
    <cfRule type="containsBlanks" dxfId="155" priority="132">
      <formula>LEN(TRIM(F38))=0</formula>
    </cfRule>
  </conditionalFormatting>
  <conditionalFormatting sqref="F39">
    <cfRule type="containsText" dxfId="154" priority="124" operator="containsText" text="Ei tehdä">
      <formula>NOT(ISERROR(SEARCH("Ei tehdä",F39)))</formula>
    </cfRule>
    <cfRule type="containsText" dxfId="153" priority="125" operator="containsText" text="Valmis">
      <formula>NOT(ISERROR(SEARCH("Valmis",F39)))</formula>
    </cfRule>
    <cfRule type="containsText" dxfId="152" priority="126" operator="containsText" text="Kesken">
      <formula>NOT(ISERROR(SEARCH("Kesken",F39)))</formula>
    </cfRule>
    <cfRule type="containsBlanks" dxfId="151" priority="127">
      <formula>LEN(TRIM(F39))=0</formula>
    </cfRule>
  </conditionalFormatting>
  <conditionalFormatting sqref="F25">
    <cfRule type="containsText" dxfId="150" priority="119" operator="containsText" text="Ei tehdä">
      <formula>NOT(ISERROR(SEARCH("Ei tehdä",F25)))</formula>
    </cfRule>
    <cfRule type="containsText" dxfId="149" priority="120" operator="containsText" text="Valmis">
      <formula>NOT(ISERROR(SEARCH("Valmis",F25)))</formula>
    </cfRule>
    <cfRule type="containsText" dxfId="148" priority="121" operator="containsText" text="Kesken">
      <formula>NOT(ISERROR(SEARCH("Kesken",F25)))</formula>
    </cfRule>
    <cfRule type="containsBlanks" dxfId="147" priority="122">
      <formula>LEN(TRIM(F25))=0</formula>
    </cfRule>
  </conditionalFormatting>
  <conditionalFormatting sqref="F40">
    <cfRule type="containsText" dxfId="142" priority="111" operator="containsText" text="Ei tehdä">
      <formula>NOT(ISERROR(SEARCH("Ei tehdä",F40)))</formula>
    </cfRule>
    <cfRule type="containsText" dxfId="141" priority="112" operator="containsText" text="Valmis">
      <formula>NOT(ISERROR(SEARCH("Valmis",F40)))</formula>
    </cfRule>
    <cfRule type="containsText" dxfId="140" priority="113" operator="containsText" text="Kesken">
      <formula>NOT(ISERROR(SEARCH("Kesken",F40)))</formula>
    </cfRule>
    <cfRule type="containsBlanks" dxfId="139" priority="114">
      <formula>LEN(TRIM(F40))=0</formula>
    </cfRule>
  </conditionalFormatting>
  <conditionalFormatting sqref="F41">
    <cfRule type="containsText" dxfId="138" priority="107" operator="containsText" text="Ei tehdä">
      <formula>NOT(ISERROR(SEARCH("Ei tehdä",F41)))</formula>
    </cfRule>
    <cfRule type="containsText" dxfId="137" priority="108" operator="containsText" text="Valmis">
      <formula>NOT(ISERROR(SEARCH("Valmis",F41)))</formula>
    </cfRule>
    <cfRule type="containsText" dxfId="136" priority="109" operator="containsText" text="Kesken">
      <formula>NOT(ISERROR(SEARCH("Kesken",F41)))</formula>
    </cfRule>
    <cfRule type="containsBlanks" dxfId="135" priority="110">
      <formula>LEN(TRIM(F41))=0</formula>
    </cfRule>
  </conditionalFormatting>
  <conditionalFormatting sqref="F42">
    <cfRule type="containsText" dxfId="134" priority="103" operator="containsText" text="Ei tehdä">
      <formula>NOT(ISERROR(SEARCH("Ei tehdä",F42)))</formula>
    </cfRule>
    <cfRule type="containsText" dxfId="133" priority="104" operator="containsText" text="Valmis">
      <formula>NOT(ISERROR(SEARCH("Valmis",F42)))</formula>
    </cfRule>
    <cfRule type="containsText" dxfId="132" priority="105" operator="containsText" text="Kesken">
      <formula>NOT(ISERROR(SEARCH("Kesken",F42)))</formula>
    </cfRule>
    <cfRule type="containsBlanks" dxfId="131" priority="106">
      <formula>LEN(TRIM(F42))=0</formula>
    </cfRule>
  </conditionalFormatting>
  <conditionalFormatting sqref="F43">
    <cfRule type="containsText" dxfId="130" priority="99" operator="containsText" text="Ei tehdä">
      <formula>NOT(ISERROR(SEARCH("Ei tehdä",F43)))</formula>
    </cfRule>
    <cfRule type="containsText" dxfId="129" priority="100" operator="containsText" text="Valmis">
      <formula>NOT(ISERROR(SEARCH("Valmis",F43)))</formula>
    </cfRule>
    <cfRule type="containsText" dxfId="128" priority="101" operator="containsText" text="Kesken">
      <formula>NOT(ISERROR(SEARCH("Kesken",F43)))</formula>
    </cfRule>
    <cfRule type="containsBlanks" dxfId="127" priority="102">
      <formula>LEN(TRIM(F43))=0</formula>
    </cfRule>
  </conditionalFormatting>
  <conditionalFormatting sqref="F44">
    <cfRule type="containsText" dxfId="126" priority="95" operator="containsText" text="Ei tehdä">
      <formula>NOT(ISERROR(SEARCH("Ei tehdä",F44)))</formula>
    </cfRule>
    <cfRule type="containsText" dxfId="125" priority="96" operator="containsText" text="Valmis">
      <formula>NOT(ISERROR(SEARCH("Valmis",F44)))</formula>
    </cfRule>
    <cfRule type="containsText" dxfId="124" priority="97" operator="containsText" text="Kesken">
      <formula>NOT(ISERROR(SEARCH("Kesken",F44)))</formula>
    </cfRule>
    <cfRule type="containsBlanks" dxfId="123" priority="98">
      <formula>LEN(TRIM(F44))=0</formula>
    </cfRule>
  </conditionalFormatting>
  <conditionalFormatting sqref="F45">
    <cfRule type="containsText" dxfId="122" priority="91" operator="containsText" text="Ei tehdä">
      <formula>NOT(ISERROR(SEARCH("Ei tehdä",F45)))</formula>
    </cfRule>
    <cfRule type="containsText" dxfId="121" priority="92" operator="containsText" text="Valmis">
      <formula>NOT(ISERROR(SEARCH("Valmis",F45)))</formula>
    </cfRule>
    <cfRule type="containsText" dxfId="120" priority="93" operator="containsText" text="Kesken">
      <formula>NOT(ISERROR(SEARCH("Kesken",F45)))</formula>
    </cfRule>
    <cfRule type="containsBlanks" dxfId="119" priority="94">
      <formula>LEN(TRIM(F45))=0</formula>
    </cfRule>
  </conditionalFormatting>
  <conditionalFormatting sqref="F46">
    <cfRule type="containsText" dxfId="118" priority="87" operator="containsText" text="Ei tehdä">
      <formula>NOT(ISERROR(SEARCH("Ei tehdä",F46)))</formula>
    </cfRule>
    <cfRule type="containsText" dxfId="117" priority="88" operator="containsText" text="Valmis">
      <formula>NOT(ISERROR(SEARCH("Valmis",F46)))</formula>
    </cfRule>
    <cfRule type="containsText" dxfId="116" priority="89" operator="containsText" text="Kesken">
      <formula>NOT(ISERROR(SEARCH("Kesken",F46)))</formula>
    </cfRule>
    <cfRule type="containsBlanks" dxfId="115" priority="90">
      <formula>LEN(TRIM(F46))=0</formula>
    </cfRule>
  </conditionalFormatting>
  <conditionalFormatting sqref="F47">
    <cfRule type="containsText" dxfId="114" priority="83" operator="containsText" text="Ei tehdä">
      <formula>NOT(ISERROR(SEARCH("Ei tehdä",F47)))</formula>
    </cfRule>
    <cfRule type="containsText" dxfId="113" priority="84" operator="containsText" text="Valmis">
      <formula>NOT(ISERROR(SEARCH("Valmis",F47)))</formula>
    </cfRule>
    <cfRule type="containsText" dxfId="112" priority="85" operator="containsText" text="Kesken">
      <formula>NOT(ISERROR(SEARCH("Kesken",F47)))</formula>
    </cfRule>
    <cfRule type="containsBlanks" dxfId="111" priority="86">
      <formula>LEN(TRIM(F47))=0</formula>
    </cfRule>
  </conditionalFormatting>
  <conditionalFormatting sqref="F48">
    <cfRule type="containsText" dxfId="110" priority="79" operator="containsText" text="Ei tehdä">
      <formula>NOT(ISERROR(SEARCH("Ei tehdä",F48)))</formula>
    </cfRule>
    <cfRule type="containsText" dxfId="109" priority="80" operator="containsText" text="Valmis">
      <formula>NOT(ISERROR(SEARCH("Valmis",F48)))</formula>
    </cfRule>
    <cfRule type="containsText" dxfId="108" priority="81" operator="containsText" text="Kesken">
      <formula>NOT(ISERROR(SEARCH("Kesken",F48)))</formula>
    </cfRule>
    <cfRule type="containsBlanks" dxfId="107" priority="82">
      <formula>LEN(TRIM(F48))=0</formula>
    </cfRule>
  </conditionalFormatting>
  <conditionalFormatting sqref="F49">
    <cfRule type="containsText" dxfId="106" priority="75" operator="containsText" text="Ei tehdä">
      <formula>NOT(ISERROR(SEARCH("Ei tehdä",F49)))</formula>
    </cfRule>
    <cfRule type="containsText" dxfId="105" priority="76" operator="containsText" text="Valmis">
      <formula>NOT(ISERROR(SEARCH("Valmis",F49)))</formula>
    </cfRule>
    <cfRule type="containsText" dxfId="104" priority="77" operator="containsText" text="Kesken">
      <formula>NOT(ISERROR(SEARCH("Kesken",F49)))</formula>
    </cfRule>
    <cfRule type="containsBlanks" dxfId="103" priority="78">
      <formula>LEN(TRIM(F49))=0</formula>
    </cfRule>
  </conditionalFormatting>
  <conditionalFormatting sqref="F50">
    <cfRule type="containsText" dxfId="102" priority="71" operator="containsText" text="Ei tehdä">
      <formula>NOT(ISERROR(SEARCH("Ei tehdä",F50)))</formula>
    </cfRule>
    <cfRule type="containsText" dxfId="101" priority="72" operator="containsText" text="Valmis">
      <formula>NOT(ISERROR(SEARCH("Valmis",F50)))</formula>
    </cfRule>
    <cfRule type="containsText" dxfId="100" priority="73" operator="containsText" text="Kesken">
      <formula>NOT(ISERROR(SEARCH("Kesken",F50)))</formula>
    </cfRule>
    <cfRule type="containsBlanks" dxfId="99" priority="74">
      <formula>LEN(TRIM(F50))=0</formula>
    </cfRule>
  </conditionalFormatting>
  <conditionalFormatting sqref="F51">
    <cfRule type="containsText" dxfId="98" priority="67" operator="containsText" text="Ei tehdä">
      <formula>NOT(ISERROR(SEARCH("Ei tehdä",F51)))</formula>
    </cfRule>
    <cfRule type="containsText" dxfId="97" priority="68" operator="containsText" text="Valmis">
      <formula>NOT(ISERROR(SEARCH("Valmis",F51)))</formula>
    </cfRule>
    <cfRule type="containsText" dxfId="96" priority="69" operator="containsText" text="Kesken">
      <formula>NOT(ISERROR(SEARCH("Kesken",F51)))</formula>
    </cfRule>
    <cfRule type="containsBlanks" dxfId="95" priority="70">
      <formula>LEN(TRIM(F51))=0</formula>
    </cfRule>
  </conditionalFormatting>
  <conditionalFormatting sqref="F52">
    <cfRule type="containsText" dxfId="94" priority="63" operator="containsText" text="Ei tehdä">
      <formula>NOT(ISERROR(SEARCH("Ei tehdä",F52)))</formula>
    </cfRule>
    <cfRule type="containsText" dxfId="93" priority="64" operator="containsText" text="Valmis">
      <formula>NOT(ISERROR(SEARCH("Valmis",F52)))</formula>
    </cfRule>
    <cfRule type="containsText" dxfId="92" priority="65" operator="containsText" text="Kesken">
      <formula>NOT(ISERROR(SEARCH("Kesken",F52)))</formula>
    </cfRule>
    <cfRule type="containsBlanks" dxfId="91" priority="66">
      <formula>LEN(TRIM(F52))=0</formula>
    </cfRule>
  </conditionalFormatting>
  <conditionalFormatting sqref="F55">
    <cfRule type="containsText" dxfId="90" priority="51" operator="containsText" text="Ei tehdä">
      <formula>NOT(ISERROR(SEARCH("Ei tehdä",F55)))</formula>
    </cfRule>
    <cfRule type="containsText" dxfId="89" priority="52" operator="containsText" text="Valmis">
      <formula>NOT(ISERROR(SEARCH("Valmis",F55)))</formula>
    </cfRule>
    <cfRule type="containsText" dxfId="88" priority="53" operator="containsText" text="Kesken">
      <formula>NOT(ISERROR(SEARCH("Kesken",F55)))</formula>
    </cfRule>
    <cfRule type="containsBlanks" dxfId="87" priority="54">
      <formula>LEN(TRIM(F55))=0</formula>
    </cfRule>
  </conditionalFormatting>
  <conditionalFormatting sqref="F53">
    <cfRule type="containsText" dxfId="86" priority="47" operator="containsText" text="Ei tehdä">
      <formula>NOT(ISERROR(SEARCH("Ei tehdä",F53)))</formula>
    </cfRule>
    <cfRule type="containsText" dxfId="85" priority="48" operator="containsText" text="Valmis">
      <formula>NOT(ISERROR(SEARCH("Valmis",F53)))</formula>
    </cfRule>
    <cfRule type="containsText" dxfId="84" priority="49" operator="containsText" text="Kesken">
      <formula>NOT(ISERROR(SEARCH("Kesken",F53)))</formula>
    </cfRule>
    <cfRule type="containsBlanks" dxfId="83" priority="50">
      <formula>LEN(TRIM(F53))=0</formula>
    </cfRule>
  </conditionalFormatting>
  <conditionalFormatting sqref="F29">
    <cfRule type="containsText" dxfId="54" priority="37" operator="containsText" text="Ei tehdä">
      <formula>NOT(ISERROR(SEARCH("Ei tehdä",F29)))</formula>
    </cfRule>
    <cfRule type="containsText" dxfId="53" priority="38" operator="containsText" text="Valmis">
      <formula>NOT(ISERROR(SEARCH("Valmis",F29)))</formula>
    </cfRule>
    <cfRule type="containsText" dxfId="52" priority="39" operator="containsText" text="Kesken">
      <formula>NOT(ISERROR(SEARCH("Kesken",F29)))</formula>
    </cfRule>
    <cfRule type="containsBlanks" dxfId="51" priority="40">
      <formula>LEN(TRIM(F29))=0</formula>
    </cfRule>
  </conditionalFormatting>
  <conditionalFormatting sqref="F30">
    <cfRule type="containsText" dxfId="49" priority="32" operator="containsText" text="Ei tehdä">
      <formula>NOT(ISERROR(SEARCH("Ei tehdä",F30)))</formula>
    </cfRule>
    <cfRule type="containsText" dxfId="48" priority="33" operator="containsText" text="Valmis">
      <formula>NOT(ISERROR(SEARCH("Valmis",F30)))</formula>
    </cfRule>
    <cfRule type="containsText" dxfId="47" priority="34" operator="containsText" text="Kesken">
      <formula>NOT(ISERROR(SEARCH("Kesken",F30)))</formula>
    </cfRule>
    <cfRule type="containsBlanks" dxfId="46" priority="35">
      <formula>LEN(TRIM(F30))=0</formula>
    </cfRule>
  </conditionalFormatting>
  <conditionalFormatting sqref="F32">
    <cfRule type="containsText" dxfId="44" priority="27" operator="containsText" text="Ei tehdä">
      <formula>NOT(ISERROR(SEARCH("Ei tehdä",F32)))</formula>
    </cfRule>
    <cfRule type="containsText" dxfId="43" priority="28" operator="containsText" text="Valmis">
      <formula>NOT(ISERROR(SEARCH("Valmis",F32)))</formula>
    </cfRule>
    <cfRule type="containsText" dxfId="42" priority="29" operator="containsText" text="Kesken">
      <formula>NOT(ISERROR(SEARCH("Kesken",F32)))</formula>
    </cfRule>
    <cfRule type="containsBlanks" dxfId="41" priority="30">
      <formula>LEN(TRIM(F32))=0</formula>
    </cfRule>
  </conditionalFormatting>
  <conditionalFormatting sqref="F35">
    <cfRule type="containsText" dxfId="39" priority="22" operator="containsText" text="Ei tehdä">
      <formula>NOT(ISERROR(SEARCH("Ei tehdä",F35)))</formula>
    </cfRule>
    <cfRule type="containsText" dxfId="38" priority="23" operator="containsText" text="Valmis">
      <formula>NOT(ISERROR(SEARCH("Valmis",F35)))</formula>
    </cfRule>
    <cfRule type="containsText" dxfId="37" priority="24" operator="containsText" text="Kesken">
      <formula>NOT(ISERROR(SEARCH("Kesken",F35)))</formula>
    </cfRule>
    <cfRule type="containsBlanks" dxfId="36" priority="25">
      <formula>LEN(TRIM(F35))=0</formula>
    </cfRule>
  </conditionalFormatting>
  <conditionalFormatting sqref="F36">
    <cfRule type="containsText" dxfId="34" priority="17" operator="containsText" text="Ei tehdä">
      <formula>NOT(ISERROR(SEARCH("Ei tehdä",F36)))</formula>
    </cfRule>
    <cfRule type="containsText" dxfId="33" priority="18" operator="containsText" text="Valmis">
      <formula>NOT(ISERROR(SEARCH("Valmis",F36)))</formula>
    </cfRule>
    <cfRule type="containsText" dxfId="32" priority="19" operator="containsText" text="Kesken">
      <formula>NOT(ISERROR(SEARCH("Kesken",F36)))</formula>
    </cfRule>
    <cfRule type="containsBlanks" dxfId="31" priority="20">
      <formula>LEN(TRIM(F36))=0</formula>
    </cfRule>
  </conditionalFormatting>
  <conditionalFormatting sqref="F37">
    <cfRule type="containsText" dxfId="29" priority="12" operator="containsText" text="Ei tehdä">
      <formula>NOT(ISERROR(SEARCH("Ei tehdä",F37)))</formula>
    </cfRule>
    <cfRule type="containsText" dxfId="28" priority="13" operator="containsText" text="Valmis">
      <formula>NOT(ISERROR(SEARCH("Valmis",F37)))</formula>
    </cfRule>
    <cfRule type="containsText" dxfId="27" priority="14" operator="containsText" text="Kesken">
      <formula>NOT(ISERROR(SEARCH("Kesken",F37)))</formula>
    </cfRule>
    <cfRule type="containsBlanks" dxfId="26" priority="15">
      <formula>LEN(TRIM(F37))=0</formula>
    </cfRule>
  </conditionalFormatting>
  <conditionalFormatting sqref="F27">
    <cfRule type="containsText" dxfId="24" priority="7" operator="containsText" text="Ei tehdä">
      <formula>NOT(ISERROR(SEARCH("Ei tehdä",F27)))</formula>
    </cfRule>
    <cfRule type="containsText" dxfId="23" priority="8" operator="containsText" text="Valmis">
      <formula>NOT(ISERROR(SEARCH("Valmis",F27)))</formula>
    </cfRule>
    <cfRule type="containsText" dxfId="22" priority="9" operator="containsText" text="Kesken">
      <formula>NOT(ISERROR(SEARCH("Kesken",F27)))</formula>
    </cfRule>
    <cfRule type="containsBlanks" dxfId="21" priority="10">
      <formula>LEN(TRIM(F27))=0</formula>
    </cfRule>
  </conditionalFormatting>
  <conditionalFormatting sqref="F54">
    <cfRule type="containsText" dxfId="19" priority="2" operator="containsText" text="Ei tehdä">
      <formula>NOT(ISERROR(SEARCH("Ei tehdä",F54)))</formula>
    </cfRule>
    <cfRule type="containsText" dxfId="18" priority="3" operator="containsText" text="Valmis">
      <formula>NOT(ISERROR(SEARCH("Valmis",F54)))</formula>
    </cfRule>
    <cfRule type="containsText" dxfId="17" priority="4" operator="containsText" text="Kesken">
      <formula>NOT(ISERROR(SEARCH("Kesken",F54)))</formula>
    </cfRule>
    <cfRule type="containsBlanks" dxfId="16" priority="5">
      <formula>LEN(TRIM(F54))=0</formula>
    </cfRule>
  </conditionalFormatting>
  <pageMargins left="0.7" right="0.7" top="0.75" bottom="0.75" header="0.3" footer="0.3"/>
  <pageSetup paperSize="9" orientation="portrait" r:id="rId1"/>
  <ignoredErrors>
    <ignoredError sqref="B50:B52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8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193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188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183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178" operator="containsText" id="{4B9D94EA-AB9F-4C94-BFA3-06F1E1BB4A3D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163" operator="containsText" id="{1735F2B4-682D-4EBE-8155-D9F8BE974674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153" operator="containsText" id="{6BD6C26E-098A-40A3-A3BB-E84C98AD014C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148" operator="containsText" id="{F61F2EC8-D4BD-43AA-9366-D1FD6B0A5A35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28" operator="containsText" id="{2D64E061-0465-4F50-8A2D-B92342978C21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</xm:sqref>
        </x14:conditionalFormatting>
        <x14:conditionalFormatting xmlns:xm="http://schemas.microsoft.com/office/excel/2006/main">
          <x14:cfRule type="containsText" priority="123" operator="containsText" id="{620CB6F2-689C-4342-8817-D866A2582FFB}">
            <xm:f>NOT(ISERROR(SEARCH("""",F39)))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46" operator="containsText" id="{D96BBF65-2C53-4B88-BE3F-F2DC4AA9F463}">
            <xm:f>NOT(ISERROR(SEARCH("""",F53)))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ontainsText" priority="36" operator="containsText" id="{E8B60BC5-F023-4F12-9699-48B875517E21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31" operator="containsText" id="{C638DBDE-8320-4B63-99E8-F447780240FC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26" operator="containsText" id="{21CBAADA-3C4B-49F6-915B-5096E5AB6620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1" operator="containsText" id="{DD41D92F-EB52-4EB5-A394-22CA88F9E0C2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6" operator="containsText" id="{697463C6-387D-4AB5-8FAF-BCC6B6DA346B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11" operator="containsText" id="{3EC09E27-23F5-4262-A9F7-A12A2CEB136C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6" operator="containsText" id="{409CA441-EDB7-43FE-AB3E-3782F37062F9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containsText" priority="1" operator="containsText" id="{4941E490-E6D5-45FE-A459-E3869719E268}">
            <xm:f>NOT(ISERROR(SEARCH("""",F54)))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workbookViewId="0">
      <pane ySplit="11" topLeftCell="A12" activePane="bottomLeft" state="frozen"/>
      <selection pane="bottomLeft" activeCell="D24" sqref="D24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3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7" t="s">
        <v>114</v>
      </c>
      <c r="B1" s="488"/>
      <c r="C1" s="488"/>
      <c r="D1" s="488"/>
      <c r="E1" s="488"/>
      <c r="F1" s="489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90" t="s">
        <v>36</v>
      </c>
      <c r="E2" s="490"/>
      <c r="F2" s="491"/>
      <c r="G2" s="62"/>
      <c r="H2" s="29"/>
    </row>
    <row r="3" spans="1:8" ht="18" customHeight="1" x14ac:dyDescent="0.25">
      <c r="A3" s="58" t="s">
        <v>374</v>
      </c>
      <c r="B3" s="87">
        <f>SUMIF($B$14:$B$103,"Toni",$E$14:$E$103)</f>
        <v>17.75</v>
      </c>
      <c r="C3" s="177"/>
      <c r="D3" s="492"/>
      <c r="E3" s="493"/>
      <c r="F3" s="494"/>
      <c r="G3" s="56"/>
      <c r="H3" s="29"/>
    </row>
    <row r="4" spans="1:8" ht="18" customHeight="1" x14ac:dyDescent="0.25">
      <c r="A4" s="58" t="s">
        <v>375</v>
      </c>
      <c r="B4" s="87">
        <f>SUMIF($B$14:$B$103,"Ronja",$E$14:$E$103)</f>
        <v>19.75</v>
      </c>
      <c r="C4" s="177"/>
      <c r="D4" s="472"/>
      <c r="E4" s="473"/>
      <c r="F4" s="474"/>
      <c r="G4" s="56"/>
      <c r="H4" s="29"/>
    </row>
    <row r="5" spans="1:8" ht="18" customHeight="1" x14ac:dyDescent="0.25">
      <c r="A5" s="58"/>
      <c r="B5" s="87"/>
      <c r="C5" s="177"/>
      <c r="D5" s="472"/>
      <c r="E5" s="473"/>
      <c r="F5" s="474"/>
      <c r="G5" s="56"/>
      <c r="H5" s="29"/>
    </row>
    <row r="6" spans="1:8" ht="18" customHeight="1" x14ac:dyDescent="0.25">
      <c r="A6" s="58"/>
      <c r="B6" s="87"/>
      <c r="C6" s="177"/>
      <c r="D6" s="472"/>
      <c r="E6" s="473"/>
      <c r="F6" s="474"/>
      <c r="G6" s="56"/>
      <c r="H6" s="29"/>
    </row>
    <row r="7" spans="1:8" ht="18" customHeight="1" x14ac:dyDescent="0.25">
      <c r="A7" s="59"/>
      <c r="B7" s="87"/>
      <c r="C7" s="177"/>
      <c r="D7" s="473"/>
      <c r="E7" s="473"/>
      <c r="F7" s="473"/>
      <c r="G7" s="51"/>
      <c r="H7" s="29"/>
    </row>
    <row r="8" spans="1:8" ht="18" customHeight="1" thickBot="1" x14ac:dyDescent="0.3">
      <c r="A8" s="58"/>
      <c r="B8" s="185"/>
      <c r="C8" s="182"/>
      <c r="D8" s="297"/>
      <c r="E8" s="328"/>
      <c r="F8" s="299"/>
      <c r="G8" s="56"/>
      <c r="H8" s="29"/>
    </row>
    <row r="9" spans="1:8" ht="18" customHeight="1" x14ac:dyDescent="0.25">
      <c r="A9" s="475" t="s">
        <v>37</v>
      </c>
      <c r="B9" s="477">
        <f>SUM(B3:B8)</f>
        <v>37.5</v>
      </c>
      <c r="C9" s="479" t="str">
        <f>IF((SUM(C3:C7)=0),"",SUM(C3:C7))</f>
        <v/>
      </c>
      <c r="D9" s="481" t="s">
        <v>38</v>
      </c>
      <c r="E9" s="483">
        <f>SUMIF($D$14:$D$103,"Daily scrum / Teams",$E$14:$E$103) / 2</f>
        <v>0.75</v>
      </c>
      <c r="F9" s="485"/>
      <c r="G9" s="56"/>
      <c r="H9" s="29"/>
    </row>
    <row r="10" spans="1:8" s="10" customFormat="1" ht="18" customHeight="1" x14ac:dyDescent="0.25">
      <c r="A10" s="476"/>
      <c r="B10" s="478"/>
      <c r="C10" s="480"/>
      <c r="D10" s="482"/>
      <c r="E10" s="484"/>
      <c r="F10" s="486"/>
      <c r="G10" s="56"/>
      <c r="H10" s="29"/>
    </row>
    <row r="11" spans="1:8" s="10" customFormat="1" ht="18" customHeight="1" x14ac:dyDescent="0.25">
      <c r="A11" s="461" t="s">
        <v>39</v>
      </c>
      <c r="B11" s="462"/>
      <c r="C11" s="463"/>
      <c r="D11" s="462"/>
      <c r="E11" s="464"/>
      <c r="F11" s="465"/>
      <c r="G11" s="62"/>
      <c r="H11" s="29"/>
    </row>
    <row r="12" spans="1:8" ht="18" customHeight="1" x14ac:dyDescent="0.25">
      <c r="A12" s="466" t="s">
        <v>40</v>
      </c>
      <c r="B12" s="467" t="s">
        <v>21</v>
      </c>
      <c r="C12" s="468" t="s">
        <v>41</v>
      </c>
      <c r="D12" s="469"/>
      <c r="E12" s="470" t="s">
        <v>42</v>
      </c>
      <c r="F12" s="471" t="s">
        <v>43</v>
      </c>
      <c r="G12" s="62"/>
      <c r="H12" s="29"/>
    </row>
    <row r="13" spans="1:8" ht="18" customHeight="1" x14ac:dyDescent="0.25">
      <c r="A13" s="466"/>
      <c r="B13" s="467"/>
      <c r="C13" s="183" t="s">
        <v>44</v>
      </c>
      <c r="D13" s="79" t="s">
        <v>45</v>
      </c>
      <c r="E13" s="470"/>
      <c r="F13" s="471"/>
      <c r="G13" s="62"/>
      <c r="H13" s="29"/>
    </row>
    <row r="14" spans="1:8" ht="18" customHeight="1" x14ac:dyDescent="0.2">
      <c r="A14" s="205">
        <v>43531</v>
      </c>
      <c r="B14" s="191" t="s">
        <v>374</v>
      </c>
      <c r="C14" s="206"/>
      <c r="D14" s="193" t="s">
        <v>383</v>
      </c>
      <c r="E14" s="32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375</v>
      </c>
      <c r="C15" s="206"/>
      <c r="D15" s="193" t="s">
        <v>383</v>
      </c>
      <c r="E15" s="32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375</v>
      </c>
      <c r="D16" s="326" t="s">
        <v>439</v>
      </c>
      <c r="E16" s="32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374</v>
      </c>
      <c r="D17" s="326" t="s">
        <v>440</v>
      </c>
      <c r="E17" s="32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374</v>
      </c>
      <c r="C18" s="206"/>
      <c r="D18" s="193" t="s">
        <v>384</v>
      </c>
      <c r="E18" s="32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375</v>
      </c>
      <c r="C19" s="206"/>
      <c r="D19" s="193" t="s">
        <v>384</v>
      </c>
      <c r="E19" s="32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27" t="s">
        <v>374</v>
      </c>
      <c r="D20" s="326" t="s">
        <v>442</v>
      </c>
      <c r="E20" s="330">
        <v>6</v>
      </c>
      <c r="F20" s="195"/>
      <c r="G20" s="56"/>
      <c r="H20" s="29"/>
    </row>
    <row r="21" spans="1:8" ht="18" customHeight="1" x14ac:dyDescent="0.25">
      <c r="A21" s="205">
        <v>43914</v>
      </c>
      <c r="B21" s="327" t="s">
        <v>375</v>
      </c>
      <c r="D21" s="326" t="s">
        <v>441</v>
      </c>
      <c r="E21" s="33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374</v>
      </c>
      <c r="C22" s="206"/>
      <c r="D22" s="193" t="s">
        <v>384</v>
      </c>
      <c r="E22" s="32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375</v>
      </c>
      <c r="C23" s="206"/>
      <c r="D23" s="193" t="s">
        <v>384</v>
      </c>
      <c r="E23" s="32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374</v>
      </c>
      <c r="C24" s="197"/>
      <c r="D24" s="193" t="s">
        <v>447</v>
      </c>
      <c r="E24" s="33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375</v>
      </c>
      <c r="C25" s="192"/>
      <c r="D25" s="193" t="s">
        <v>446</v>
      </c>
      <c r="E25" s="33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374</v>
      </c>
      <c r="C26" s="206"/>
      <c r="D26" s="193" t="s">
        <v>384</v>
      </c>
      <c r="E26" s="32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375</v>
      </c>
      <c r="C27" s="206"/>
      <c r="D27" s="193" t="s">
        <v>384</v>
      </c>
      <c r="E27" s="329">
        <v>0.25</v>
      </c>
      <c r="F27" s="196"/>
      <c r="G27" s="82"/>
      <c r="H27" s="29"/>
    </row>
    <row r="28" spans="1:8" ht="18" customHeight="1" x14ac:dyDescent="0.25">
      <c r="A28" s="174"/>
      <c r="B28" s="191"/>
      <c r="C28" s="192"/>
      <c r="D28" s="193"/>
      <c r="E28" s="331"/>
      <c r="F28" s="196"/>
      <c r="G28" s="204"/>
      <c r="H28" s="29"/>
    </row>
    <row r="29" spans="1:8" ht="18" customHeight="1" x14ac:dyDescent="0.25">
      <c r="A29" s="174"/>
      <c r="B29" s="191"/>
      <c r="C29" s="192"/>
      <c r="D29" s="193"/>
      <c r="E29" s="331"/>
      <c r="F29" s="196"/>
      <c r="G29" s="83"/>
      <c r="H29" s="29"/>
    </row>
    <row r="30" spans="1:8" ht="26.25" customHeight="1" x14ac:dyDescent="0.25">
      <c r="A30" s="174"/>
      <c r="B30" s="191"/>
      <c r="C30" s="192"/>
      <c r="D30" s="193"/>
      <c r="E30" s="331"/>
      <c r="F30" s="196"/>
      <c r="G30" s="83"/>
      <c r="H30" s="29"/>
    </row>
    <row r="31" spans="1:8" ht="18" customHeight="1" x14ac:dyDescent="0.25">
      <c r="A31" s="174"/>
      <c r="B31" s="191"/>
      <c r="C31" s="192"/>
      <c r="D31" s="193"/>
      <c r="E31" s="331"/>
      <c r="F31" s="196"/>
      <c r="G31" s="83"/>
      <c r="H31" s="29"/>
    </row>
    <row r="32" spans="1:8" ht="18" customHeight="1" x14ac:dyDescent="0.25">
      <c r="A32" s="174"/>
      <c r="B32" s="191"/>
      <c r="C32" s="192"/>
      <c r="D32" s="193"/>
      <c r="E32" s="331"/>
      <c r="F32" s="196"/>
      <c r="G32" s="84"/>
      <c r="H32" s="29"/>
    </row>
    <row r="33" spans="1:8" ht="18" customHeight="1" x14ac:dyDescent="0.25">
      <c r="A33" s="174"/>
      <c r="B33" s="191"/>
      <c r="C33" s="192"/>
      <c r="D33" s="193"/>
      <c r="E33" s="331"/>
      <c r="F33" s="196"/>
      <c r="G33" s="84"/>
      <c r="H33" s="29"/>
    </row>
    <row r="34" spans="1:8" x14ac:dyDescent="0.25">
      <c r="A34" s="174"/>
      <c r="B34" s="191"/>
      <c r="C34" s="192"/>
      <c r="D34" s="193"/>
      <c r="E34" s="331"/>
      <c r="F34" s="196"/>
      <c r="G34" s="84"/>
      <c r="H34" s="29"/>
    </row>
    <row r="35" spans="1:8" ht="18" customHeight="1" x14ac:dyDescent="0.25">
      <c r="A35" s="174"/>
      <c r="B35" s="191"/>
      <c r="C35" s="192"/>
      <c r="D35" s="193"/>
      <c r="E35" s="331"/>
      <c r="F35" s="196"/>
      <c r="G35" s="84"/>
      <c r="H35" s="29"/>
    </row>
    <row r="36" spans="1:8" x14ac:dyDescent="0.25">
      <c r="A36" s="174"/>
      <c r="B36" s="191"/>
      <c r="C36" s="192"/>
      <c r="D36" s="193"/>
      <c r="E36" s="331"/>
      <c r="F36" s="196"/>
      <c r="G36" s="84"/>
      <c r="H36" s="29"/>
    </row>
    <row r="37" spans="1:8" ht="18" customHeight="1" x14ac:dyDescent="0.25">
      <c r="A37" s="174"/>
      <c r="B37" s="191"/>
      <c r="C37" s="192"/>
      <c r="D37" s="193"/>
      <c r="E37" s="331"/>
      <c r="F37" s="196"/>
      <c r="G37" s="84"/>
      <c r="H37" s="29"/>
    </row>
    <row r="38" spans="1:8" ht="18" customHeight="1" x14ac:dyDescent="0.25">
      <c r="A38" s="174"/>
      <c r="B38" s="191"/>
      <c r="C38" s="192"/>
      <c r="D38" s="193"/>
      <c r="E38" s="331"/>
      <c r="F38" s="196"/>
      <c r="G38" s="62"/>
      <c r="H38" s="29"/>
    </row>
    <row r="39" spans="1:8" ht="18" customHeight="1" x14ac:dyDescent="0.25">
      <c r="A39" s="174"/>
      <c r="B39" s="191"/>
      <c r="C39" s="192"/>
      <c r="D39" s="193"/>
      <c r="E39" s="331"/>
      <c r="F39" s="196"/>
      <c r="G39" s="62"/>
      <c r="H39" s="29"/>
    </row>
    <row r="40" spans="1:8" ht="18" customHeight="1" x14ac:dyDescent="0.25">
      <c r="A40" s="174"/>
      <c r="B40" s="191"/>
      <c r="C40" s="192"/>
      <c r="D40" s="193"/>
      <c r="E40" s="331"/>
      <c r="F40" s="195"/>
      <c r="G40" s="56"/>
      <c r="H40" s="29"/>
    </row>
    <row r="41" spans="1:8" ht="18" customHeight="1" x14ac:dyDescent="0.25">
      <c r="A41" s="174"/>
      <c r="B41" s="191"/>
      <c r="C41" s="192"/>
      <c r="D41" s="193"/>
      <c r="E41" s="331"/>
      <c r="F41" s="195"/>
      <c r="G41" s="56"/>
      <c r="H41" s="29"/>
    </row>
    <row r="42" spans="1:8" ht="18" customHeight="1" x14ac:dyDescent="0.25">
      <c r="A42" s="174"/>
      <c r="B42" s="191"/>
      <c r="C42" s="192"/>
      <c r="D42" s="193"/>
      <c r="E42" s="331"/>
      <c r="F42" s="195"/>
      <c r="G42" s="56"/>
      <c r="H42" s="29"/>
    </row>
    <row r="43" spans="1:8" ht="18" customHeight="1" x14ac:dyDescent="0.25">
      <c r="A43" s="174"/>
      <c r="B43" s="191"/>
      <c r="C43" s="192"/>
      <c r="D43" s="193"/>
      <c r="E43" s="331"/>
      <c r="F43" s="195"/>
      <c r="G43" s="56"/>
      <c r="H43" s="29"/>
    </row>
    <row r="44" spans="1:8" ht="18" customHeight="1" x14ac:dyDescent="0.25">
      <c r="A44" s="174"/>
      <c r="B44" s="191"/>
      <c r="C44" s="192"/>
      <c r="D44" s="193"/>
      <c r="E44" s="331"/>
      <c r="F44" s="195"/>
      <c r="G44" s="56"/>
      <c r="H44" s="29"/>
    </row>
    <row r="45" spans="1:8" ht="18" customHeight="1" x14ac:dyDescent="0.25">
      <c r="A45" s="174"/>
      <c r="B45" s="191"/>
      <c r="C45" s="192"/>
      <c r="D45" s="193"/>
      <c r="E45" s="331"/>
      <c r="F45" s="195"/>
      <c r="G45" s="56"/>
      <c r="H45" s="29"/>
    </row>
    <row r="46" spans="1:8" ht="18" customHeight="1" x14ac:dyDescent="0.25">
      <c r="A46" s="174"/>
      <c r="B46" s="191"/>
      <c r="C46" s="192"/>
      <c r="D46" s="193"/>
      <c r="E46" s="331"/>
      <c r="F46" s="195"/>
      <c r="G46" s="56"/>
      <c r="H46" s="29"/>
    </row>
    <row r="47" spans="1:8" ht="18" customHeight="1" x14ac:dyDescent="0.25">
      <c r="A47" s="174"/>
      <c r="B47" s="191"/>
      <c r="C47" s="192"/>
      <c r="D47" s="193"/>
      <c r="E47" s="331"/>
      <c r="F47" s="195"/>
      <c r="G47" s="56"/>
      <c r="H47" s="29"/>
    </row>
    <row r="48" spans="1:8" ht="18" customHeight="1" x14ac:dyDescent="0.25">
      <c r="A48" s="174"/>
      <c r="B48" s="191"/>
      <c r="C48" s="192"/>
      <c r="D48" s="193"/>
      <c r="E48" s="331"/>
      <c r="F48" s="195"/>
      <c r="G48" s="56"/>
      <c r="H48" s="29"/>
    </row>
    <row r="49" spans="1:8" ht="18" customHeight="1" x14ac:dyDescent="0.25">
      <c r="A49" s="174"/>
      <c r="B49" s="191"/>
      <c r="C49" s="192"/>
      <c r="D49" s="193"/>
      <c r="E49" s="331"/>
      <c r="F49" s="195"/>
      <c r="G49" s="56"/>
      <c r="H49" s="29"/>
    </row>
    <row r="50" spans="1:8" ht="18" customHeight="1" x14ac:dyDescent="0.25">
      <c r="A50" s="174"/>
      <c r="B50" s="191"/>
      <c r="C50" s="192"/>
      <c r="D50" s="193"/>
      <c r="E50" s="331"/>
      <c r="F50" s="195"/>
      <c r="G50" s="56"/>
      <c r="H50" s="29"/>
    </row>
    <row r="51" spans="1:8" ht="18" customHeight="1" x14ac:dyDescent="0.25">
      <c r="A51" s="174"/>
      <c r="B51" s="191"/>
      <c r="C51" s="192"/>
      <c r="D51" s="193"/>
      <c r="E51" s="331"/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3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31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32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33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3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3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3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3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3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31"/>
      <c r="F61" s="195"/>
      <c r="G61" s="56"/>
      <c r="H61" s="29"/>
    </row>
    <row r="62" spans="1:8" x14ac:dyDescent="0.25">
      <c r="A62" s="174"/>
      <c r="B62" s="191"/>
      <c r="C62" s="192"/>
      <c r="D62" s="193"/>
      <c r="E62" s="33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3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3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3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3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3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3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3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3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3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3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3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3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3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3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3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3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3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3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31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33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31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331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331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331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331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331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33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3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3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3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3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3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3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3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3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3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3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3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31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5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3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3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3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3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3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3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3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3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3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3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31"/>
      <c r="F114" s="212"/>
      <c r="G114" s="213"/>
      <c r="H114" s="29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48" t="s">
        <v>84</v>
      </c>
      <c r="C2" s="449"/>
      <c r="D2" s="450" t="s">
        <v>115</v>
      </c>
      <c r="E2" s="451"/>
      <c r="F2" s="452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3"/>
      <c r="E3" s="454"/>
      <c r="F3" s="455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3"/>
      <c r="E4" s="454"/>
      <c r="F4" s="455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3"/>
      <c r="E5" s="454"/>
      <c r="F5" s="455"/>
      <c r="K5" s="304"/>
      <c r="L5" s="304"/>
      <c r="M5" s="304"/>
      <c r="N5" s="304"/>
      <c r="O5" s="304"/>
    </row>
    <row r="6" spans="1:20" ht="53.25" customHeight="1" x14ac:dyDescent="0.2">
      <c r="B6" s="265"/>
      <c r="C6" s="267"/>
      <c r="D6" s="456"/>
      <c r="E6" s="457"/>
      <c r="F6" s="458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32" t="s">
        <v>87</v>
      </c>
      <c r="F9" s="433"/>
      <c r="G9" s="459" t="s">
        <v>88</v>
      </c>
      <c r="H9" s="460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91</v>
      </c>
      <c r="E10" s="495" t="s">
        <v>116</v>
      </c>
      <c r="F10" s="495"/>
      <c r="G10" s="446"/>
      <c r="H10" s="446"/>
      <c r="I10" s="173">
        <v>2</v>
      </c>
      <c r="J10" s="215">
        <v>2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91</v>
      </c>
      <c r="E11" s="447" t="s">
        <v>117</v>
      </c>
      <c r="F11" s="447"/>
      <c r="G11" s="446"/>
      <c r="H11" s="446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91</v>
      </c>
      <c r="E12" s="447" t="s">
        <v>118</v>
      </c>
      <c r="F12" s="447"/>
      <c r="G12" s="446"/>
      <c r="H12" s="446"/>
      <c r="I12" s="310">
        <v>2</v>
      </c>
      <c r="J12" s="180">
        <v>2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91</v>
      </c>
      <c r="E13" s="447" t="s">
        <v>119</v>
      </c>
      <c r="F13" s="447"/>
      <c r="G13" s="446"/>
      <c r="H13" s="446"/>
      <c r="I13" s="310">
        <v>5</v>
      </c>
      <c r="J13" s="180">
        <v>5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91</v>
      </c>
      <c r="E14" s="447" t="s">
        <v>120</v>
      </c>
      <c r="F14" s="447"/>
      <c r="G14" s="446"/>
      <c r="H14" s="446"/>
      <c r="I14" s="310">
        <v>12</v>
      </c>
      <c r="J14" s="180">
        <v>6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91</v>
      </c>
      <c r="E15" s="447" t="s">
        <v>121</v>
      </c>
      <c r="F15" s="447"/>
      <c r="G15" s="446"/>
      <c r="H15" s="446"/>
      <c r="I15" s="310">
        <v>19</v>
      </c>
      <c r="J15" s="180">
        <v>1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s="273" customFormat="1" ht="34.5" customHeight="1" x14ac:dyDescent="0.2">
      <c r="A16" s="305"/>
      <c r="B16" s="305">
        <v>16</v>
      </c>
      <c r="C16" s="305"/>
      <c r="D16" s="307" t="s">
        <v>91</v>
      </c>
      <c r="E16" s="496" t="s">
        <v>122</v>
      </c>
      <c r="F16" s="496"/>
      <c r="G16" s="308"/>
      <c r="H16" s="308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5"/>
      <c r="B17" s="305">
        <v>17</v>
      </c>
      <c r="C17" s="305"/>
      <c r="D17" s="307" t="s">
        <v>91</v>
      </c>
      <c r="E17" s="496" t="s">
        <v>123</v>
      </c>
      <c r="F17" s="496"/>
      <c r="G17" s="497"/>
      <c r="H17" s="497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47"/>
      <c r="F18" s="447"/>
      <c r="G18" s="446"/>
      <c r="H18" s="446"/>
      <c r="I18" s="23"/>
      <c r="J18" s="180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45"/>
      <c r="F19" s="445"/>
      <c r="G19" s="22"/>
      <c r="H19" s="22"/>
      <c r="I19" s="304"/>
      <c r="J19" s="25"/>
      <c r="K19" s="310"/>
      <c r="L19" s="310"/>
      <c r="M19" s="310"/>
      <c r="N19" s="310"/>
      <c r="O19" s="310"/>
      <c r="P19" s="303"/>
      <c r="Q19" s="303"/>
      <c r="R19" s="303"/>
      <c r="S19" s="303"/>
      <c r="T19" s="303"/>
    </row>
    <row r="20" spans="1:20" ht="30.75" customHeight="1" x14ac:dyDescent="0.25">
      <c r="B20" s="71"/>
      <c r="C20" s="498" t="s">
        <v>92</v>
      </c>
      <c r="D20" s="499"/>
      <c r="E20" s="500"/>
      <c r="F20" s="22"/>
      <c r="G20" s="22"/>
      <c r="H20" s="178" t="s">
        <v>93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09" t="s">
        <v>94</v>
      </c>
      <c r="C22" s="309" t="s">
        <v>95</v>
      </c>
      <c r="D22" s="443" t="s">
        <v>96</v>
      </c>
      <c r="E22" s="444"/>
      <c r="F22" s="172" t="s">
        <v>97</v>
      </c>
      <c r="G22" s="309" t="s">
        <v>98</v>
      </c>
      <c r="H22" s="309" t="s">
        <v>99</v>
      </c>
      <c r="I22" s="309" t="s">
        <v>100</v>
      </c>
      <c r="J22" s="309" t="s">
        <v>101</v>
      </c>
      <c r="K22" s="28" t="s">
        <v>124</v>
      </c>
      <c r="L22" s="28" t="s">
        <v>125</v>
      </c>
      <c r="M22" s="28" t="s">
        <v>126</v>
      </c>
      <c r="N22" s="28" t="s">
        <v>127</v>
      </c>
      <c r="O22" s="28" t="s">
        <v>128</v>
      </c>
      <c r="P22" s="28" t="s">
        <v>129</v>
      </c>
      <c r="Q22" s="28" t="s">
        <v>130</v>
      </c>
      <c r="R22" s="28" t="s">
        <v>131</v>
      </c>
      <c r="S22" s="28" t="s">
        <v>132</v>
      </c>
    </row>
    <row r="23" spans="1:20" ht="31.5" x14ac:dyDescent="0.25">
      <c r="B23" s="27" t="s">
        <v>133</v>
      </c>
      <c r="C23" s="303"/>
      <c r="D23" s="501" t="s">
        <v>134</v>
      </c>
      <c r="E23" s="501"/>
      <c r="F23" s="303" t="s">
        <v>135</v>
      </c>
      <c r="G23" s="303"/>
      <c r="H23" s="303" t="s">
        <v>136</v>
      </c>
      <c r="I23" s="303"/>
      <c r="J23" s="310">
        <v>2</v>
      </c>
      <c r="K23" s="310">
        <v>2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03"/>
    </row>
    <row r="24" spans="1:20" ht="15.75" customHeight="1" x14ac:dyDescent="0.25">
      <c r="B24" s="27" t="s">
        <v>137</v>
      </c>
      <c r="C24" s="303"/>
      <c r="D24" s="423" t="s">
        <v>117</v>
      </c>
      <c r="E24" s="423"/>
      <c r="F24" s="303" t="s">
        <v>135</v>
      </c>
      <c r="G24" s="303"/>
      <c r="H24" s="303" t="s">
        <v>138</v>
      </c>
      <c r="I24" s="303" t="s">
        <v>28</v>
      </c>
      <c r="J24" s="310">
        <v>3</v>
      </c>
      <c r="K24" s="310">
        <v>3</v>
      </c>
      <c r="L24" s="310">
        <v>3</v>
      </c>
      <c r="M24" s="310">
        <v>0</v>
      </c>
      <c r="N24" s="310">
        <v>0</v>
      </c>
      <c r="O24" s="310">
        <v>0</v>
      </c>
      <c r="P24" s="310">
        <v>0</v>
      </c>
      <c r="Q24" s="310">
        <v>0</v>
      </c>
      <c r="R24" s="310">
        <v>0</v>
      </c>
      <c r="S24" s="310">
        <v>0</v>
      </c>
      <c r="T24" s="303"/>
    </row>
    <row r="25" spans="1:20" ht="15.75" customHeight="1" x14ac:dyDescent="0.25">
      <c r="B25" s="27" t="s">
        <v>139</v>
      </c>
      <c r="C25" s="303"/>
      <c r="D25" s="423" t="s">
        <v>118</v>
      </c>
      <c r="E25" s="423"/>
      <c r="F25" s="303" t="s">
        <v>135</v>
      </c>
      <c r="G25" s="303"/>
      <c r="H25" s="303" t="s">
        <v>30</v>
      </c>
      <c r="I25" s="303"/>
      <c r="J25" s="310">
        <v>1</v>
      </c>
      <c r="K25" s="310">
        <v>1</v>
      </c>
      <c r="L25" s="310">
        <v>0</v>
      </c>
      <c r="M25" s="310">
        <v>0</v>
      </c>
      <c r="N25" s="310">
        <v>0</v>
      </c>
      <c r="O25" s="310">
        <v>0</v>
      </c>
      <c r="P25" s="310">
        <v>0</v>
      </c>
      <c r="Q25" s="310">
        <v>0</v>
      </c>
      <c r="R25" s="310">
        <v>0</v>
      </c>
      <c r="S25" s="310">
        <v>0</v>
      </c>
      <c r="T25" s="303"/>
    </row>
    <row r="26" spans="1:20" ht="15.75" customHeight="1" x14ac:dyDescent="0.25">
      <c r="B26" s="27" t="s">
        <v>140</v>
      </c>
      <c r="C26" s="303"/>
      <c r="D26" s="425" t="s">
        <v>141</v>
      </c>
      <c r="E26" s="425"/>
      <c r="F26" s="303" t="s">
        <v>135</v>
      </c>
      <c r="G26" s="303"/>
      <c r="H26" s="303" t="s">
        <v>28</v>
      </c>
      <c r="I26" s="303"/>
      <c r="J26" s="310">
        <v>1</v>
      </c>
      <c r="K26" s="310">
        <v>1</v>
      </c>
      <c r="L26" s="310">
        <v>0</v>
      </c>
      <c r="M26" s="310">
        <v>0</v>
      </c>
      <c r="N26" s="310">
        <v>0</v>
      </c>
      <c r="O26" s="310">
        <v>0</v>
      </c>
      <c r="P26" s="310">
        <v>0</v>
      </c>
      <c r="Q26" s="310">
        <v>0</v>
      </c>
      <c r="R26" s="310">
        <v>0</v>
      </c>
      <c r="S26" s="310">
        <v>0</v>
      </c>
      <c r="T26" s="303"/>
    </row>
    <row r="27" spans="1:20" ht="15.75" customHeight="1" x14ac:dyDescent="0.25">
      <c r="B27" s="27" t="s">
        <v>142</v>
      </c>
      <c r="C27" s="303"/>
      <c r="D27" s="272" t="s">
        <v>143</v>
      </c>
      <c r="E27" s="272"/>
      <c r="F27" s="303" t="s">
        <v>135</v>
      </c>
      <c r="G27" s="303"/>
      <c r="H27" s="303" t="s">
        <v>29</v>
      </c>
      <c r="I27" s="303"/>
      <c r="J27" s="310">
        <v>5</v>
      </c>
      <c r="K27" s="310">
        <v>5</v>
      </c>
      <c r="L27" s="310">
        <v>5</v>
      </c>
      <c r="M27" s="310">
        <v>5</v>
      </c>
      <c r="N27" s="310">
        <v>0</v>
      </c>
      <c r="O27" s="310">
        <v>0</v>
      </c>
      <c r="P27" s="310">
        <v>0</v>
      </c>
      <c r="Q27" s="310">
        <v>0</v>
      </c>
      <c r="R27" s="310">
        <v>0</v>
      </c>
      <c r="S27" s="310">
        <v>0</v>
      </c>
      <c r="T27" s="303"/>
    </row>
    <row r="28" spans="1:20" ht="15.75" x14ac:dyDescent="0.25">
      <c r="B28" s="27" t="s">
        <v>144</v>
      </c>
      <c r="C28" s="303"/>
      <c r="D28" s="425" t="s">
        <v>145</v>
      </c>
      <c r="E28" s="425"/>
      <c r="F28" s="303" t="s">
        <v>111</v>
      </c>
      <c r="G28" s="303"/>
      <c r="H28" s="303" t="s">
        <v>30</v>
      </c>
      <c r="I28" s="303"/>
      <c r="J28" s="310">
        <v>12</v>
      </c>
      <c r="K28" s="310">
        <v>12</v>
      </c>
      <c r="L28" s="310">
        <v>12</v>
      </c>
      <c r="M28" s="310">
        <v>6</v>
      </c>
      <c r="N28" s="310">
        <v>6</v>
      </c>
      <c r="O28" s="310">
        <v>6</v>
      </c>
      <c r="P28" s="310">
        <v>6</v>
      </c>
      <c r="Q28" s="310">
        <v>6</v>
      </c>
      <c r="R28" s="310">
        <v>6</v>
      </c>
      <c r="S28" s="310">
        <v>6</v>
      </c>
      <c r="T28" s="303"/>
    </row>
    <row r="29" spans="1:20" ht="15.75" customHeight="1" x14ac:dyDescent="0.25">
      <c r="B29" s="27" t="s">
        <v>146</v>
      </c>
      <c r="C29" s="303"/>
      <c r="D29" s="425" t="s">
        <v>147</v>
      </c>
      <c r="E29" s="425"/>
      <c r="F29" s="303" t="s">
        <v>111</v>
      </c>
      <c r="G29" s="303"/>
      <c r="H29" s="303" t="s">
        <v>27</v>
      </c>
      <c r="I29" s="303"/>
      <c r="J29" s="310">
        <v>11</v>
      </c>
      <c r="K29" s="310">
        <v>11</v>
      </c>
      <c r="L29" s="310">
        <v>11</v>
      </c>
      <c r="M29" s="310">
        <v>10</v>
      </c>
      <c r="N29" s="310">
        <v>10</v>
      </c>
      <c r="O29" s="310">
        <v>10</v>
      </c>
      <c r="P29" s="310">
        <v>10</v>
      </c>
      <c r="Q29" s="310">
        <v>10</v>
      </c>
      <c r="R29" s="310">
        <v>10</v>
      </c>
      <c r="S29" s="310">
        <v>10</v>
      </c>
      <c r="T29" s="303"/>
    </row>
    <row r="30" spans="1:20" ht="15" customHeight="1" x14ac:dyDescent="0.25">
      <c r="B30" s="27" t="s">
        <v>148</v>
      </c>
      <c r="C30" s="303"/>
      <c r="D30" s="425" t="s">
        <v>149</v>
      </c>
      <c r="E30" s="425"/>
      <c r="F30" s="303" t="s">
        <v>111</v>
      </c>
      <c r="G30" s="303"/>
      <c r="H30" s="303" t="s">
        <v>150</v>
      </c>
      <c r="I30" s="303"/>
      <c r="J30" s="310">
        <v>8</v>
      </c>
      <c r="K30" s="310">
        <v>8</v>
      </c>
      <c r="L30" s="310">
        <v>8</v>
      </c>
      <c r="M30" s="310">
        <v>8</v>
      </c>
      <c r="N30" s="310">
        <v>8</v>
      </c>
      <c r="O30" s="310">
        <v>8</v>
      </c>
      <c r="P30" s="310">
        <v>8</v>
      </c>
      <c r="Q30" s="310">
        <v>8</v>
      </c>
      <c r="R30" s="310">
        <v>8</v>
      </c>
      <c r="S30" s="310">
        <v>8</v>
      </c>
      <c r="T30" s="303"/>
    </row>
    <row r="31" spans="1:20" ht="15" customHeight="1" x14ac:dyDescent="0.25">
      <c r="B31" s="27" t="s">
        <v>151</v>
      </c>
      <c r="C31" s="303"/>
      <c r="D31" s="425" t="s">
        <v>152</v>
      </c>
      <c r="E31" s="425"/>
      <c r="F31" s="303" t="s">
        <v>135</v>
      </c>
      <c r="G31" s="303"/>
      <c r="H31" s="303" t="s">
        <v>30</v>
      </c>
      <c r="I31" s="303"/>
      <c r="J31" s="310">
        <v>3</v>
      </c>
      <c r="K31" s="310">
        <v>3</v>
      </c>
      <c r="L31" s="310">
        <v>3</v>
      </c>
      <c r="M31" s="310">
        <v>3</v>
      </c>
      <c r="N31" s="310">
        <v>3</v>
      </c>
      <c r="O31" s="310">
        <v>3</v>
      </c>
      <c r="P31" s="310">
        <v>0</v>
      </c>
      <c r="Q31" s="310">
        <v>0</v>
      </c>
      <c r="R31" s="310">
        <v>0</v>
      </c>
      <c r="S31" s="310">
        <v>0</v>
      </c>
      <c r="T31" s="303"/>
    </row>
    <row r="32" spans="1:20" ht="15" customHeight="1" x14ac:dyDescent="0.25">
      <c r="B32" s="27" t="s">
        <v>153</v>
      </c>
      <c r="C32" s="303"/>
      <c r="D32" s="425" t="s">
        <v>154</v>
      </c>
      <c r="E32" s="425"/>
      <c r="F32" s="303" t="s">
        <v>135</v>
      </c>
      <c r="G32" s="303"/>
      <c r="H32" s="303" t="s">
        <v>30</v>
      </c>
      <c r="I32" s="303"/>
      <c r="J32" s="310">
        <v>8</v>
      </c>
      <c r="K32" s="310">
        <v>8</v>
      </c>
      <c r="L32" s="310">
        <v>8</v>
      </c>
      <c r="M32" s="310">
        <v>8</v>
      </c>
      <c r="N32" s="310">
        <v>8</v>
      </c>
      <c r="O32" s="310">
        <v>8</v>
      </c>
      <c r="P32" s="310">
        <v>8</v>
      </c>
      <c r="Q32" s="310">
        <v>6</v>
      </c>
      <c r="R32" s="310">
        <v>2</v>
      </c>
      <c r="S32" s="310">
        <v>0</v>
      </c>
      <c r="T32" s="303"/>
    </row>
    <row r="33" spans="2:20" ht="15" customHeight="1" x14ac:dyDescent="0.25">
      <c r="B33" s="27" t="s">
        <v>155</v>
      </c>
      <c r="C33" s="303"/>
      <c r="D33" s="425" t="s">
        <v>156</v>
      </c>
      <c r="E33" s="425"/>
      <c r="F33" s="303" t="s">
        <v>135</v>
      </c>
      <c r="G33" s="303"/>
      <c r="H33" s="303" t="s">
        <v>29</v>
      </c>
      <c r="I33" s="303"/>
      <c r="J33" s="310">
        <v>3</v>
      </c>
      <c r="K33" s="310">
        <v>3</v>
      </c>
      <c r="L33" s="310">
        <v>3</v>
      </c>
      <c r="M33" s="310">
        <v>3</v>
      </c>
      <c r="N33" s="310">
        <v>3</v>
      </c>
      <c r="O33" s="310">
        <v>3</v>
      </c>
      <c r="P33" s="310">
        <v>0</v>
      </c>
      <c r="Q33" s="310">
        <v>0</v>
      </c>
      <c r="R33" s="310">
        <v>0</v>
      </c>
      <c r="S33" s="310">
        <v>0</v>
      </c>
      <c r="T33" s="303"/>
    </row>
    <row r="34" spans="2:20" ht="15.75" customHeight="1" x14ac:dyDescent="0.25">
      <c r="B34" s="27" t="s">
        <v>157</v>
      </c>
      <c r="C34" s="303"/>
      <c r="D34" s="425" t="s">
        <v>158</v>
      </c>
      <c r="E34" s="425"/>
      <c r="F34" s="303" t="s">
        <v>135</v>
      </c>
      <c r="G34" s="303"/>
      <c r="H34" s="303" t="s">
        <v>29</v>
      </c>
      <c r="I34" s="303"/>
      <c r="J34" s="310">
        <v>8</v>
      </c>
      <c r="K34" s="310">
        <v>8</v>
      </c>
      <c r="L34" s="310">
        <v>8</v>
      </c>
      <c r="M34" s="310">
        <v>8</v>
      </c>
      <c r="N34" s="310">
        <v>8</v>
      </c>
      <c r="O34" s="310">
        <v>8</v>
      </c>
      <c r="P34" s="310">
        <v>8</v>
      </c>
      <c r="Q34" s="310">
        <v>6</v>
      </c>
      <c r="R34" s="310">
        <v>2</v>
      </c>
      <c r="S34" s="310">
        <v>0</v>
      </c>
      <c r="T34" s="303"/>
    </row>
    <row r="35" spans="2:20" ht="15.75" customHeight="1" x14ac:dyDescent="0.25">
      <c r="B35" s="27" t="s">
        <v>159</v>
      </c>
      <c r="C35" s="303"/>
      <c r="D35" s="425" t="s">
        <v>160</v>
      </c>
      <c r="E35" s="425"/>
      <c r="F35" s="303" t="s">
        <v>135</v>
      </c>
      <c r="G35" s="303"/>
      <c r="H35" s="303" t="s">
        <v>28</v>
      </c>
      <c r="I35" s="303"/>
      <c r="J35" s="310">
        <v>3</v>
      </c>
      <c r="K35" s="310">
        <v>3</v>
      </c>
      <c r="L35" s="310">
        <v>3</v>
      </c>
      <c r="M35" s="310">
        <v>1</v>
      </c>
      <c r="N35" s="310">
        <v>0</v>
      </c>
      <c r="O35" s="310">
        <v>0</v>
      </c>
      <c r="P35" s="310">
        <v>0</v>
      </c>
      <c r="Q35" s="310">
        <v>0</v>
      </c>
      <c r="R35" s="310">
        <v>0</v>
      </c>
      <c r="S35" s="310">
        <v>0</v>
      </c>
      <c r="T35" s="303"/>
    </row>
    <row r="36" spans="2:20" ht="15" customHeight="1" x14ac:dyDescent="0.25">
      <c r="B36" s="27" t="s">
        <v>161</v>
      </c>
      <c r="C36" s="303"/>
      <c r="D36" s="425" t="s">
        <v>162</v>
      </c>
      <c r="E36" s="425"/>
      <c r="F36" s="303" t="s">
        <v>135</v>
      </c>
      <c r="G36" s="303"/>
      <c r="H36" s="303" t="s">
        <v>28</v>
      </c>
      <c r="I36" s="303"/>
      <c r="J36" s="310">
        <v>8</v>
      </c>
      <c r="K36" s="310">
        <v>8</v>
      </c>
      <c r="L36" s="310">
        <v>8</v>
      </c>
      <c r="M36" s="310">
        <v>8</v>
      </c>
      <c r="N36" s="310">
        <v>8</v>
      </c>
      <c r="O36" s="310">
        <v>5</v>
      </c>
      <c r="P36" s="310">
        <v>4</v>
      </c>
      <c r="Q36" s="310">
        <v>2</v>
      </c>
      <c r="R36" s="310">
        <v>2</v>
      </c>
      <c r="S36" s="310">
        <v>0</v>
      </c>
      <c r="T36" s="303"/>
    </row>
    <row r="37" spans="2:20" ht="15" customHeight="1" x14ac:dyDescent="0.25">
      <c r="B37" s="27" t="s">
        <v>163</v>
      </c>
      <c r="C37" s="303"/>
      <c r="D37" s="425" t="s">
        <v>164</v>
      </c>
      <c r="E37" s="425"/>
      <c r="F37" s="303" t="s">
        <v>135</v>
      </c>
      <c r="G37" s="303"/>
      <c r="H37" s="303" t="s">
        <v>27</v>
      </c>
      <c r="I37" s="303"/>
      <c r="J37" s="310">
        <v>3</v>
      </c>
      <c r="K37" s="310">
        <v>3</v>
      </c>
      <c r="L37" s="310">
        <v>3</v>
      </c>
      <c r="M37" s="310">
        <v>3</v>
      </c>
      <c r="N37" s="310">
        <v>3</v>
      </c>
      <c r="O37" s="310">
        <v>3</v>
      </c>
      <c r="P37" s="310">
        <v>3</v>
      </c>
      <c r="Q37" s="310">
        <v>3</v>
      </c>
      <c r="R37" s="310">
        <v>3</v>
      </c>
      <c r="S37" s="310">
        <v>0</v>
      </c>
      <c r="T37" s="303"/>
    </row>
    <row r="38" spans="2:20" ht="15" customHeight="1" x14ac:dyDescent="0.25">
      <c r="B38" s="27" t="s">
        <v>165</v>
      </c>
      <c r="C38" s="303"/>
      <c r="D38" s="425" t="s">
        <v>166</v>
      </c>
      <c r="E38" s="425"/>
      <c r="F38" s="303" t="s">
        <v>135</v>
      </c>
      <c r="G38" s="303"/>
      <c r="H38" s="303" t="s">
        <v>27</v>
      </c>
      <c r="I38" s="303"/>
      <c r="J38" s="310">
        <v>8</v>
      </c>
      <c r="K38" s="310">
        <v>8</v>
      </c>
      <c r="L38" s="310">
        <v>8</v>
      </c>
      <c r="M38" s="310">
        <v>8</v>
      </c>
      <c r="N38" s="310">
        <v>8</v>
      </c>
      <c r="O38" s="310">
        <v>8</v>
      </c>
      <c r="P38" s="310">
        <v>8</v>
      </c>
      <c r="Q38" s="310">
        <v>8</v>
      </c>
      <c r="R38" s="310">
        <v>8</v>
      </c>
      <c r="S38" s="310">
        <v>0</v>
      </c>
      <c r="T38" s="303"/>
    </row>
    <row r="39" spans="2:20" ht="15" customHeight="1" x14ac:dyDescent="0.25">
      <c r="B39" s="27"/>
      <c r="C39" s="303"/>
      <c r="D39" s="425"/>
      <c r="E39" s="425"/>
      <c r="F39" s="303"/>
      <c r="G39" s="303"/>
      <c r="H39" s="303"/>
      <c r="I39" s="303"/>
      <c r="J39" s="310"/>
      <c r="K39" s="303"/>
      <c r="L39" s="303"/>
      <c r="M39" s="303"/>
      <c r="N39" s="303"/>
      <c r="O39" s="310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25"/>
      <c r="E40" s="425"/>
      <c r="F40" s="303"/>
      <c r="G40" s="303"/>
      <c r="H40" s="303"/>
      <c r="I40" s="303"/>
      <c r="J40" s="310"/>
      <c r="K40" s="303"/>
      <c r="L40" s="303"/>
      <c r="M40" s="303"/>
      <c r="N40" s="303"/>
      <c r="O40" s="310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25"/>
      <c r="E41" s="425"/>
      <c r="F41" s="303"/>
      <c r="G41" s="303"/>
      <c r="H41" s="303"/>
      <c r="I41" s="303"/>
      <c r="J41" s="310"/>
      <c r="K41" s="303"/>
      <c r="L41" s="303"/>
      <c r="M41" s="303"/>
      <c r="N41" s="303"/>
      <c r="O41" s="310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25"/>
      <c r="E42" s="425"/>
      <c r="F42" s="303"/>
      <c r="G42" s="303"/>
      <c r="H42" s="303"/>
      <c r="I42" s="303"/>
      <c r="J42" s="310"/>
      <c r="K42" s="303"/>
      <c r="L42" s="303"/>
      <c r="M42" s="303"/>
      <c r="N42" s="303"/>
      <c r="O42" s="310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25"/>
      <c r="E43" s="425"/>
      <c r="F43" s="303"/>
      <c r="G43" s="303"/>
      <c r="H43" s="303"/>
      <c r="I43" s="303"/>
      <c r="J43" s="310"/>
      <c r="K43" s="303"/>
      <c r="L43" s="303"/>
      <c r="M43" s="303"/>
      <c r="N43" s="303"/>
      <c r="O43" s="310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25"/>
      <c r="E44" s="425"/>
      <c r="F44" s="303"/>
      <c r="G44" s="303"/>
      <c r="H44" s="303"/>
      <c r="I44" s="303"/>
      <c r="J44" s="310"/>
      <c r="K44" s="303"/>
      <c r="L44" s="303"/>
      <c r="M44" s="303"/>
      <c r="N44" s="303"/>
      <c r="O44" s="310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25"/>
      <c r="E45" s="425"/>
      <c r="F45" s="303"/>
      <c r="G45" s="303"/>
      <c r="H45" s="303"/>
      <c r="I45" s="303"/>
      <c r="J45" s="310"/>
      <c r="K45" s="303"/>
      <c r="L45" s="303"/>
      <c r="M45" s="303"/>
      <c r="N45" s="303"/>
      <c r="O45" s="310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25"/>
      <c r="E46" s="425"/>
      <c r="F46" s="303"/>
      <c r="G46" s="303"/>
      <c r="H46" s="303"/>
      <c r="I46" s="303"/>
      <c r="J46" s="310"/>
      <c r="K46" s="303"/>
      <c r="L46" s="303"/>
      <c r="M46" s="303"/>
      <c r="N46" s="303"/>
      <c r="O46" s="310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25"/>
      <c r="E47" s="425"/>
      <c r="F47" s="303"/>
      <c r="G47" s="303"/>
      <c r="H47" s="303"/>
      <c r="I47" s="303"/>
      <c r="J47" s="303"/>
      <c r="K47" s="303"/>
      <c r="L47" s="303"/>
      <c r="M47" s="303"/>
      <c r="N47" s="303"/>
      <c r="O47" s="310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25"/>
      <c r="E48" s="425"/>
      <c r="F48" s="303"/>
      <c r="G48" s="303"/>
      <c r="H48" s="303"/>
      <c r="I48" s="303"/>
      <c r="J48" s="303"/>
      <c r="K48" s="303"/>
      <c r="L48" s="303"/>
      <c r="M48" s="303"/>
      <c r="N48" s="303"/>
      <c r="O48" s="310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29"/>
      <c r="E49" s="429"/>
      <c r="F49" s="303"/>
      <c r="G49" s="303"/>
      <c r="H49" s="303"/>
      <c r="I49" s="303"/>
      <c r="J49" s="303"/>
      <c r="K49" s="303"/>
      <c r="L49" s="303"/>
      <c r="M49" s="303"/>
      <c r="N49" s="303"/>
      <c r="O49" s="310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29"/>
      <c r="E50" s="429"/>
      <c r="F50" s="303"/>
      <c r="G50" s="303"/>
      <c r="H50" s="303"/>
      <c r="I50" s="303"/>
      <c r="J50" s="303"/>
      <c r="K50" s="303"/>
      <c r="L50" s="303"/>
      <c r="M50" s="303"/>
      <c r="N50" s="303"/>
      <c r="O50" s="310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29"/>
      <c r="E51" s="429"/>
      <c r="F51" s="303"/>
      <c r="G51" s="303"/>
      <c r="H51" s="303"/>
      <c r="I51" s="303"/>
      <c r="J51" s="303"/>
      <c r="K51" s="303"/>
      <c r="L51" s="303"/>
      <c r="M51" s="303"/>
      <c r="N51" s="303"/>
      <c r="O51" s="310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29"/>
      <c r="E52" s="429"/>
      <c r="F52" s="303"/>
      <c r="G52" s="303"/>
      <c r="H52" s="303"/>
      <c r="I52" s="303"/>
      <c r="J52" s="303"/>
      <c r="K52" s="303"/>
      <c r="L52" s="303"/>
      <c r="M52" s="303"/>
      <c r="N52" s="303"/>
      <c r="O52" s="310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29"/>
      <c r="E53" s="429"/>
      <c r="F53" s="303"/>
      <c r="G53" s="303"/>
      <c r="H53" s="303"/>
      <c r="I53" s="303"/>
      <c r="J53" s="303"/>
      <c r="K53" s="303"/>
      <c r="L53" s="303"/>
      <c r="M53" s="303"/>
      <c r="N53" s="303"/>
      <c r="O53" s="310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29"/>
      <c r="E54" s="429"/>
      <c r="F54" s="303"/>
      <c r="G54" s="303"/>
      <c r="H54" s="303"/>
      <c r="I54" s="303"/>
      <c r="J54" s="303"/>
      <c r="K54" s="303"/>
      <c r="L54" s="303"/>
      <c r="M54" s="303"/>
      <c r="N54" s="303"/>
      <c r="O54" s="310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29"/>
      <c r="E55" s="429"/>
      <c r="F55" s="303"/>
      <c r="G55" s="303"/>
      <c r="H55" s="303"/>
      <c r="I55" s="303"/>
      <c r="J55" s="303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29"/>
      <c r="E56" s="429"/>
      <c r="F56" s="303"/>
      <c r="G56" s="303"/>
      <c r="H56" s="303"/>
      <c r="I56" s="303"/>
      <c r="J56" s="303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29"/>
      <c r="E57" s="429"/>
      <c r="F57" s="303"/>
      <c r="G57" s="303"/>
      <c r="H57" s="303"/>
      <c r="I57" s="303"/>
      <c r="J57" s="303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29"/>
      <c r="E58" s="429"/>
      <c r="F58" s="303"/>
      <c r="G58" s="303"/>
      <c r="H58" s="303"/>
      <c r="I58" s="303"/>
      <c r="J58" s="303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29"/>
      <c r="E59" s="429"/>
      <c r="F59" s="303"/>
      <c r="G59" s="303"/>
      <c r="H59" s="303"/>
      <c r="I59" s="303"/>
      <c r="J59" s="303"/>
      <c r="K59" s="303"/>
      <c r="L59" s="303"/>
      <c r="M59" s="303"/>
      <c r="N59" s="303"/>
      <c r="O59" s="310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112</v>
      </c>
      <c r="F60" s="303"/>
      <c r="G60" s="303"/>
      <c r="H60" s="303"/>
      <c r="I60" s="303" t="s">
        <v>18</v>
      </c>
      <c r="J60" s="310">
        <f>SUM(J23:J59)</f>
        <v>87</v>
      </c>
      <c r="K60" s="310">
        <f t="shared" ref="K60:Q60" si="0">SUM(K23:K59)</f>
        <v>87</v>
      </c>
      <c r="L60" s="310">
        <f t="shared" si="0"/>
        <v>83</v>
      </c>
      <c r="M60" s="310">
        <f t="shared" si="0"/>
        <v>71</v>
      </c>
      <c r="N60" s="310">
        <f t="shared" si="0"/>
        <v>65</v>
      </c>
      <c r="O60" s="310">
        <f t="shared" si="0"/>
        <v>62</v>
      </c>
      <c r="P60" s="310">
        <f t="shared" si="0"/>
        <v>55</v>
      </c>
      <c r="Q60" s="310">
        <f t="shared" si="0"/>
        <v>49</v>
      </c>
      <c r="R60" s="310">
        <f t="shared" ref="R60:S60" si="1">SUM(R23:R59)</f>
        <v>41</v>
      </c>
      <c r="S60" s="310">
        <f t="shared" si="1"/>
        <v>24</v>
      </c>
      <c r="T60" s="310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113</v>
      </c>
      <c r="J61" s="310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4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E11:F11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3:F59">
    <cfRule type="containsText" dxfId="62" priority="1" operator="containsText" text="Ei tehdä">
      <formula>NOT(ISERROR(SEARCH("Ei tehdä",F23)))</formula>
    </cfRule>
    <cfRule type="containsText" dxfId="61" priority="2" operator="containsText" text="Valmis">
      <formula>NOT(ISERROR(SEARCH("Valmis",F23)))</formula>
    </cfRule>
    <cfRule type="containsText" dxfId="60" priority="3" operator="containsText" text="Kesken">
      <formula>NOT(ISERROR(SEARCH("Kesken",F23)))</formula>
    </cfRule>
    <cfRule type="containsBlanks" dxfId="59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80" workbookViewId="0">
      <selection activeCell="D74" sqref="D74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7" t="s">
        <v>167</v>
      </c>
      <c r="B1" s="488"/>
      <c r="C1" s="488"/>
      <c r="D1" s="488"/>
      <c r="E1" s="488"/>
      <c r="F1" s="489"/>
      <c r="G1" s="56"/>
      <c r="H1" s="29"/>
    </row>
    <row r="2" spans="1:8" ht="18" customHeight="1" x14ac:dyDescent="0.25">
      <c r="A2" s="278" t="s">
        <v>21</v>
      </c>
      <c r="B2" s="300" t="s">
        <v>26</v>
      </c>
      <c r="C2" s="300" t="s">
        <v>35</v>
      </c>
      <c r="D2" s="490" t="s">
        <v>36</v>
      </c>
      <c r="E2" s="490"/>
      <c r="F2" s="491"/>
      <c r="G2" s="62"/>
      <c r="H2" s="29"/>
    </row>
    <row r="3" spans="1:8" ht="18" customHeight="1" x14ac:dyDescent="0.25">
      <c r="A3" s="279" t="s">
        <v>27</v>
      </c>
      <c r="B3" s="87">
        <f>SUMIF($B$14:$B$96,"Mika",$E$14:$E$96)</f>
        <v>21</v>
      </c>
      <c r="C3" s="177"/>
      <c r="D3" s="492"/>
      <c r="E3" s="493"/>
      <c r="F3" s="494"/>
      <c r="G3" s="56"/>
      <c r="H3" s="29"/>
    </row>
    <row r="4" spans="1:8" ht="18" customHeight="1" x14ac:dyDescent="0.25">
      <c r="A4" s="279" t="s">
        <v>28</v>
      </c>
      <c r="B4" s="87">
        <f>SUMIF($B$14:$B$96,"Sanna",$E$14:$E$96)</f>
        <v>25</v>
      </c>
      <c r="C4" s="177"/>
      <c r="D4" s="472"/>
      <c r="E4" s="473"/>
      <c r="F4" s="474"/>
      <c r="G4" s="56"/>
      <c r="H4" s="29"/>
    </row>
    <row r="5" spans="1:8" ht="18" customHeight="1" x14ac:dyDescent="0.25">
      <c r="A5" s="279" t="s">
        <v>29</v>
      </c>
      <c r="B5" s="87">
        <f>SUMIF($B$14:$B$96,"Simo",$E$14:$E$96)</f>
        <v>26.5</v>
      </c>
      <c r="C5" s="177"/>
      <c r="D5" s="472"/>
      <c r="E5" s="473"/>
      <c r="F5" s="474"/>
      <c r="G5" s="56"/>
      <c r="H5" s="29"/>
    </row>
    <row r="6" spans="1:8" ht="18" customHeight="1" x14ac:dyDescent="0.25">
      <c r="A6" s="279" t="s">
        <v>30</v>
      </c>
      <c r="B6" s="87">
        <f>SUMIF($B$14:$B$96,"Timo",$E$14:$E$96)</f>
        <v>45</v>
      </c>
      <c r="C6" s="177"/>
      <c r="D6" s="472"/>
      <c r="E6" s="473"/>
      <c r="F6" s="474"/>
      <c r="G6" s="56"/>
      <c r="H6" s="29"/>
    </row>
    <row r="7" spans="1:8" ht="18" customHeight="1" x14ac:dyDescent="0.25">
      <c r="A7" s="280" t="s">
        <v>31</v>
      </c>
      <c r="B7" s="87">
        <f>SUMIF($B$14:$B$96,"Tuula",$E$14:$E$96)</f>
        <v>8.5</v>
      </c>
      <c r="C7" s="177"/>
      <c r="D7" s="473"/>
      <c r="E7" s="473"/>
      <c r="F7" s="473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502" t="s">
        <v>37</v>
      </c>
      <c r="B9" s="477">
        <f>SUM(B3:B8)</f>
        <v>126</v>
      </c>
      <c r="C9" s="479" t="str">
        <f>IF((SUM(C3:C7)=0),"",SUM(C3:C7))</f>
        <v/>
      </c>
      <c r="D9" s="481" t="s">
        <v>38</v>
      </c>
      <c r="E9" s="504">
        <v>10.5</v>
      </c>
      <c r="F9" s="485"/>
      <c r="G9" s="56"/>
      <c r="H9" s="29"/>
    </row>
    <row r="10" spans="1:8" s="10" customFormat="1" ht="18" customHeight="1" x14ac:dyDescent="0.25">
      <c r="A10" s="503"/>
      <c r="B10" s="478"/>
      <c r="C10" s="480"/>
      <c r="D10" s="482"/>
      <c r="E10" s="505"/>
      <c r="F10" s="486"/>
      <c r="G10" s="56"/>
      <c r="H10" s="29"/>
    </row>
    <row r="11" spans="1:8" s="10" customFormat="1" ht="18" customHeight="1" x14ac:dyDescent="0.25">
      <c r="A11" s="461" t="s">
        <v>39</v>
      </c>
      <c r="B11" s="462"/>
      <c r="C11" s="463"/>
      <c r="D11" s="462"/>
      <c r="E11" s="464"/>
      <c r="F11" s="465"/>
      <c r="G11" s="62"/>
      <c r="H11" s="29"/>
    </row>
    <row r="12" spans="1:8" ht="18" customHeight="1" x14ac:dyDescent="0.25">
      <c r="A12" s="506" t="s">
        <v>40</v>
      </c>
      <c r="B12" s="467" t="s">
        <v>21</v>
      </c>
      <c r="C12" s="468" t="s">
        <v>41</v>
      </c>
      <c r="D12" s="469"/>
      <c r="E12" s="507" t="s">
        <v>42</v>
      </c>
      <c r="F12" s="471" t="s">
        <v>43</v>
      </c>
      <c r="G12" s="62"/>
      <c r="H12" s="29"/>
    </row>
    <row r="13" spans="1:8" ht="18" customHeight="1" x14ac:dyDescent="0.25">
      <c r="A13" s="506"/>
      <c r="B13" s="467"/>
      <c r="C13" s="183" t="s">
        <v>44</v>
      </c>
      <c r="D13" s="79" t="s">
        <v>45</v>
      </c>
      <c r="E13" s="507"/>
      <c r="F13" s="471"/>
      <c r="G13" s="62"/>
      <c r="H13" s="29"/>
    </row>
    <row r="14" spans="1:8" ht="18" customHeight="1" x14ac:dyDescent="0.2">
      <c r="A14" s="281">
        <v>43559</v>
      </c>
      <c r="B14" s="191" t="s">
        <v>27</v>
      </c>
      <c r="C14" s="206"/>
      <c r="D14" s="193" t="s">
        <v>168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28</v>
      </c>
      <c r="C15" s="206"/>
      <c r="D15" s="193" t="s">
        <v>168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29</v>
      </c>
      <c r="C16" s="192"/>
      <c r="D16" s="193" t="s">
        <v>168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30</v>
      </c>
      <c r="C17" s="192"/>
      <c r="D17" s="193" t="s">
        <v>168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30</v>
      </c>
      <c r="C18" s="192"/>
      <c r="D18" s="193" t="s">
        <v>47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29</v>
      </c>
      <c r="C19" s="197"/>
      <c r="D19" s="193" t="s">
        <v>46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30</v>
      </c>
      <c r="C20" s="197"/>
      <c r="D20" s="193" t="s">
        <v>46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28</v>
      </c>
      <c r="C21" s="192"/>
      <c r="D21" s="193" t="s">
        <v>46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27</v>
      </c>
      <c r="C22" s="192"/>
      <c r="D22" s="193" t="s">
        <v>46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30</v>
      </c>
      <c r="C23" s="192"/>
      <c r="D23" s="193" t="s">
        <v>47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29</v>
      </c>
      <c r="C24" s="192"/>
      <c r="D24" s="193" t="s">
        <v>169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30</v>
      </c>
      <c r="C25" s="192"/>
      <c r="D25" s="193" t="s">
        <v>170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30</v>
      </c>
      <c r="C26" s="192"/>
      <c r="D26" s="193" t="s">
        <v>169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29</v>
      </c>
      <c r="C27" s="192"/>
      <c r="D27" s="193" t="s">
        <v>171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28</v>
      </c>
      <c r="C28" s="192"/>
      <c r="D28" s="193" t="s">
        <v>46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29</v>
      </c>
      <c r="C29" s="192"/>
      <c r="D29" s="193" t="s">
        <v>46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30</v>
      </c>
      <c r="C30" s="192"/>
      <c r="D30" s="193" t="s">
        <v>46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29</v>
      </c>
      <c r="C31" s="192"/>
      <c r="D31" s="193" t="s">
        <v>172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30</v>
      </c>
      <c r="C32" s="192"/>
      <c r="D32" s="193" t="s">
        <v>47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29</v>
      </c>
      <c r="C33" s="192"/>
      <c r="D33" s="193" t="s">
        <v>173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30</v>
      </c>
      <c r="C34" s="192"/>
      <c r="D34" s="193" t="s">
        <v>46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27</v>
      </c>
      <c r="C35" s="192"/>
      <c r="D35" s="193" t="s">
        <v>46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28</v>
      </c>
      <c r="C36" s="192"/>
      <c r="D36" s="193" t="s">
        <v>46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29</v>
      </c>
      <c r="C37" s="192"/>
      <c r="D37" s="193" t="s">
        <v>46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30</v>
      </c>
      <c r="C38" s="192"/>
      <c r="D38" s="193" t="s">
        <v>47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30</v>
      </c>
      <c r="C39" s="192"/>
      <c r="D39" s="193" t="s">
        <v>174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29</v>
      </c>
      <c r="C40" s="192"/>
      <c r="D40" s="193" t="s">
        <v>175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29</v>
      </c>
      <c r="C41" s="192"/>
      <c r="D41" s="193" t="s">
        <v>46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30</v>
      </c>
      <c r="C42" s="192"/>
      <c r="D42" s="193" t="s">
        <v>46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28</v>
      </c>
      <c r="C43" s="192"/>
      <c r="D43" s="193" t="s">
        <v>46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31</v>
      </c>
      <c r="C44" s="192"/>
      <c r="D44" s="193" t="s">
        <v>176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27</v>
      </c>
      <c r="C45" s="192"/>
      <c r="D45" s="193" t="s">
        <v>46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30</v>
      </c>
      <c r="C46" s="192"/>
      <c r="D46" s="193" t="s">
        <v>47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28</v>
      </c>
      <c r="C47" s="249"/>
      <c r="D47" s="250" t="s">
        <v>177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28</v>
      </c>
      <c r="C48" s="192"/>
      <c r="D48" s="193" t="s">
        <v>178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29</v>
      </c>
      <c r="C49" s="192"/>
      <c r="D49" s="193" t="s">
        <v>179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29</v>
      </c>
      <c r="C50" s="192"/>
      <c r="D50" s="193" t="s">
        <v>46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30</v>
      </c>
      <c r="C51" s="192"/>
      <c r="D51" s="193" t="s">
        <v>46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27</v>
      </c>
      <c r="C54" s="192"/>
      <c r="D54" s="193" t="s">
        <v>46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30</v>
      </c>
      <c r="C55" s="192"/>
      <c r="D55" s="193" t="s">
        <v>47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29</v>
      </c>
      <c r="C56" s="192"/>
      <c r="D56" s="193" t="s">
        <v>180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27</v>
      </c>
      <c r="C57" s="192"/>
      <c r="D57" s="193" t="s">
        <v>46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28</v>
      </c>
      <c r="C58" s="192"/>
      <c r="D58" s="193" t="s">
        <v>46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29</v>
      </c>
      <c r="C59" s="192"/>
      <c r="D59" s="193" t="s">
        <v>46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30</v>
      </c>
      <c r="C60" s="192"/>
      <c r="D60" s="193" t="s">
        <v>46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31</v>
      </c>
      <c r="C61" s="192"/>
      <c r="D61" s="193" t="s">
        <v>46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28</v>
      </c>
      <c r="C62" s="192"/>
      <c r="D62" s="193" t="s">
        <v>181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30</v>
      </c>
      <c r="C63" s="192"/>
      <c r="D63" s="193" t="s">
        <v>47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29</v>
      </c>
      <c r="C64" s="192"/>
      <c r="D64" s="193" t="s">
        <v>182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30</v>
      </c>
      <c r="C65" s="192"/>
      <c r="D65" s="193" t="s">
        <v>183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29</v>
      </c>
      <c r="C66" s="197"/>
      <c r="D66" s="193" t="s">
        <v>184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27</v>
      </c>
      <c r="C67" s="197"/>
      <c r="D67" s="193" t="s">
        <v>46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30</v>
      </c>
      <c r="C70" s="192"/>
      <c r="D70" s="193" t="s">
        <v>46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30</v>
      </c>
      <c r="C71" s="192"/>
      <c r="D71" s="193" t="s">
        <v>47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30</v>
      </c>
      <c r="C72" s="192"/>
      <c r="D72" s="193" t="s">
        <v>185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28</v>
      </c>
      <c r="C73" s="198"/>
      <c r="D73" s="193" t="s">
        <v>186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28</v>
      </c>
      <c r="C74" s="198"/>
      <c r="D74" s="193" t="s">
        <v>187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27</v>
      </c>
      <c r="C75" s="198"/>
      <c r="D75" s="193" t="s">
        <v>188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27</v>
      </c>
      <c r="C76" s="198"/>
      <c r="D76" s="193" t="s">
        <v>189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27</v>
      </c>
      <c r="C77" s="198"/>
      <c r="D77" s="193" t="s">
        <v>190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27</v>
      </c>
      <c r="C78" s="198"/>
      <c r="D78" s="193" t="s">
        <v>191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29</v>
      </c>
      <c r="C79" s="198"/>
      <c r="D79" s="193" t="s">
        <v>192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29</v>
      </c>
      <c r="C80" s="198"/>
      <c r="D80" s="193" t="s">
        <v>46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27</v>
      </c>
      <c r="C81" s="198"/>
      <c r="D81" s="193" t="s">
        <v>46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28</v>
      </c>
      <c r="C82" s="198"/>
      <c r="D82" s="193" t="s">
        <v>46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30</v>
      </c>
      <c r="C83" s="198"/>
      <c r="D83" s="193" t="s">
        <v>46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30</v>
      </c>
      <c r="C84" s="198"/>
      <c r="D84" s="193" t="s">
        <v>47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48" t="s">
        <v>84</v>
      </c>
      <c r="C2" s="449"/>
      <c r="D2" s="450" t="s">
        <v>193</v>
      </c>
      <c r="E2" s="451"/>
      <c r="F2" s="452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3"/>
      <c r="E3" s="454"/>
      <c r="F3" s="455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3"/>
      <c r="E4" s="454"/>
      <c r="F4" s="455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3"/>
      <c r="E5" s="454"/>
      <c r="F5" s="455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56"/>
      <c r="E6" s="457"/>
      <c r="F6" s="458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32" t="s">
        <v>87</v>
      </c>
      <c r="F9" s="433"/>
      <c r="G9" s="459" t="s">
        <v>88</v>
      </c>
      <c r="H9" s="460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447" t="s">
        <v>194</v>
      </c>
      <c r="F10" s="447"/>
      <c r="G10" s="446"/>
      <c r="H10" s="446"/>
      <c r="I10" s="173">
        <v>3</v>
      </c>
      <c r="J10" s="215">
        <v>3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447" t="s">
        <v>195</v>
      </c>
      <c r="F11" s="447"/>
      <c r="G11" s="446"/>
      <c r="H11" s="446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91</v>
      </c>
      <c r="E12" s="447" t="s">
        <v>196</v>
      </c>
      <c r="F12" s="447"/>
      <c r="G12" s="446"/>
      <c r="H12" s="446"/>
      <c r="I12" s="310">
        <v>40</v>
      </c>
      <c r="J12" s="180">
        <v>40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91</v>
      </c>
      <c r="E13" s="447" t="s">
        <v>197</v>
      </c>
      <c r="F13" s="447"/>
      <c r="G13" s="446"/>
      <c r="H13" s="446"/>
      <c r="I13" s="310">
        <v>3</v>
      </c>
      <c r="J13" s="180">
        <v>3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91</v>
      </c>
      <c r="E14" s="447" t="s">
        <v>198</v>
      </c>
      <c r="F14" s="447"/>
      <c r="G14" s="446"/>
      <c r="H14" s="446"/>
      <c r="I14" s="310">
        <v>27</v>
      </c>
      <c r="J14" s="180">
        <v>27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91</v>
      </c>
      <c r="E15" s="447" t="s">
        <v>199</v>
      </c>
      <c r="F15" s="447"/>
      <c r="G15" s="446"/>
      <c r="H15" s="446"/>
      <c r="I15" s="310">
        <v>7</v>
      </c>
      <c r="J15" s="180">
        <v>7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ht="15" customHeight="1" x14ac:dyDescent="0.25">
      <c r="E16" s="447"/>
      <c r="F16" s="447"/>
      <c r="G16" s="446"/>
      <c r="H16" s="446"/>
      <c r="I16" s="23"/>
      <c r="J16" s="180"/>
      <c r="K16" s="310"/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45"/>
      <c r="F17" s="445"/>
      <c r="G17" s="22"/>
      <c r="H17" s="22"/>
      <c r="I17" s="304"/>
      <c r="J17" s="25"/>
      <c r="K17" s="310"/>
      <c r="L17" s="310"/>
      <c r="M17" s="310"/>
      <c r="N17" s="310"/>
      <c r="O17" s="310"/>
      <c r="P17" s="303"/>
      <c r="Q17" s="303"/>
      <c r="R17" s="303"/>
      <c r="S17" s="303"/>
      <c r="T17" s="303"/>
    </row>
    <row r="18" spans="1:20" ht="30.75" customHeight="1" x14ac:dyDescent="0.25">
      <c r="B18" s="72"/>
      <c r="C18" s="440" t="s">
        <v>92</v>
      </c>
      <c r="D18" s="441"/>
      <c r="E18" s="442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09" t="s">
        <v>94</v>
      </c>
      <c r="C20" s="309" t="s">
        <v>95</v>
      </c>
      <c r="D20" s="443" t="s">
        <v>96</v>
      </c>
      <c r="E20" s="444"/>
      <c r="F20" s="172" t="s">
        <v>97</v>
      </c>
      <c r="G20" s="309" t="s">
        <v>98</v>
      </c>
      <c r="H20" s="309" t="s">
        <v>99</v>
      </c>
      <c r="I20" s="309" t="s">
        <v>100</v>
      </c>
      <c r="J20" s="309" t="s">
        <v>101</v>
      </c>
      <c r="K20" s="28" t="s">
        <v>200</v>
      </c>
      <c r="L20" s="28" t="s">
        <v>201</v>
      </c>
      <c r="M20" s="28" t="s">
        <v>202</v>
      </c>
      <c r="N20" s="28" t="s">
        <v>203</v>
      </c>
      <c r="O20" s="28" t="s">
        <v>204</v>
      </c>
      <c r="P20" s="28" t="s">
        <v>205</v>
      </c>
      <c r="Q20" s="28" t="s">
        <v>206</v>
      </c>
      <c r="R20" s="28" t="s">
        <v>207</v>
      </c>
      <c r="S20" s="28" t="s">
        <v>208</v>
      </c>
      <c r="T20" s="28" t="s">
        <v>209</v>
      </c>
    </row>
    <row r="21" spans="1:20" ht="15.95" customHeight="1" x14ac:dyDescent="0.25">
      <c r="B21" s="27" t="s">
        <v>144</v>
      </c>
      <c r="C21" s="303"/>
      <c r="D21" s="425" t="s">
        <v>145</v>
      </c>
      <c r="E21" s="425"/>
      <c r="F21" s="303" t="s">
        <v>105</v>
      </c>
      <c r="G21" s="303"/>
      <c r="H21" s="303"/>
      <c r="I21" s="303"/>
      <c r="J21" s="310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210</v>
      </c>
      <c r="C22" s="303"/>
      <c r="D22" s="425" t="s">
        <v>211</v>
      </c>
      <c r="E22" s="425"/>
      <c r="F22" s="303" t="s">
        <v>105</v>
      </c>
      <c r="G22" s="303"/>
      <c r="H22" s="303" t="s">
        <v>212</v>
      </c>
      <c r="I22" s="303"/>
      <c r="J22" s="310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213</v>
      </c>
      <c r="C23" s="303"/>
      <c r="D23" s="425" t="s">
        <v>214</v>
      </c>
      <c r="E23" s="425"/>
      <c r="F23" s="303" t="s">
        <v>105</v>
      </c>
      <c r="G23" s="303"/>
      <c r="H23" s="303" t="s">
        <v>28</v>
      </c>
      <c r="I23" s="303"/>
      <c r="J23" s="310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215</v>
      </c>
      <c r="C24" s="303"/>
      <c r="D24" s="425" t="s">
        <v>216</v>
      </c>
      <c r="E24" s="425"/>
      <c r="F24" s="303" t="s">
        <v>105</v>
      </c>
      <c r="G24" s="303"/>
      <c r="H24" s="303" t="s">
        <v>28</v>
      </c>
      <c r="I24" s="303"/>
      <c r="J24" s="310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217</v>
      </c>
      <c r="C25" s="303"/>
      <c r="D25" s="425" t="s">
        <v>218</v>
      </c>
      <c r="E25" s="425"/>
      <c r="F25" s="303" t="s">
        <v>105</v>
      </c>
      <c r="G25" s="303"/>
      <c r="H25" s="303" t="s">
        <v>31</v>
      </c>
      <c r="I25" s="303"/>
      <c r="J25" s="310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219</v>
      </c>
      <c r="C26" s="303"/>
      <c r="D26" s="425" t="s">
        <v>66</v>
      </c>
      <c r="E26" s="425"/>
      <c r="F26" s="303" t="s">
        <v>105</v>
      </c>
      <c r="G26" s="303"/>
      <c r="H26" s="303" t="s">
        <v>28</v>
      </c>
      <c r="I26" s="303"/>
      <c r="J26" s="310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220</v>
      </c>
      <c r="C27" s="303"/>
      <c r="D27" s="425" t="s">
        <v>221</v>
      </c>
      <c r="E27" s="425"/>
      <c r="F27" s="303" t="s">
        <v>105</v>
      </c>
      <c r="G27" s="303"/>
      <c r="H27" s="303" t="s">
        <v>91</v>
      </c>
      <c r="I27" s="303"/>
      <c r="J27" s="310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222</v>
      </c>
      <c r="C28" s="303"/>
      <c r="D28" s="425" t="s">
        <v>196</v>
      </c>
      <c r="E28" s="425"/>
      <c r="F28" s="303" t="s">
        <v>105</v>
      </c>
      <c r="G28" s="303"/>
      <c r="H28" s="303" t="s">
        <v>223</v>
      </c>
      <c r="I28" s="303"/>
      <c r="J28" s="310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224</v>
      </c>
      <c r="C29" s="303"/>
      <c r="D29" s="429" t="s">
        <v>225</v>
      </c>
      <c r="E29" s="429"/>
      <c r="F29" s="303" t="s">
        <v>105</v>
      </c>
      <c r="G29" s="303"/>
      <c r="H29" s="303" t="s">
        <v>223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0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29"/>
      <c r="E30" s="429"/>
      <c r="F30" s="303"/>
      <c r="G30" s="303"/>
      <c r="H30" s="303"/>
      <c r="I30" s="303"/>
      <c r="J30" s="303"/>
      <c r="K30" s="303"/>
      <c r="L30" s="303"/>
      <c r="M30" s="303"/>
      <c r="N30" s="303"/>
      <c r="O30" s="310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29"/>
      <c r="E31" s="429"/>
      <c r="F31" s="303"/>
      <c r="G31" s="303"/>
      <c r="H31" s="303"/>
      <c r="I31" s="303"/>
      <c r="J31" s="303"/>
      <c r="K31" s="303"/>
      <c r="L31" s="303"/>
      <c r="M31" s="303"/>
      <c r="N31" s="303"/>
      <c r="O31" s="310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29"/>
      <c r="E32" s="429"/>
      <c r="F32" s="303"/>
      <c r="G32" s="303"/>
      <c r="H32" s="303"/>
      <c r="I32" s="303"/>
      <c r="J32" s="303"/>
      <c r="K32" s="303"/>
      <c r="L32" s="303"/>
      <c r="M32" s="303"/>
      <c r="N32" s="303"/>
      <c r="O32" s="310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29"/>
      <c r="E33" s="429"/>
      <c r="F33" s="303"/>
      <c r="G33" s="303"/>
      <c r="H33" s="303"/>
      <c r="I33" s="303"/>
      <c r="J33" s="303"/>
      <c r="K33" s="303"/>
      <c r="L33" s="303"/>
      <c r="M33" s="303"/>
      <c r="N33" s="303"/>
      <c r="O33" s="310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29"/>
      <c r="E34" s="429"/>
      <c r="F34" s="303"/>
      <c r="G34" s="303"/>
      <c r="H34" s="303"/>
      <c r="I34" s="303"/>
      <c r="J34" s="303"/>
      <c r="K34" s="303"/>
      <c r="L34" s="303"/>
      <c r="M34" s="303"/>
      <c r="N34" s="303"/>
      <c r="O34" s="310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29"/>
      <c r="E35" s="429"/>
      <c r="F35" s="303"/>
      <c r="G35" s="303"/>
      <c r="H35" s="303"/>
      <c r="I35" s="303"/>
      <c r="J35" s="303"/>
      <c r="K35" s="303"/>
      <c r="L35" s="303"/>
      <c r="M35" s="303"/>
      <c r="N35" s="303"/>
      <c r="O35" s="310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112</v>
      </c>
      <c r="F36" s="303"/>
      <c r="G36" s="303"/>
      <c r="H36" s="303"/>
      <c r="I36" s="303" t="s">
        <v>18</v>
      </c>
      <c r="J36" s="310">
        <f t="shared" ref="J36:T36" si="0">SUM(J21:J35)</f>
        <v>83</v>
      </c>
      <c r="K36" s="310">
        <f t="shared" si="0"/>
        <v>83</v>
      </c>
      <c r="L36" s="310">
        <f t="shared" si="0"/>
        <v>73</v>
      </c>
      <c r="M36" s="310">
        <f t="shared" si="0"/>
        <v>68</v>
      </c>
      <c r="N36" s="310">
        <f t="shared" si="0"/>
        <v>67</v>
      </c>
      <c r="O36" s="310">
        <f t="shared" si="0"/>
        <v>52</v>
      </c>
      <c r="P36" s="310">
        <f t="shared" si="0"/>
        <v>38</v>
      </c>
      <c r="Q36" s="310">
        <f t="shared" si="0"/>
        <v>25</v>
      </c>
      <c r="R36" s="310">
        <f t="shared" si="0"/>
        <v>15</v>
      </c>
      <c r="S36" s="310">
        <f t="shared" si="0"/>
        <v>5</v>
      </c>
      <c r="T36" s="310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113</v>
      </c>
      <c r="J37" s="310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4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4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4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4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4"/>
    </row>
    <row r="45" spans="2:20" ht="12.75" customHeight="1" x14ac:dyDescent="0.2">
      <c r="K45" s="304"/>
      <c r="L45" s="304"/>
      <c r="M45" s="304"/>
      <c r="N45" s="304"/>
      <c r="O45" s="304"/>
    </row>
    <row r="46" spans="2:20" ht="12.75" customHeight="1" x14ac:dyDescent="0.2">
      <c r="K46" s="304"/>
      <c r="L46" s="304"/>
      <c r="M46" s="304"/>
      <c r="N46" s="304"/>
      <c r="O46" s="304"/>
    </row>
    <row r="47" spans="2:20" ht="12.75" customHeight="1" x14ac:dyDescent="0.2">
      <c r="K47" s="304"/>
      <c r="L47" s="304"/>
      <c r="M47" s="304"/>
      <c r="N47" s="304"/>
      <c r="O47" s="304"/>
    </row>
    <row r="48" spans="2:20" ht="12.75" customHeight="1" x14ac:dyDescent="0.2">
      <c r="K48" s="304"/>
      <c r="L48" s="304"/>
      <c r="M48" s="304"/>
      <c r="N48" s="304"/>
      <c r="O48" s="304"/>
    </row>
    <row r="49" spans="11:15" ht="12.75" customHeight="1" x14ac:dyDescent="0.2">
      <c r="K49" s="304"/>
      <c r="L49" s="304"/>
      <c r="M49" s="304"/>
      <c r="N49" s="304"/>
      <c r="O49" s="304"/>
    </row>
    <row r="50" spans="11:15" x14ac:dyDescent="0.2">
      <c r="K50" s="304"/>
      <c r="L50" s="304"/>
      <c r="M50" s="304"/>
      <c r="N50" s="304"/>
      <c r="O50" s="304"/>
    </row>
    <row r="51" spans="11:15" x14ac:dyDescent="0.2">
      <c r="K51" s="304"/>
      <c r="L51" s="304"/>
      <c r="M51" s="304"/>
      <c r="N51" s="304"/>
      <c r="O51" s="304"/>
    </row>
    <row r="52" spans="11:15" x14ac:dyDescent="0.2">
      <c r="K52" s="304"/>
      <c r="L52" s="304"/>
      <c r="M52" s="304"/>
      <c r="N52" s="304"/>
      <c r="O52" s="304"/>
    </row>
  </sheetData>
  <mergeCells count="36"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  <mergeCell ref="G14:H14"/>
    <mergeCell ref="E15:F15"/>
    <mergeCell ref="G15:H15"/>
    <mergeCell ref="E16:F16"/>
    <mergeCell ref="G16:H16"/>
    <mergeCell ref="E17:F17"/>
    <mergeCell ref="C18:E18"/>
    <mergeCell ref="D20:E20"/>
    <mergeCell ref="D21:E21"/>
    <mergeCell ref="E11:F11"/>
    <mergeCell ref="E14:F14"/>
    <mergeCell ref="G11:H11"/>
    <mergeCell ref="E12:F12"/>
    <mergeCell ref="G12:H12"/>
    <mergeCell ref="E13:F13"/>
    <mergeCell ref="G13:H13"/>
    <mergeCell ref="B2:C2"/>
    <mergeCell ref="D2:F6"/>
    <mergeCell ref="E9:F9"/>
    <mergeCell ref="G9:H9"/>
    <mergeCell ref="E10:F10"/>
    <mergeCell ref="G10:H10"/>
  </mergeCells>
  <conditionalFormatting sqref="F21:F35">
    <cfRule type="containsText" dxfId="58" priority="1" operator="containsText" text="Ei tehdä">
      <formula>NOT(ISERROR(SEARCH("Ei tehdä",F21)))</formula>
    </cfRule>
    <cfRule type="containsText" dxfId="57" priority="2" operator="containsText" text="Valmis">
      <formula>NOT(ISERROR(SEARCH("Valmis",F21)))</formula>
    </cfRule>
    <cfRule type="containsText" dxfId="56" priority="3" operator="containsText" text="Kesken">
      <formula>NOT(ISERROR(SEARCH("Kesken",F21)))</formula>
    </cfRule>
    <cfRule type="containsBlanks" dxfId="55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7" t="s">
        <v>34</v>
      </c>
      <c r="B1" s="488"/>
      <c r="C1" s="488"/>
      <c r="D1" s="488"/>
      <c r="E1" s="488"/>
      <c r="F1" s="489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90" t="s">
        <v>36</v>
      </c>
      <c r="E2" s="490"/>
      <c r="F2" s="491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492"/>
      <c r="E3" s="493"/>
      <c r="F3" s="494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72"/>
      <c r="E4" s="473"/>
      <c r="F4" s="474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72"/>
      <c r="E5" s="473"/>
      <c r="F5" s="474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72"/>
      <c r="E6" s="473"/>
      <c r="F6" s="474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73"/>
      <c r="E7" s="473"/>
      <c r="F7" s="473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75" t="s">
        <v>37</v>
      </c>
      <c r="B9" s="477">
        <f>SUM(B3:B8)</f>
        <v>158.5</v>
      </c>
      <c r="C9" s="479" t="str">
        <f>IF((SUM(C3:C7)=0),"",SUM(C3:C7))</f>
        <v/>
      </c>
      <c r="D9" s="481" t="s">
        <v>38</v>
      </c>
      <c r="E9" s="504">
        <v>16.5</v>
      </c>
      <c r="F9" s="485"/>
      <c r="G9" s="56"/>
      <c r="H9" s="29"/>
    </row>
    <row r="10" spans="1:8" s="10" customFormat="1" ht="18" customHeight="1" x14ac:dyDescent="0.25">
      <c r="A10" s="476"/>
      <c r="B10" s="478"/>
      <c r="C10" s="480"/>
      <c r="D10" s="482"/>
      <c r="E10" s="505"/>
      <c r="F10" s="486"/>
      <c r="G10" s="56"/>
      <c r="H10" s="29"/>
    </row>
    <row r="11" spans="1:8" s="10" customFormat="1" ht="18" customHeight="1" x14ac:dyDescent="0.25">
      <c r="A11" s="461" t="s">
        <v>39</v>
      </c>
      <c r="B11" s="462"/>
      <c r="C11" s="463"/>
      <c r="D11" s="462"/>
      <c r="E11" s="464"/>
      <c r="F11" s="465"/>
      <c r="G11" s="62"/>
      <c r="H11" s="29"/>
    </row>
    <row r="12" spans="1:8" ht="18" customHeight="1" x14ac:dyDescent="0.25">
      <c r="A12" s="466" t="s">
        <v>40</v>
      </c>
      <c r="B12" s="467" t="s">
        <v>21</v>
      </c>
      <c r="C12" s="468" t="s">
        <v>41</v>
      </c>
      <c r="D12" s="469"/>
      <c r="E12" s="507" t="s">
        <v>42</v>
      </c>
      <c r="F12" s="471" t="s">
        <v>43</v>
      </c>
      <c r="G12" s="62"/>
      <c r="H12" s="29"/>
    </row>
    <row r="13" spans="1:8" ht="18" customHeight="1" x14ac:dyDescent="0.25">
      <c r="A13" s="466"/>
      <c r="B13" s="467"/>
      <c r="C13" s="183" t="s">
        <v>44</v>
      </c>
      <c r="D13" s="79" t="s">
        <v>45</v>
      </c>
      <c r="E13" s="507"/>
      <c r="F13" s="471"/>
      <c r="G13" s="62"/>
      <c r="H13" s="29"/>
    </row>
    <row r="14" spans="1:8" ht="18" customHeight="1" x14ac:dyDescent="0.2">
      <c r="A14" s="270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27</v>
      </c>
      <c r="C54" s="249"/>
      <c r="D54" s="250" t="s">
        <v>46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27</v>
      </c>
      <c r="C55" s="249"/>
      <c r="D55" s="250" t="s">
        <v>58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30</v>
      </c>
      <c r="C62" s="249"/>
      <c r="D62" s="250" t="s">
        <v>46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31</v>
      </c>
      <c r="C63" s="249"/>
      <c r="D63" s="250" t="s">
        <v>46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30</v>
      </c>
      <c r="C70" s="249"/>
      <c r="D70" s="250" t="s">
        <v>46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31</v>
      </c>
      <c r="C71" s="249"/>
      <c r="D71" s="250" t="s">
        <v>46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29</v>
      </c>
      <c r="C83" s="249"/>
      <c r="D83" s="250" t="s">
        <v>46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30</v>
      </c>
      <c r="C84" s="249"/>
      <c r="D84" s="250" t="s">
        <v>46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30</v>
      </c>
      <c r="C90" s="198"/>
      <c r="D90" s="288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27</v>
      </c>
      <c r="C91" s="198"/>
      <c r="D91" s="288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8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29</v>
      </c>
      <c r="C95" s="249"/>
      <c r="D95" s="250" t="s">
        <v>46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30</v>
      </c>
      <c r="C96" s="249"/>
      <c r="D96" s="250" t="s">
        <v>46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ec78b04-9439-499f-911c-68c5b1e9ccf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Toni</cp:lastModifiedBy>
  <cp:revision/>
  <dcterms:created xsi:type="dcterms:W3CDTF">2014-02-12T14:41:45Z</dcterms:created>
  <dcterms:modified xsi:type="dcterms:W3CDTF">2020-03-30T17:43:32Z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