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85FD9ABB-E9AD-41AA-8AEC-F29A0585E7D4}" xr6:coauthVersionLast="44" xr6:coauthVersionMax="44" xr10:uidLastSave="{00000000-0000-0000-0000-000000000000}"/>
  <bookViews>
    <workbookView xWindow="-120" yWindow="-120" windowWidth="19440" windowHeight="11790" tabRatio="700" firstSheet="3" activeTab="8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3" l="1"/>
  <c r="B3" i="23"/>
  <c r="E9" i="20"/>
  <c r="B9" i="20"/>
  <c r="B3" i="20"/>
  <c r="B4" i="20"/>
  <c r="B3" i="4"/>
  <c r="E9" i="4"/>
  <c r="K16" i="3" l="1"/>
  <c r="B4" i="4" l="1"/>
  <c r="T66" i="3" l="1"/>
  <c r="S66" i="3"/>
  <c r="R66" i="3"/>
  <c r="J19" i="3" l="1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E27" i="16"/>
  <c r="D27" i="16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D26" i="16" l="1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<sst xmlns="http://schemas.openxmlformats.org/spreadsheetml/2006/main" count="1445" uniqueCount="483">
  <si>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</si>
  <si>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</si>
  <si>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</si>
  <si>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</si>
  <si>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</si>
  <si>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</si>
  <si>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</si>
  <si>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</si>
  <si>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</si>
  <si>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</si>
  <si>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</si>
  <si>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</si>
  <si>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</si>
  <si>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</si>
  <si>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</si>
  <si>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</si>
  <si>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</si>
  <si>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</si>
  <si>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</si>
  <si>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</si>
  <si>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</si>
  <si>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</si>
  <si>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</si>
  <si>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</si>
  <si>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</si>
  <si>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</si>
  <si>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</si>
  <si>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</si>
  <si>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</si>
  <si>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</si>
  <si>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</si>
  <si>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</si>
  <si>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</si>
  <si>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</si>
  <si>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</si>
  <si>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</si>
  <si>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</si>
  <si>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</si>
  <si>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</si>
  <si>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</si>
  <si>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</si>
  <si>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</si>
  <si>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</si>
  <si>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</si>
  <si>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</si>
  <si>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</si>
  <si>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</si>
  <si>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</si>
  <si>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</si>
  <si>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</si>
  <si>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</si>
  <si>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</si>
  <si>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</si>
  <si>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</si>
  <si>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</si>
  <si>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</si>
  <si>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</si>
  <si>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</si>
  <si>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</si>
  <si>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</si>
  <si>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</si>
  <si>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</si>
  <si>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</si>
  <si>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</si>
  <si>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</si>
  <si>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</si>
  <si>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</si>
  <si>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</si>
  <si>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</si>
  <si>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</si>
  <si>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</si>
  <si>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</si>
  <si>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</si>
  <si>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</si>
  <si>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</si>
  <si>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</si>
  <si>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</si>
  <si>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</si>
  <si>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</si>
  <si>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</si>
  <si>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</si>
  <si>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</si>
  <si>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</si>
  <si>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</si>
  <si>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</si>
  <si>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</si>
  <si>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</si>
  <si>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</si>
  <si>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</si>
  <si>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</si>
  <si>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</si>
  <si>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</si>
  <si>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</si>
  <si>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</si>
  <si>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</si>
  <si>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</si>
  <si>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</si>
  <si>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</si>
  <si>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</si>
  <si>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</si>
  <si>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</si>
  <si>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</si>
  <si>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</si>
  <si>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</si>
  <si>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</si>
  <si>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</si>
  <si>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</si>
  <si>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</si>
  <si>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</si>
  <si>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</si>
  <si>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</si>
  <si>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</si>
  <si>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</si>
  <si>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</si>
  <si>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</si>
  <si>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</si>
  <si>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</si>
  <si>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</si>
  <si>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</si>
  <si>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</si>
  <si>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</si>
  <si>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</si>
  <si>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</si>
  <si>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</si>
  <si>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</si>
  <si>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</si>
  <si>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</si>
  <si>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</si>
  <si>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</si>
  <si>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</si>
  <si>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</si>
  <si>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</si>
  <si>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</si>
  <si>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</si>
  <si>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</si>
  <si>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</si>
  <si>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</si>
  <si>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</si>
  <si>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</si>
  <si>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</si>
  <si>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</si>
  <si>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</si>
  <si>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</si>
  <si>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</si>
  <si>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</si>
  <si>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</si>
  <si>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</si>
  <si>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</si>
  <si>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</si>
  <si>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</si>
  <si>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</si>
  <si>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</si>
  <si>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</si>
  <si>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</si>
  <si>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</si>
  <si>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</si>
  <si>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</si>
  <si>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</si>
  <si>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</si>
  <si>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</si>
  <si>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</si>
  <si>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</si>
  <si>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</si>
  <si>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</si>
  <si>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</si>
  <si>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</si>
  <si>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</si>
  <si>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</si>
  <si>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</si>
  <si>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</si>
  <si>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</si>
  <si>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</si>
  <si>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</si>
  <si>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</si>
  <si>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</si>
  <si>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</si>
  <si>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</si>
  <si>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</si>
  <si>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</si>
  <si>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</si>
  <si>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</si>
  <si>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</si>
  <si>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</si>
  <si>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</si>
  <si>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</si>
  <si>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</si>
  <si>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</si>
  <si>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</si>
  <si>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</si>
  <si>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</si>
  <si>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</si>
  <si>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</si>
  <si>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</si>
  <si>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</si>
  <si>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</si>
  <si>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</si>
  <si>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</si>
  <si>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</si>
  <si>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</si>
  <si>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</si>
  <si>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</si>
  <si>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</si>
  <si>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</si>
  <si>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</si>
  <si>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</si>
  <si>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</si>
  <si>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</si>
  <si>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</si>
  <si>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</si>
  <si>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</si>
  <si>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</si>
  <si>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</si>
  <si>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</si>
  <si>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</si>
  <si>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</si>
  <si>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</si>
  <si>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</si>
  <si>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</si>
  <si>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</si>
  <si>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</si>
  <si>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</si>
  <si>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</si>
  <si>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</si>
  <si>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</si>
  <si>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</si>
  <si>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</si>
  <si>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</si>
  <si>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</si>
  <si>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</si>
  <si>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</si>
  <si>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</si>
  <si>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</si>
  <si>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</si>
  <si>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</si>
  <si>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</si>
  <si>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</si>
  <si>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</si>
  <si>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</si>
  <si>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</si>
  <si>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</si>
  <si>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</si>
  <si>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</si>
  <si>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</si>
  <si>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</si>
  <si>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</si>
  <si>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</si>
  <si>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</si>
  <si>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</si>
  <si>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</si>
  <si>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</si>
  <si>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</si>
  <si>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</si>
  <si>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</si>
  <si>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</si>
  <si>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</si>
  <si>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</si>
  <si>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</si>
  <si>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</si>
  <si>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</si>
  <si>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</si>
  <si>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</si>
  <si>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</si>
  <si>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</si>
  <si>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</si>
  <si>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</si>
  <si>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</si>
  <si>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</si>
  <si>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</si>
  <si>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</si>
  <si>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</si>
  <si>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</si>
  <si>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</si>
  <si>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</si>
  <si>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</si>
  <si>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</si>
  <si>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</si>
  <si>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</si>
  <si>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</si>
  <si>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</si>
  <si>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</si>
  <si>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</si>
  <si>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</si>
  <si>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</si>
  <si>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</si>
  <si>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</si>
  <si>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</si>
  <si>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</si>
  <si>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</si>
  <si>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</si>
  <si>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</si>
  <si>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</si>
  <si>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</si>
  <si>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</si>
  <si>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</si>
  <si>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</si>
  <si>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</si>
  <si>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</si>
  <si>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</si>
  <si>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</si>
  <si>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</si>
  <si>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</si>
  <si>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</si>
  <si>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</si>
  <si>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</si>
  <si>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</si>
  <si>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</si>
  <si>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</si>
  <si>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</si>
  <si>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</si>
  <si>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</si>
  <si>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</si>
  <si>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</si>
  <si>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</si>
  <si>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</si>
  <si>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</si>
  <si>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</si>
  <si>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</si>
  <si>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</si>
  <si>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</si>
  <si>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</si>
  <si>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</si>
  <si>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</si>
  <si>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</si>
  <si>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</si>
  <si>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</si>
  <si>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</si>
  <si>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</si>
  <si>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</si>
  <si>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</si>
  <si>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</si>
  <si>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</si>
  <si>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</si>
  <si>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</si>
  <si>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</si>
  <si>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</si>
  <si>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</si>
  <si>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</si>
  <si>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</si>
  <si>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</si>
  <si>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</si>
  <si>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</si>
  <si>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</si>
  <si>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</si>
  <si>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</si>
  <si>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</si>
  <si>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</si>
  <si>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</si>
  <si>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</si>
  <si>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</si>
  <si>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</si>
  <si>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</si>
  <si>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</si>
  <si>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</si>
  <si>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</si>
  <si>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</si>
  <si>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</si>
  <si>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</si>
  <si>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</si>
  <si>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</si>
  <si>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</si>
  <si>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</si>
  <si>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</si>
  <si>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</si>
  <si>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</si>
  <si>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</si>
  <si>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</si>
  <si>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</si>
  <si>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</si>
  <si>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</si>
  <si>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</si>
  <si>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</si>
  <si>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</si>
  <si>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</si>
  <si>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</si>
  <si>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</si>
  <si>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</si>
  <si>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</si>
  <si>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</si>
  <si>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</si>
  <si>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</si>
  <si>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</si>
  <si>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</si>
  <si>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</si>
  <si>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</si>
  <si>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</si>
  <si>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</si>
  <si>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</si>
  <si>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</si>
  <si>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</si>
  <si>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</si>
  <si>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</si>
  <si>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</si>
  <si>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</si>
  <si>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</si>
  <si>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</si>
  <si>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</si>
  <si>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</si>
  <si>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</si>
  <si>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</si>
  <si>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</si>
  <si>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</si>
  <si>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</si>
  <si>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</si>
  <si>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</si>
  <si>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</si>
  <si>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</si>
  <si>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</si>
  <si>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</si>
  <si>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</si>
  <si>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</si>
  <si>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</si>
  <si>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</si>
  <si>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</si>
  <si>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</si>
  <si>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</si>
  <si>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</si>
  <si>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</si>
  <si>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</si>
  <si>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</si>
  <si>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</si>
  <si>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</si>
  <si>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</si>
  <si>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</si>
  <si>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</si>
  <si>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</si>
  <si>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</si>
  <si>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</si>
  <si>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</si>
  <si>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</si>
  <si>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</si>
  <si>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</si>
  <si>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</si>
  <si>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</si>
  <si>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</si>
  <si>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</si>
  <si>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</si>
  <si>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</si>
  <si>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</si>
  <si>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</si>
  <si>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</si>
  <si>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</si>
  <si>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</si>
  <si>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</si>
  <si>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</si>
  <si>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</si>
  <si>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</si>
  <si>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</si>
  <si>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</si>
  <si>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</si>
  <si>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</si>
  <si>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</si>
  <si>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</si>
  <si>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</si>
  <si>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</si>
  <si>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</si>
  <si>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</si>
  <si>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</si>
  <si>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</si>
  <si>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</si>
  <si>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</si>
  <si>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</si>
  <si>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</si>
  <si>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</si>
  <si>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</si>
  <si>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</si>
  <si>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</si>
  <si>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</si>
  <si>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</si>
  <si>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</si>
  <si>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</si>
  <si>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</si>
  <si>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</si>
  <si>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</si>
  <si>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</si>
  <si>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</si>
  <si>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</si>
  <si>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</si>
  <si>
    <t>Tietokannan, taulujen ja testidatan luonti</t>
  </si>
  <si>
    <t>Animaatioiden korjaus ja viilaus</t>
  </si>
  <si>
    <t>Sisäänkirjautumissivu toiminnallisuudet</t>
  </si>
  <si>
    <t>Admin sivujen toiminnallisuuksia</t>
  </si>
  <si>
    <t>Suunnittelukuvaston pohja ja tietojen vienti siihen</t>
  </si>
  <si>
    <t>DailyScrum /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</si>
</sst>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2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0" fillId="0" borderId="0" xfId="0" applyFont="1" applyAlignment="1">
      <alignment horizontal="left" vertical="center" wrapText="1"/>
    </xf>
    <xf numFmtId="0" fontId="50" fillId="0" borderId="56" xfId="0" applyFont="1" applyBorder="1" applyAlignment="1">
      <alignment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wrapText="1"/>
    </xf>
    <xf numFmtId="0" fontId="48" fillId="0" borderId="56" xfId="0" applyFont="1" applyFill="1" applyBorder="1" applyAlignment="1">
      <alignment horizontal="left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171" fontId="9" fillId="0" borderId="35" xfId="0" applyNumberFormat="1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 wrapText="1"/>
    </xf>
    <xf numFmtId="166" fontId="9" fillId="0" borderId="58" xfId="0" applyNumberFormat="1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75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28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15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416" t="s">
        <v>374</v>
      </c>
      <c r="C2" s="417"/>
      <c r="D2" s="417"/>
      <c r="E2" s="417"/>
      <c r="F2" s="417"/>
      <c r="G2" s="418"/>
      <c r="H2" s="419"/>
      <c r="I2" s="419"/>
      <c r="J2" s="419"/>
      <c r="K2" s="419"/>
      <c r="L2" s="417"/>
      <c r="M2" s="420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421" t="s">
        <v>363</v>
      </c>
      <c r="C3" s="422"/>
      <c r="D3" s="422"/>
      <c r="E3" s="422"/>
      <c r="F3" s="422"/>
      <c r="G3" s="422"/>
      <c r="H3" s="422"/>
      <c r="I3" s="422"/>
      <c r="J3" s="422"/>
      <c r="K3" s="422"/>
      <c r="L3" s="423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421"/>
      <c r="C4" s="422"/>
      <c r="D4" s="422"/>
      <c r="E4" s="422"/>
      <c r="F4" s="422"/>
      <c r="G4" s="422"/>
      <c r="H4" s="422"/>
      <c r="I4" s="422"/>
      <c r="J4" s="422"/>
      <c r="K4" s="422"/>
      <c r="L4" s="423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93" t="s">
        <v>4</v>
      </c>
      <c r="D6" s="394"/>
      <c r="E6" s="394"/>
      <c r="F6" s="394"/>
      <c r="G6" s="394"/>
      <c r="H6" s="394"/>
      <c r="I6" s="394"/>
      <c r="J6" s="394"/>
      <c r="K6" s="394"/>
      <c r="L6" s="394"/>
      <c r="M6" s="424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25" t="s">
        <v>6</v>
      </c>
      <c r="D7" s="426"/>
      <c r="E7" s="426"/>
      <c r="F7" s="426"/>
      <c r="G7" s="426"/>
      <c r="H7" s="426"/>
      <c r="I7" s="426"/>
      <c r="J7" s="426"/>
      <c r="K7" s="426"/>
      <c r="L7" s="426"/>
      <c r="M7" s="427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364</v>
      </c>
      <c r="C8" s="425" t="s">
        <v>365</v>
      </c>
      <c r="D8" s="426"/>
      <c r="E8" s="426"/>
      <c r="F8" s="426"/>
      <c r="G8" s="426"/>
      <c r="H8" s="426"/>
      <c r="I8" s="426"/>
      <c r="J8" s="426"/>
      <c r="K8" s="426"/>
      <c r="L8" s="426"/>
      <c r="M8" s="427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25" t="s">
        <v>8</v>
      </c>
      <c r="D9" s="426"/>
      <c r="E9" s="426"/>
      <c r="F9" s="426"/>
      <c r="G9" s="426"/>
      <c r="H9" s="426"/>
      <c r="I9" s="426"/>
      <c r="J9" s="426"/>
      <c r="K9" s="426"/>
      <c r="L9" s="426"/>
      <c r="M9" s="427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413" t="s">
        <v>10</v>
      </c>
      <c r="D10" s="414"/>
      <c r="E10" s="414"/>
      <c r="F10" s="414"/>
      <c r="G10" s="414"/>
      <c r="H10" s="414"/>
      <c r="I10" s="414"/>
      <c r="J10" s="414"/>
      <c r="K10" s="414"/>
      <c r="L10" s="414"/>
      <c r="M10" s="415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402" t="s">
        <v>11</v>
      </c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405" t="s">
        <v>15</v>
      </c>
      <c r="F13" s="406"/>
      <c r="G13" s="406"/>
      <c r="H13" s="406"/>
      <c r="I13" s="406"/>
      <c r="J13" s="407"/>
      <c r="K13" s="281" t="s">
        <v>16</v>
      </c>
      <c r="L13" s="289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408"/>
      <c r="W13" s="408"/>
      <c r="X13" s="408"/>
      <c r="Y13" s="40"/>
    </row>
    <row r="14" spans="1:25" x14ac:dyDescent="0.2">
      <c r="A14" s="32"/>
      <c r="B14" s="380">
        <v>1</v>
      </c>
      <c r="C14" s="382">
        <v>43906</v>
      </c>
      <c r="D14" s="382">
        <v>43941</v>
      </c>
      <c r="E14" s="409" t="s">
        <v>19</v>
      </c>
      <c r="F14" s="410"/>
      <c r="G14" s="411"/>
      <c r="H14" s="411"/>
      <c r="I14" s="411"/>
      <c r="J14" s="412"/>
      <c r="K14" s="399" t="s">
        <v>262</v>
      </c>
      <c r="L14" s="401">
        <f>'S1 - Backlog'!I19</f>
        <v>67</v>
      </c>
      <c r="M14" s="377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380"/>
      <c r="C15" s="382"/>
      <c r="D15" s="382"/>
      <c r="E15" s="409"/>
      <c r="F15" s="410"/>
      <c r="G15" s="411"/>
      <c r="H15" s="411"/>
      <c r="I15" s="411"/>
      <c r="J15" s="412"/>
      <c r="K15" s="400"/>
      <c r="L15" s="391"/>
      <c r="M15" s="377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380">
        <v>2</v>
      </c>
      <c r="C16" s="382">
        <v>43941</v>
      </c>
      <c r="D16" s="382">
        <v>43969</v>
      </c>
      <c r="E16" s="393"/>
      <c r="F16" s="394"/>
      <c r="G16" s="394"/>
      <c r="H16" s="394"/>
      <c r="I16" s="394"/>
      <c r="J16" s="395"/>
      <c r="K16" s="399" t="s">
        <v>362</v>
      </c>
      <c r="L16" s="401">
        <f>'S2 - Backlog'!I15</f>
        <v>9</v>
      </c>
      <c r="M16" s="377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381"/>
      <c r="C17" s="392"/>
      <c r="D17" s="392"/>
      <c r="E17" s="396"/>
      <c r="F17" s="397"/>
      <c r="G17" s="397"/>
      <c r="H17" s="397"/>
      <c r="I17" s="397"/>
      <c r="J17" s="398"/>
      <c r="K17" s="400"/>
      <c r="L17" s="391"/>
      <c r="M17" s="377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380">
        <v>3</v>
      </c>
      <c r="C18" s="382">
        <v>43969</v>
      </c>
      <c r="D18" s="382">
        <v>43997</v>
      </c>
      <c r="E18" s="393"/>
      <c r="F18" s="394"/>
      <c r="G18" s="394"/>
      <c r="H18" s="394"/>
      <c r="I18" s="394"/>
      <c r="J18" s="395"/>
      <c r="K18" s="399" t="s">
        <v>262</v>
      </c>
      <c r="L18" s="401">
        <f>'S3 - Backlog'!I19</f>
        <v>83</v>
      </c>
      <c r="M18" s="401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381"/>
      <c r="C19" s="392"/>
      <c r="D19" s="392"/>
      <c r="E19" s="396"/>
      <c r="F19" s="397"/>
      <c r="G19" s="397"/>
      <c r="H19" s="397"/>
      <c r="I19" s="397"/>
      <c r="J19" s="398"/>
      <c r="K19" s="400"/>
      <c r="L19" s="391"/>
      <c r="M19" s="391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380">
        <v>4</v>
      </c>
      <c r="C20" s="382"/>
      <c r="D20" s="382"/>
      <c r="E20" s="383"/>
      <c r="F20" s="384"/>
      <c r="G20" s="384"/>
      <c r="H20" s="384"/>
      <c r="I20" s="384"/>
      <c r="J20" s="385"/>
      <c r="K20" s="389"/>
      <c r="L20" s="391"/>
      <c r="M20" s="377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381"/>
      <c r="C21" s="382"/>
      <c r="D21" s="382"/>
      <c r="E21" s="386"/>
      <c r="F21" s="387"/>
      <c r="G21" s="387"/>
      <c r="H21" s="387"/>
      <c r="I21" s="387"/>
      <c r="J21" s="388"/>
      <c r="K21" s="390"/>
      <c r="L21" s="391"/>
      <c r="M21" s="377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379" t="s">
        <v>20</v>
      </c>
      <c r="C23" s="379"/>
      <c r="D23" s="379"/>
      <c r="E23" s="379"/>
      <c r="F23" s="379"/>
      <c r="G23" s="251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378" t="s">
        <v>21</v>
      </c>
      <c r="C24" s="255" t="s">
        <v>22</v>
      </c>
      <c r="D24" s="255" t="s">
        <v>23</v>
      </c>
      <c r="E24" s="255" t="s">
        <v>24</v>
      </c>
      <c r="F24" s="255" t="s">
        <v>25</v>
      </c>
      <c r="G24"/>
      <c r="H24" s="50"/>
      <c r="I24" s="278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378"/>
      <c r="C25" s="256" t="s">
        <v>26</v>
      </c>
      <c r="D25" s="256" t="s">
        <v>26</v>
      </c>
      <c r="E25" s="256" t="s">
        <v>26</v>
      </c>
      <c r="F25" s="256" t="s">
        <v>26</v>
      </c>
      <c r="G25"/>
      <c r="H25" s="50"/>
      <c r="I25" s="278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2" t="s">
        <v>251</v>
      </c>
      <c r="C26" s="175">
        <f>+'S1 - Tunnit'!B3</f>
        <v>42.25</v>
      </c>
      <c r="D26" s="175">
        <f>+'S2 -Tunnit'!B3</f>
        <v>28</v>
      </c>
      <c r="E26" s="175">
        <f>+'S3 -Tunnit'!B3</f>
        <v>15</v>
      </c>
      <c r="F26" s="175">
        <f>SUM(B26:E26)</f>
        <v>85.25</v>
      </c>
      <c r="G26"/>
      <c r="H26" s="50"/>
      <c r="I26" s="278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2" t="s">
        <v>252</v>
      </c>
      <c r="C27" s="175">
        <f>'S1 - Tunnit'!B4</f>
        <v>44.25</v>
      </c>
      <c r="D27" s="175">
        <f>+'S2 -Tunnit'!B4</f>
        <v>27</v>
      </c>
      <c r="E27" s="175">
        <f>+'S3 -Tunnit'!B4</f>
        <v>13.5</v>
      </c>
      <c r="F27" s="175">
        <f>SUM(B27:E27)</f>
        <v>84.75</v>
      </c>
      <c r="G27"/>
      <c r="H27" s="50"/>
      <c r="I27" s="278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2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2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2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2"/>
      <c r="C31" s="253"/>
      <c r="D31" s="253"/>
      <c r="E31" s="250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4" t="s">
        <v>27</v>
      </c>
      <c r="C32" s="239">
        <f>SUM(C26:C31)</f>
        <v>86.5</v>
      </c>
      <c r="D32" s="239">
        <f>SUM(D26:D31)</f>
        <v>55</v>
      </c>
      <c r="E32" s="239">
        <f>SUM(E26:E31)</f>
        <v>28.5</v>
      </c>
      <c r="F32" s="239">
        <f>SUM(F26:F31)</f>
        <v>170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28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6"/>
      <c r="N1" s="296"/>
      <c r="O1" s="296"/>
    </row>
    <row r="2" spans="1:15" ht="31.5" customHeight="1" x14ac:dyDescent="0.2">
      <c r="A2" s="300" t="s">
        <v>50</v>
      </c>
      <c r="B2" s="300" t="s">
        <v>103</v>
      </c>
      <c r="C2" s="300" t="s">
        <v>104</v>
      </c>
      <c r="D2" s="538" t="s">
        <v>105</v>
      </c>
      <c r="E2" s="539"/>
      <c r="F2" s="540" t="s">
        <v>106</v>
      </c>
      <c r="G2" s="539"/>
      <c r="H2" s="300" t="s">
        <v>107</v>
      </c>
      <c r="I2" s="90" t="s">
        <v>108</v>
      </c>
      <c r="J2" s="91"/>
      <c r="K2" s="92"/>
      <c r="L2" s="93"/>
      <c r="M2" s="297"/>
      <c r="N2" s="297"/>
      <c r="O2" s="297"/>
    </row>
    <row r="3" spans="1:15" ht="15" customHeight="1" x14ac:dyDescent="0.25">
      <c r="A3" s="94">
        <v>2</v>
      </c>
      <c r="B3" s="95"/>
      <c r="C3" s="96" t="s">
        <v>109</v>
      </c>
      <c r="D3" s="541" t="s">
        <v>110</v>
      </c>
      <c r="E3" s="541"/>
      <c r="F3" s="542" t="s">
        <v>111</v>
      </c>
      <c r="G3" s="543"/>
      <c r="H3" s="97"/>
      <c r="I3" s="95"/>
      <c r="J3" s="98"/>
      <c r="K3" s="99"/>
      <c r="L3" s="297"/>
      <c r="M3" s="297"/>
      <c r="N3" s="297"/>
      <c r="O3" s="297"/>
    </row>
    <row r="4" spans="1:15" ht="30" customHeight="1" x14ac:dyDescent="0.25">
      <c r="A4" s="94"/>
      <c r="B4" s="95"/>
      <c r="C4" s="301"/>
      <c r="D4" s="543"/>
      <c r="E4" s="543"/>
      <c r="F4" s="542"/>
      <c r="G4" s="543"/>
      <c r="H4" s="97"/>
      <c r="I4" s="95"/>
      <c r="J4" s="100"/>
      <c r="K4" s="99"/>
      <c r="L4" s="297"/>
      <c r="M4" s="297"/>
      <c r="N4" s="297"/>
      <c r="O4" s="297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297"/>
      <c r="M5" s="297"/>
      <c r="N5" s="297"/>
      <c r="O5" s="297"/>
    </row>
    <row r="6" spans="1:15" ht="15" customHeight="1" x14ac:dyDescent="0.2">
      <c r="A6" s="297"/>
      <c r="B6" s="296"/>
      <c r="C6" s="296"/>
      <c r="D6" s="296"/>
      <c r="E6" s="296"/>
      <c r="F6" s="104"/>
      <c r="G6" s="296"/>
      <c r="H6" s="296"/>
      <c r="I6" s="296"/>
      <c r="J6" s="99"/>
      <c r="K6" s="99"/>
      <c r="L6" s="297"/>
      <c r="M6" s="297"/>
      <c r="N6" s="297"/>
      <c r="O6" s="297"/>
    </row>
    <row r="7" spans="1:15" ht="15" customHeight="1" x14ac:dyDescent="0.2">
      <c r="A7" s="296"/>
      <c r="B7" s="105"/>
      <c r="C7" s="105"/>
      <c r="D7" s="296"/>
      <c r="E7" s="106"/>
      <c r="F7" s="107"/>
      <c r="G7" s="296"/>
      <c r="H7" s="296"/>
      <c r="I7" s="106"/>
      <c r="J7" s="108"/>
      <c r="K7" s="109"/>
      <c r="L7" s="297"/>
      <c r="M7" s="297"/>
      <c r="N7" s="297"/>
      <c r="O7" s="297"/>
    </row>
    <row r="8" spans="1:15" ht="30.75" customHeight="1" x14ac:dyDescent="0.25">
      <c r="A8" s="296"/>
      <c r="B8" s="544" t="s">
        <v>56</v>
      </c>
      <c r="C8" s="545"/>
      <c r="D8" s="105"/>
      <c r="E8" s="105"/>
      <c r="F8" s="110"/>
      <c r="G8" s="105"/>
      <c r="H8" s="105"/>
      <c r="I8" s="111"/>
      <c r="J8" s="108"/>
      <c r="K8" s="109"/>
      <c r="L8" s="297"/>
      <c r="M8" s="297"/>
      <c r="N8" s="297"/>
      <c r="O8" s="297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297"/>
      <c r="M9" s="297"/>
      <c r="N9" s="297"/>
      <c r="O9" s="297"/>
    </row>
    <row r="10" spans="1:15" ht="45" customHeight="1" x14ac:dyDescent="0.2">
      <c r="A10" s="299" t="s">
        <v>58</v>
      </c>
      <c r="B10" s="115" t="s">
        <v>112</v>
      </c>
      <c r="C10" s="546" t="s">
        <v>60</v>
      </c>
      <c r="D10" s="547"/>
      <c r="E10" s="299" t="s">
        <v>65</v>
      </c>
      <c r="F10" s="116" t="s">
        <v>61</v>
      </c>
      <c r="G10" s="115" t="s">
        <v>113</v>
      </c>
      <c r="H10" s="299" t="s">
        <v>63</v>
      </c>
      <c r="I10" s="299" t="s">
        <v>64</v>
      </c>
      <c r="J10" s="117" t="s">
        <v>114</v>
      </c>
      <c r="K10" s="118" t="s">
        <v>115</v>
      </c>
      <c r="L10" s="98"/>
      <c r="M10" s="296"/>
      <c r="N10" s="296"/>
      <c r="O10" s="297"/>
    </row>
    <row r="11" spans="1:15" ht="39" customHeight="1" x14ac:dyDescent="0.25">
      <c r="A11" s="93"/>
      <c r="B11" s="548" t="s">
        <v>116</v>
      </c>
      <c r="C11" s="548"/>
      <c r="D11" s="549"/>
      <c r="E11" s="550"/>
      <c r="F11" s="551"/>
      <c r="G11" s="550"/>
      <c r="H11" s="550"/>
      <c r="I11" s="550"/>
      <c r="J11" s="119"/>
      <c r="K11" s="119"/>
      <c r="L11" s="296"/>
      <c r="M11" s="296"/>
      <c r="N11" s="296"/>
      <c r="O11" s="297"/>
    </row>
    <row r="12" spans="1:15" ht="15" customHeight="1" x14ac:dyDescent="0.2">
      <c r="A12" s="297" t="s">
        <v>117</v>
      </c>
      <c r="B12" s="298" t="s">
        <v>118</v>
      </c>
      <c r="C12" s="297" t="s">
        <v>119</v>
      </c>
      <c r="D12" s="297"/>
      <c r="E12" s="120">
        <v>7</v>
      </c>
      <c r="F12" s="121">
        <v>41357</v>
      </c>
      <c r="G12" s="122" t="s">
        <v>120</v>
      </c>
      <c r="H12" s="297"/>
      <c r="I12" s="297"/>
      <c r="J12" s="99" t="s">
        <v>121</v>
      </c>
      <c r="K12" s="99" t="s">
        <v>122</v>
      </c>
      <c r="L12" s="296"/>
      <c r="M12" s="296"/>
      <c r="N12" s="296"/>
      <c r="O12" s="297"/>
    </row>
    <row r="13" spans="1:15" ht="15" customHeight="1" x14ac:dyDescent="0.2">
      <c r="A13" s="297" t="s">
        <v>123</v>
      </c>
      <c r="B13" s="298" t="s">
        <v>118</v>
      </c>
      <c r="C13" s="552" t="s">
        <v>124</v>
      </c>
      <c r="D13" s="552"/>
      <c r="E13" s="120">
        <v>5</v>
      </c>
      <c r="F13" s="123">
        <v>41359</v>
      </c>
      <c r="G13" s="124" t="s">
        <v>125</v>
      </c>
      <c r="H13" s="297"/>
      <c r="I13" s="297"/>
      <c r="J13" s="99"/>
      <c r="K13" s="99" t="s">
        <v>122</v>
      </c>
      <c r="L13" s="296"/>
      <c r="M13" s="296"/>
      <c r="N13" s="296"/>
      <c r="O13" s="297"/>
    </row>
    <row r="14" spans="1:15" ht="15" customHeight="1" x14ac:dyDescent="0.2">
      <c r="A14" s="297" t="s">
        <v>126</v>
      </c>
      <c r="B14" s="298" t="s">
        <v>118</v>
      </c>
      <c r="C14" s="297" t="s">
        <v>127</v>
      </c>
      <c r="D14" s="297"/>
      <c r="E14" s="120">
        <v>18</v>
      </c>
      <c r="F14" s="121">
        <v>41323</v>
      </c>
      <c r="G14" s="124"/>
      <c r="H14" s="297"/>
      <c r="I14" s="297"/>
      <c r="J14" s="99" t="s">
        <v>128</v>
      </c>
      <c r="K14" s="99"/>
      <c r="L14" s="296"/>
      <c r="M14" s="296"/>
      <c r="N14" s="296"/>
      <c r="O14" s="297"/>
    </row>
    <row r="15" spans="1:15" ht="15" customHeight="1" x14ac:dyDescent="0.2">
      <c r="A15" s="297" t="s">
        <v>129</v>
      </c>
      <c r="B15" s="298" t="s">
        <v>118</v>
      </c>
      <c r="C15" s="297" t="s">
        <v>130</v>
      </c>
      <c r="D15" s="297"/>
      <c r="E15" s="120">
        <v>19</v>
      </c>
      <c r="F15" s="125"/>
      <c r="G15" s="124"/>
      <c r="H15" s="297"/>
      <c r="I15" s="297"/>
      <c r="J15" s="99">
        <v>0</v>
      </c>
      <c r="K15" s="99"/>
      <c r="L15" s="296"/>
      <c r="M15" s="296"/>
      <c r="N15" s="296"/>
      <c r="O15" s="297"/>
    </row>
    <row r="16" spans="1:15" ht="15" customHeight="1" x14ac:dyDescent="0.2">
      <c r="A16" s="297" t="s">
        <v>131</v>
      </c>
      <c r="B16" s="298" t="s">
        <v>118</v>
      </c>
      <c r="C16" s="552" t="s">
        <v>132</v>
      </c>
      <c r="D16" s="552"/>
      <c r="E16" s="120">
        <v>15</v>
      </c>
      <c r="F16" s="121">
        <v>41329</v>
      </c>
      <c r="G16" s="124"/>
      <c r="H16" s="297"/>
      <c r="I16" s="297"/>
      <c r="J16" s="99"/>
      <c r="K16" s="99"/>
      <c r="L16" s="296"/>
      <c r="M16" s="296"/>
      <c r="N16" s="296"/>
      <c r="O16" s="297"/>
    </row>
    <row r="17" spans="1:15" ht="15" customHeight="1" x14ac:dyDescent="0.2">
      <c r="A17" s="297"/>
      <c r="B17" s="120"/>
      <c r="C17" s="297"/>
      <c r="D17" s="18"/>
      <c r="E17" s="120"/>
      <c r="F17" s="110"/>
      <c r="G17" s="124"/>
      <c r="H17" s="297"/>
      <c r="I17" s="297"/>
      <c r="J17" s="99"/>
      <c r="K17" s="99"/>
      <c r="L17" s="296"/>
      <c r="M17" s="296"/>
      <c r="N17" s="296"/>
      <c r="O17" s="297"/>
    </row>
    <row r="18" spans="1:15" ht="15" customHeight="1" x14ac:dyDescent="0.2">
      <c r="A18" s="297" t="s">
        <v>133</v>
      </c>
      <c r="B18" s="298" t="s">
        <v>118</v>
      </c>
      <c r="C18" s="297" t="s">
        <v>134</v>
      </c>
      <c r="D18" s="296"/>
      <c r="E18" s="120">
        <v>64</v>
      </c>
      <c r="F18" s="123">
        <v>41308</v>
      </c>
      <c r="G18" s="297"/>
      <c r="H18" s="297"/>
      <c r="I18" s="297"/>
      <c r="J18" s="99"/>
      <c r="K18" s="99"/>
      <c r="L18" s="296"/>
      <c r="M18" s="296"/>
      <c r="N18" s="296"/>
      <c r="O18" s="297"/>
    </row>
    <row r="19" spans="1:15" ht="15" customHeight="1" x14ac:dyDescent="0.2">
      <c r="A19" s="297" t="s">
        <v>135</v>
      </c>
      <c r="B19" s="126" t="s">
        <v>136</v>
      </c>
      <c r="C19" s="552" t="s">
        <v>137</v>
      </c>
      <c r="D19" s="553"/>
      <c r="E19" s="120">
        <v>44</v>
      </c>
      <c r="F19" s="123">
        <v>41308</v>
      </c>
      <c r="G19" s="124"/>
      <c r="H19" s="297"/>
      <c r="I19" s="297"/>
      <c r="J19" s="99"/>
      <c r="K19" s="99"/>
      <c r="L19" s="296"/>
      <c r="M19" s="296"/>
      <c r="N19" s="296"/>
      <c r="O19" s="297"/>
    </row>
    <row r="20" spans="1:15" ht="15" customHeight="1" x14ac:dyDescent="0.2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</row>
    <row r="21" spans="1:15" ht="15" customHeight="1" x14ac:dyDescent="0.2">
      <c r="A21" s="297" t="s">
        <v>138</v>
      </c>
      <c r="B21" s="298" t="s">
        <v>139</v>
      </c>
      <c r="C21" s="554" t="s">
        <v>140</v>
      </c>
      <c r="D21" s="555"/>
      <c r="E21" s="120">
        <v>32</v>
      </c>
      <c r="F21" s="123">
        <v>41341</v>
      </c>
      <c r="G21" s="297"/>
      <c r="H21" s="297"/>
      <c r="I21" s="297"/>
      <c r="J21" s="99"/>
      <c r="K21" s="99"/>
      <c r="L21" s="296"/>
      <c r="M21" s="296"/>
      <c r="N21" s="296"/>
      <c r="O21" s="297"/>
    </row>
    <row r="22" spans="1:15" ht="15" customHeight="1" x14ac:dyDescent="0.2">
      <c r="A22" s="296"/>
      <c r="B22" s="296"/>
      <c r="C22" s="552" t="s">
        <v>141</v>
      </c>
      <c r="D22" s="553"/>
      <c r="E22" s="296">
        <v>20</v>
      </c>
      <c r="F22" s="123">
        <v>41360</v>
      </c>
      <c r="G22" s="296"/>
      <c r="H22" s="297"/>
      <c r="I22" s="296"/>
      <c r="J22" s="99"/>
      <c r="K22" s="99"/>
      <c r="L22" s="296"/>
      <c r="M22" s="296"/>
      <c r="N22" s="296"/>
      <c r="O22" s="297"/>
    </row>
    <row r="23" spans="1:15" ht="15" customHeight="1" x14ac:dyDescent="0.2">
      <c r="A23" s="297"/>
      <c r="B23" s="298"/>
      <c r="C23" s="552" t="s">
        <v>142</v>
      </c>
      <c r="D23" s="553"/>
      <c r="E23" s="297">
        <v>9</v>
      </c>
      <c r="F23" s="123">
        <v>41356</v>
      </c>
      <c r="G23" s="297"/>
      <c r="H23" s="297"/>
      <c r="I23" s="297"/>
      <c r="J23" s="99"/>
      <c r="K23" s="99"/>
      <c r="L23" s="296"/>
      <c r="M23" s="296"/>
      <c r="N23" s="296"/>
      <c r="O23" s="297"/>
    </row>
    <row r="24" spans="1:15" ht="15" customHeight="1" x14ac:dyDescent="0.2">
      <c r="A24" s="297"/>
      <c r="B24" s="298"/>
      <c r="C24" s="552" t="s">
        <v>143</v>
      </c>
      <c r="D24" s="553"/>
      <c r="E24" s="297">
        <v>25</v>
      </c>
      <c r="F24" s="123">
        <v>41356</v>
      </c>
      <c r="G24" s="297"/>
      <c r="H24" s="297"/>
      <c r="I24" s="297"/>
      <c r="J24" s="99"/>
      <c r="K24" s="99"/>
      <c r="L24" s="296"/>
      <c r="M24" s="296"/>
      <c r="N24" s="296"/>
      <c r="O24" s="297"/>
    </row>
    <row r="25" spans="1:15" ht="15" customHeight="1" x14ac:dyDescent="0.2">
      <c r="A25" s="297"/>
      <c r="B25" s="298"/>
      <c r="C25" s="552" t="s">
        <v>144</v>
      </c>
      <c r="D25" s="552"/>
      <c r="E25" s="297">
        <v>27</v>
      </c>
      <c r="F25" s="123">
        <v>41356</v>
      </c>
      <c r="G25" s="297"/>
      <c r="H25" s="297"/>
      <c r="I25" s="297"/>
      <c r="J25" s="99"/>
      <c r="K25" s="99"/>
      <c r="L25" s="296"/>
      <c r="M25" s="296"/>
      <c r="N25" s="296"/>
      <c r="O25" s="297"/>
    </row>
    <row r="26" spans="1:15" ht="15" customHeight="1" x14ac:dyDescent="0.2">
      <c r="A26" s="297"/>
      <c r="B26" s="298"/>
      <c r="C26" s="552" t="s">
        <v>145</v>
      </c>
      <c r="D26" s="553"/>
      <c r="E26" s="297">
        <v>17</v>
      </c>
      <c r="F26" s="123">
        <v>41356</v>
      </c>
      <c r="G26" s="297"/>
      <c r="H26" s="297"/>
      <c r="I26" s="297"/>
      <c r="J26" s="99"/>
      <c r="K26" s="99"/>
      <c r="L26" s="296"/>
      <c r="M26" s="296"/>
      <c r="N26" s="296"/>
      <c r="O26" s="297"/>
    </row>
    <row r="27" spans="1:15" ht="15.75" customHeight="1" x14ac:dyDescent="0.25">
      <c r="A27" s="297"/>
      <c r="B27" s="556" t="s">
        <v>146</v>
      </c>
      <c r="C27" s="557"/>
      <c r="D27" s="558"/>
      <c r="E27" s="559"/>
      <c r="F27" s="560"/>
      <c r="G27" s="559"/>
      <c r="H27" s="559"/>
      <c r="I27" s="559"/>
      <c r="J27" s="127"/>
      <c r="K27" s="127"/>
      <c r="L27" s="296"/>
      <c r="M27" s="296"/>
      <c r="N27" s="296"/>
      <c r="O27" s="297"/>
    </row>
    <row r="28" spans="1:15" ht="15" customHeight="1" x14ac:dyDescent="0.2">
      <c r="A28" s="296"/>
      <c r="B28" s="296"/>
      <c r="C28" s="296"/>
      <c r="D28" s="296"/>
      <c r="E28" s="296"/>
      <c r="F28" s="296"/>
      <c r="G28" s="296"/>
      <c r="H28" s="296"/>
      <c r="I28" s="296"/>
      <c r="J28" s="99"/>
      <c r="K28" s="99"/>
      <c r="L28" s="296"/>
      <c r="M28" s="296"/>
      <c r="N28" s="296"/>
      <c r="O28" s="297"/>
    </row>
    <row r="29" spans="1:15" ht="15" customHeight="1" x14ac:dyDescent="0.2">
      <c r="A29" s="296"/>
      <c r="B29" s="296" t="s">
        <v>147</v>
      </c>
      <c r="C29" s="554" t="s">
        <v>148</v>
      </c>
      <c r="D29" s="554"/>
      <c r="E29" s="296">
        <v>26</v>
      </c>
      <c r="F29" s="128">
        <v>41355</v>
      </c>
      <c r="G29" s="296"/>
      <c r="H29" s="296"/>
      <c r="I29" s="296"/>
      <c r="J29" s="99"/>
      <c r="K29" s="99"/>
      <c r="L29" s="296"/>
      <c r="M29" s="296"/>
      <c r="N29" s="296"/>
      <c r="O29" s="297"/>
    </row>
    <row r="30" spans="1:15" ht="33.75" customHeight="1" x14ac:dyDescent="0.2">
      <c r="A30" s="297"/>
      <c r="B30" s="298"/>
      <c r="C30" s="552" t="s">
        <v>149</v>
      </c>
      <c r="D30" s="553"/>
      <c r="E30" s="120" t="s">
        <v>150</v>
      </c>
      <c r="F30" s="123"/>
      <c r="G30" s="124"/>
      <c r="H30" s="297"/>
      <c r="I30" s="297"/>
      <c r="J30" s="99"/>
      <c r="K30" s="99"/>
      <c r="L30" s="296"/>
      <c r="M30" s="296"/>
      <c r="N30" s="296"/>
      <c r="O30" s="297"/>
    </row>
    <row r="31" spans="1:15" ht="15" customHeight="1" x14ac:dyDescent="0.2">
      <c r="A31" s="297"/>
      <c r="B31" s="298"/>
      <c r="C31" s="552" t="s">
        <v>151</v>
      </c>
      <c r="D31" s="553"/>
      <c r="E31" s="120">
        <v>24</v>
      </c>
      <c r="F31" s="123">
        <v>41360</v>
      </c>
      <c r="G31" s="124"/>
      <c r="H31" s="297"/>
      <c r="I31" s="297"/>
      <c r="J31" s="99"/>
      <c r="K31" s="99"/>
      <c r="L31" s="296"/>
      <c r="M31" s="296"/>
      <c r="N31" s="296"/>
      <c r="O31" s="297"/>
    </row>
    <row r="32" spans="1:15" ht="15" customHeight="1" x14ac:dyDescent="0.2">
      <c r="A32" s="297"/>
      <c r="B32" s="298"/>
      <c r="C32" s="552" t="s">
        <v>152</v>
      </c>
      <c r="D32" s="553"/>
      <c r="E32" s="120">
        <v>40</v>
      </c>
      <c r="F32" s="125"/>
      <c r="G32" s="124"/>
      <c r="H32" s="297"/>
      <c r="I32" s="297"/>
      <c r="J32" s="99"/>
      <c r="K32" s="99"/>
      <c r="L32" s="296"/>
      <c r="M32" s="296"/>
      <c r="N32" s="296"/>
      <c r="O32" s="297"/>
    </row>
    <row r="33" spans="1:15" ht="15" customHeight="1" x14ac:dyDescent="0.2">
      <c r="A33" s="297"/>
      <c r="B33" s="298"/>
      <c r="C33" s="552" t="s">
        <v>153</v>
      </c>
      <c r="D33" s="553"/>
      <c r="E33" s="120">
        <v>29</v>
      </c>
      <c r="F33" s="125"/>
      <c r="G33" s="124"/>
      <c r="H33" s="297"/>
      <c r="I33" s="297"/>
      <c r="J33" s="99"/>
      <c r="K33" s="99"/>
      <c r="L33" s="296"/>
      <c r="M33" s="296"/>
      <c r="N33" s="296"/>
      <c r="O33" s="297"/>
    </row>
    <row r="34" spans="1:15" ht="15" customHeight="1" x14ac:dyDescent="0.2">
      <c r="A34" s="297"/>
      <c r="B34" s="298"/>
      <c r="C34" s="552" t="s">
        <v>154</v>
      </c>
      <c r="D34" s="553"/>
      <c r="E34" s="120">
        <v>22</v>
      </c>
      <c r="F34" s="123"/>
      <c r="G34" s="124"/>
      <c r="H34" s="297"/>
      <c r="I34" s="297"/>
      <c r="J34" s="99"/>
      <c r="K34" s="99"/>
      <c r="L34" s="296"/>
      <c r="M34" s="296"/>
      <c r="N34" s="296"/>
      <c r="O34" s="297"/>
    </row>
    <row r="35" spans="1:15" ht="15" customHeight="1" x14ac:dyDescent="0.2">
      <c r="A35" s="297"/>
      <c r="B35" s="298"/>
      <c r="C35" s="552" t="s">
        <v>155</v>
      </c>
      <c r="D35" s="553"/>
      <c r="E35" s="120">
        <v>32</v>
      </c>
      <c r="F35" s="123">
        <v>41360</v>
      </c>
      <c r="G35" s="124"/>
      <c r="H35" s="297"/>
      <c r="I35" s="297"/>
      <c r="J35" s="99"/>
      <c r="K35" s="99"/>
      <c r="L35" s="296"/>
      <c r="M35" s="296"/>
      <c r="N35" s="296"/>
      <c r="O35" s="297"/>
    </row>
    <row r="36" spans="1:15" ht="15" customHeight="1" x14ac:dyDescent="0.2">
      <c r="A36" s="297"/>
      <c r="B36" s="298"/>
      <c r="C36" s="296"/>
      <c r="D36" s="296"/>
      <c r="E36" s="120"/>
      <c r="F36" s="110"/>
      <c r="G36" s="124"/>
      <c r="H36" s="297"/>
      <c r="I36" s="297"/>
      <c r="J36" s="99"/>
      <c r="K36" s="99"/>
      <c r="L36" s="296"/>
      <c r="M36" s="296"/>
      <c r="N36" s="296"/>
      <c r="O36" s="297"/>
    </row>
    <row r="37" spans="1:15" ht="15" customHeight="1" x14ac:dyDescent="0.2">
      <c r="A37" s="297"/>
      <c r="B37" s="298"/>
      <c r="C37" s="297"/>
      <c r="D37" s="296"/>
      <c r="E37" s="120"/>
      <c r="F37" s="110"/>
      <c r="G37" s="124"/>
      <c r="H37" s="297"/>
      <c r="I37" s="297"/>
      <c r="J37" s="99"/>
      <c r="K37" s="99"/>
      <c r="L37" s="296"/>
      <c r="M37" s="296"/>
      <c r="N37" s="296"/>
      <c r="O37" s="297"/>
    </row>
    <row r="38" spans="1:15" ht="15" customHeight="1" x14ac:dyDescent="0.2">
      <c r="A38" s="297"/>
      <c r="B38" s="126"/>
      <c r="C38" s="554" t="s">
        <v>156</v>
      </c>
      <c r="D38" s="555"/>
      <c r="E38" s="120">
        <v>12</v>
      </c>
      <c r="F38" s="128">
        <v>41355</v>
      </c>
      <c r="G38" s="124"/>
      <c r="H38" s="297"/>
      <c r="I38" s="297"/>
      <c r="J38" s="99"/>
      <c r="K38" s="99"/>
      <c r="L38" s="296"/>
      <c r="M38" s="296"/>
      <c r="N38" s="296"/>
      <c r="O38" s="297"/>
    </row>
    <row r="39" spans="1:15" ht="15" customHeight="1" x14ac:dyDescent="0.2">
      <c r="A39" s="297"/>
      <c r="B39" s="126"/>
      <c r="C39" s="552"/>
      <c r="D39" s="553"/>
      <c r="E39" s="120"/>
      <c r="F39" s="110"/>
      <c r="G39" s="124"/>
      <c r="H39" s="297"/>
      <c r="I39" s="297"/>
      <c r="J39" s="99"/>
      <c r="K39" s="99"/>
      <c r="L39" s="296"/>
      <c r="M39" s="296"/>
      <c r="N39" s="296"/>
      <c r="O39" s="297"/>
    </row>
    <row r="40" spans="1:15" ht="15" customHeight="1" x14ac:dyDescent="0.2">
      <c r="A40" s="297"/>
      <c r="B40" s="298"/>
      <c r="C40" s="552" t="s">
        <v>157</v>
      </c>
      <c r="D40" s="553"/>
      <c r="E40" s="120">
        <v>32</v>
      </c>
      <c r="F40" s="129">
        <v>41356</v>
      </c>
      <c r="G40" s="297"/>
      <c r="H40" s="297"/>
      <c r="I40" s="297"/>
      <c r="J40" s="99"/>
      <c r="K40" s="99"/>
      <c r="L40" s="296"/>
      <c r="M40" s="296"/>
      <c r="N40" s="296"/>
      <c r="O40" s="297"/>
    </row>
    <row r="41" spans="1:15" ht="15" customHeight="1" x14ac:dyDescent="0.2">
      <c r="A41" s="297"/>
      <c r="B41" s="298"/>
      <c r="C41" s="296"/>
      <c r="D41" s="296"/>
      <c r="E41" s="297"/>
      <c r="F41" s="130"/>
      <c r="G41" s="297"/>
      <c r="H41" s="297"/>
      <c r="I41" s="297"/>
      <c r="J41" s="99"/>
      <c r="K41" s="99"/>
      <c r="L41" s="296"/>
      <c r="M41" s="296"/>
      <c r="N41" s="296"/>
      <c r="O41" s="297"/>
    </row>
    <row r="42" spans="1:15" ht="15" customHeight="1" x14ac:dyDescent="0.2">
      <c r="A42" s="297"/>
      <c r="B42" s="298"/>
      <c r="C42" s="296"/>
      <c r="D42" s="296"/>
      <c r="E42" s="297"/>
      <c r="F42" s="130"/>
      <c r="G42" s="297"/>
      <c r="H42" s="297"/>
      <c r="I42" s="297"/>
      <c r="J42" s="99"/>
      <c r="K42" s="99"/>
      <c r="L42" s="296"/>
      <c r="M42" s="296"/>
      <c r="N42" s="296"/>
      <c r="O42" s="297"/>
    </row>
    <row r="43" spans="1:15" ht="15" customHeight="1" x14ac:dyDescent="0.2">
      <c r="A43" s="297"/>
      <c r="B43" s="298"/>
      <c r="C43" s="296"/>
      <c r="D43" s="296"/>
      <c r="E43" s="297"/>
      <c r="F43" s="130"/>
      <c r="G43" s="297"/>
      <c r="H43" s="297"/>
      <c r="I43" s="297"/>
      <c r="J43" s="99"/>
      <c r="K43" s="99"/>
      <c r="L43" s="296"/>
      <c r="M43" s="296"/>
      <c r="N43" s="296"/>
      <c r="O43" s="297"/>
    </row>
    <row r="44" spans="1:15" ht="15" customHeight="1" x14ac:dyDescent="0.2">
      <c r="A44" s="297"/>
      <c r="B44" s="298"/>
      <c r="C44" s="296"/>
      <c r="D44" s="296"/>
      <c r="E44" s="297"/>
      <c r="F44" s="110"/>
      <c r="G44" s="297"/>
      <c r="H44" s="297"/>
      <c r="I44" s="297"/>
      <c r="J44" s="99"/>
      <c r="K44" s="99"/>
      <c r="L44" s="296"/>
      <c r="M44" s="296"/>
      <c r="N44" s="296"/>
      <c r="O44" s="297"/>
    </row>
    <row r="45" spans="1:15" ht="15" customHeight="1" x14ac:dyDescent="0.2">
      <c r="A45" s="297"/>
      <c r="B45" s="298"/>
      <c r="C45" s="296"/>
      <c r="D45" s="296"/>
      <c r="E45" s="297"/>
      <c r="F45" s="297"/>
      <c r="G45" s="297"/>
      <c r="H45" s="297"/>
      <c r="I45" s="297"/>
      <c r="J45" s="99"/>
      <c r="K45" s="99"/>
      <c r="L45" s="296"/>
      <c r="M45" s="296"/>
      <c r="N45" s="296"/>
      <c r="O45" s="297"/>
    </row>
    <row r="46" spans="1:15" ht="15.75" customHeight="1" x14ac:dyDescent="0.25">
      <c r="A46" s="297"/>
      <c r="B46" s="556" t="s">
        <v>158</v>
      </c>
      <c r="C46" s="556"/>
      <c r="D46" s="556"/>
      <c r="E46" s="556"/>
      <c r="F46" s="556"/>
      <c r="G46" s="556"/>
      <c r="H46" s="556"/>
      <c r="I46" s="556"/>
      <c r="J46" s="131"/>
      <c r="K46" s="131"/>
      <c r="L46" s="297"/>
      <c r="M46" s="297"/>
      <c r="N46" s="297"/>
      <c r="O46" s="297"/>
    </row>
    <row r="47" spans="1:15" ht="15" customHeight="1" x14ac:dyDescent="0.2">
      <c r="A47" s="297" t="s">
        <v>123</v>
      </c>
      <c r="B47" s="298"/>
      <c r="C47" s="552" t="s">
        <v>159</v>
      </c>
      <c r="D47" s="552"/>
      <c r="E47" s="120">
        <v>11</v>
      </c>
      <c r="F47" s="123">
        <v>41363</v>
      </c>
      <c r="G47" s="124"/>
      <c r="H47" s="297"/>
      <c r="I47" s="297"/>
      <c r="J47" s="103"/>
      <c r="K47" s="99" t="s">
        <v>122</v>
      </c>
      <c r="L47" s="297"/>
      <c r="M47" s="297"/>
      <c r="N47" s="297"/>
      <c r="O47" s="297"/>
    </row>
    <row r="48" spans="1:15" ht="15" customHeight="1" x14ac:dyDescent="0.2">
      <c r="A48" s="297"/>
      <c r="B48" s="126"/>
      <c r="C48" s="552"/>
      <c r="D48" s="552"/>
      <c r="E48" s="120"/>
      <c r="F48" s="110"/>
      <c r="G48" s="124"/>
      <c r="H48" s="297"/>
      <c r="I48" s="297"/>
      <c r="J48" s="103"/>
      <c r="K48" s="103"/>
      <c r="L48" s="297"/>
      <c r="M48" s="297"/>
      <c r="N48" s="297"/>
      <c r="O48" s="297"/>
    </row>
    <row r="49" spans="1:15" ht="15" customHeight="1" x14ac:dyDescent="0.2">
      <c r="A49" s="297" t="s">
        <v>123</v>
      </c>
      <c r="B49" s="298"/>
      <c r="C49" s="552" t="s">
        <v>160</v>
      </c>
      <c r="D49" s="552"/>
      <c r="E49" s="120">
        <v>10</v>
      </c>
      <c r="F49" s="123">
        <v>41363</v>
      </c>
      <c r="G49" s="124"/>
      <c r="H49" s="297"/>
      <c r="I49" s="297"/>
      <c r="J49" s="103"/>
      <c r="K49" s="99" t="s">
        <v>122</v>
      </c>
      <c r="L49" s="297"/>
      <c r="M49" s="297"/>
      <c r="N49" s="297"/>
      <c r="O49" s="297"/>
    </row>
    <row r="50" spans="1:15" ht="15" customHeight="1" x14ac:dyDescent="0.2">
      <c r="A50" s="297"/>
      <c r="B50" s="126"/>
      <c r="C50" s="552"/>
      <c r="D50" s="552"/>
      <c r="E50" s="120"/>
      <c r="F50" s="110"/>
      <c r="G50" s="124"/>
      <c r="H50" s="297"/>
      <c r="I50" s="297"/>
      <c r="J50" s="103"/>
      <c r="K50" s="103"/>
      <c r="L50" s="297"/>
      <c r="M50" s="297"/>
      <c r="N50" s="297"/>
      <c r="O50" s="297"/>
    </row>
    <row r="51" spans="1:15" ht="15" customHeight="1" x14ac:dyDescent="0.2">
      <c r="A51" s="296"/>
      <c r="B51" s="296"/>
      <c r="C51" s="296"/>
      <c r="D51" s="296"/>
      <c r="E51" s="296"/>
      <c r="F51" s="28"/>
      <c r="G51" s="296"/>
      <c r="H51" s="296"/>
      <c r="I51" s="296"/>
      <c r="J51" s="103"/>
      <c r="K51" s="103"/>
      <c r="L51" s="297"/>
      <c r="M51" s="297"/>
      <c r="N51" s="297"/>
      <c r="O51" s="297"/>
    </row>
    <row r="52" spans="1:15" ht="15" customHeight="1" x14ac:dyDescent="0.25">
      <c r="A52" s="296"/>
      <c r="B52" s="298"/>
      <c r="C52" s="552"/>
      <c r="D52" s="553"/>
      <c r="E52" s="297"/>
      <c r="F52" s="132"/>
      <c r="G52" s="297"/>
      <c r="H52" s="297"/>
      <c r="I52" s="297"/>
      <c r="J52" s="103"/>
      <c r="K52" s="103"/>
      <c r="L52" s="297"/>
      <c r="M52" s="297"/>
      <c r="N52" s="297"/>
      <c r="O52" s="297"/>
    </row>
    <row r="53" spans="1:15" ht="15" customHeight="1" x14ac:dyDescent="0.2">
      <c r="A53" s="297"/>
      <c r="B53" s="298"/>
      <c r="C53" s="297"/>
      <c r="D53" s="296"/>
      <c r="E53" s="297"/>
      <c r="F53" s="110"/>
      <c r="G53" s="297"/>
      <c r="H53" s="297"/>
      <c r="I53" s="297"/>
      <c r="J53" s="103"/>
      <c r="K53" s="103"/>
      <c r="L53" s="297"/>
      <c r="M53" s="297"/>
      <c r="N53" s="297"/>
      <c r="O53" s="297"/>
    </row>
    <row r="54" spans="1:15" ht="15.75" customHeight="1" x14ac:dyDescent="0.25">
      <c r="A54" s="297"/>
      <c r="B54" s="556" t="s">
        <v>161</v>
      </c>
      <c r="C54" s="556"/>
      <c r="D54" s="556"/>
      <c r="E54" s="556"/>
      <c r="F54" s="556"/>
      <c r="G54" s="556"/>
      <c r="H54" s="556"/>
      <c r="I54" s="556"/>
      <c r="J54" s="131"/>
      <c r="K54" s="131"/>
      <c r="L54" s="297"/>
      <c r="M54" s="297"/>
      <c r="N54" s="297"/>
      <c r="O54" s="297"/>
    </row>
    <row r="55" spans="1:15" ht="15" customHeight="1" x14ac:dyDescent="0.2">
      <c r="A55" s="297"/>
      <c r="B55" s="298"/>
      <c r="C55" s="552" t="s">
        <v>162</v>
      </c>
      <c r="D55" s="553"/>
      <c r="E55" s="133">
        <v>26</v>
      </c>
      <c r="F55" s="123">
        <v>41356</v>
      </c>
      <c r="G55" s="124"/>
      <c r="H55" s="297"/>
      <c r="I55" s="297"/>
      <c r="J55" s="134"/>
      <c r="K55" s="134"/>
      <c r="L55" s="297"/>
      <c r="M55" s="297"/>
      <c r="N55" s="297"/>
      <c r="O55" s="297"/>
    </row>
    <row r="56" spans="1:15" ht="15" customHeight="1" x14ac:dyDescent="0.2">
      <c r="A56" s="297"/>
      <c r="B56" s="126"/>
      <c r="C56" s="552" t="s">
        <v>163</v>
      </c>
      <c r="D56" s="552"/>
      <c r="E56" s="133">
        <v>55</v>
      </c>
      <c r="F56" s="123">
        <v>41356</v>
      </c>
      <c r="G56" s="124"/>
      <c r="H56" s="297"/>
      <c r="I56" s="297"/>
      <c r="J56" s="103"/>
      <c r="K56" s="103"/>
      <c r="L56" s="297"/>
      <c r="M56" s="297"/>
      <c r="N56" s="297"/>
      <c r="O56" s="297"/>
    </row>
    <row r="57" spans="1:15" ht="15" customHeight="1" x14ac:dyDescent="0.2">
      <c r="A57" s="297"/>
      <c r="B57" s="135"/>
      <c r="C57" s="297"/>
      <c r="D57" s="297"/>
      <c r="E57" s="297"/>
      <c r="F57" s="136"/>
      <c r="G57" s="297"/>
      <c r="H57" s="297"/>
      <c r="I57" s="297"/>
      <c r="J57" s="103"/>
      <c r="K57" s="103"/>
      <c r="L57" s="297"/>
      <c r="M57" s="297"/>
      <c r="N57" s="297"/>
      <c r="O57" s="297"/>
    </row>
    <row r="58" spans="1:15" ht="15.75" customHeight="1" x14ac:dyDescent="0.25">
      <c r="A58" s="297"/>
      <c r="B58" s="556" t="s">
        <v>164</v>
      </c>
      <c r="C58" s="556"/>
      <c r="D58" s="556"/>
      <c r="E58" s="556"/>
      <c r="F58" s="556"/>
      <c r="G58" s="556"/>
      <c r="H58" s="556"/>
      <c r="I58" s="556"/>
      <c r="J58" s="131"/>
      <c r="K58" s="131"/>
      <c r="L58" s="297"/>
      <c r="M58" s="297"/>
      <c r="N58" s="297"/>
      <c r="O58" s="297"/>
    </row>
    <row r="59" spans="1:15" ht="15" customHeight="1" x14ac:dyDescent="0.2">
      <c r="A59" s="297"/>
      <c r="B59" s="298" t="s">
        <v>118</v>
      </c>
      <c r="C59" s="552" t="s">
        <v>165</v>
      </c>
      <c r="D59" s="552"/>
      <c r="E59" s="120">
        <v>32</v>
      </c>
      <c r="F59" s="123">
        <v>41356</v>
      </c>
      <c r="G59" s="124"/>
      <c r="H59" s="297"/>
      <c r="I59" s="297"/>
      <c r="J59" s="103"/>
      <c r="K59" s="103"/>
      <c r="L59" s="297"/>
      <c r="M59" s="297"/>
      <c r="N59" s="297"/>
      <c r="O59" s="297"/>
    </row>
    <row r="60" spans="1:15" ht="15" customHeight="1" x14ac:dyDescent="0.2">
      <c r="A60" s="296"/>
      <c r="B60" s="296"/>
      <c r="C60" s="553" t="s">
        <v>166</v>
      </c>
      <c r="D60" s="553"/>
      <c r="E60" s="120">
        <v>50</v>
      </c>
      <c r="F60" s="137" t="s">
        <v>167</v>
      </c>
      <c r="G60" s="296"/>
      <c r="H60" s="296"/>
      <c r="I60" s="296"/>
      <c r="J60" s="103"/>
      <c r="K60" s="103"/>
      <c r="L60" s="297"/>
      <c r="M60" s="297"/>
      <c r="N60" s="297"/>
      <c r="O60" s="297"/>
    </row>
    <row r="61" spans="1:15" ht="15" customHeight="1" x14ac:dyDescent="0.2">
      <c r="A61" s="296"/>
      <c r="B61" s="296"/>
      <c r="C61" s="553" t="s">
        <v>168</v>
      </c>
      <c r="D61" s="553"/>
      <c r="E61" s="120">
        <v>16</v>
      </c>
      <c r="F61" s="138"/>
      <c r="G61" s="296"/>
      <c r="H61" s="296"/>
      <c r="I61" s="296"/>
      <c r="J61" s="103"/>
      <c r="K61" s="103"/>
      <c r="L61" s="297"/>
      <c r="M61" s="297"/>
      <c r="N61" s="297"/>
      <c r="O61" s="297"/>
    </row>
    <row r="62" spans="1:15" ht="15" customHeight="1" x14ac:dyDescent="0.2">
      <c r="A62" s="296"/>
      <c r="B62" s="296"/>
      <c r="C62" s="296" t="s">
        <v>169</v>
      </c>
      <c r="D62" s="296" t="s">
        <v>170</v>
      </c>
      <c r="E62" s="120">
        <v>22</v>
      </c>
      <c r="F62" s="137"/>
      <c r="G62" s="296"/>
      <c r="H62" s="296"/>
      <c r="I62" s="296"/>
      <c r="J62" s="103"/>
      <c r="K62" s="103"/>
      <c r="L62" s="297"/>
      <c r="M62" s="297"/>
      <c r="N62" s="297"/>
      <c r="O62" s="297"/>
    </row>
    <row r="63" spans="1:15" ht="15" customHeight="1" x14ac:dyDescent="0.2">
      <c r="A63" s="296"/>
      <c r="B63" s="296"/>
      <c r="C63" s="553" t="s">
        <v>169</v>
      </c>
      <c r="D63" s="553"/>
      <c r="E63" s="120">
        <v>14</v>
      </c>
      <c r="F63" s="138"/>
      <c r="G63" s="296"/>
      <c r="H63" s="296"/>
      <c r="I63" s="296"/>
      <c r="J63" s="103"/>
      <c r="K63" s="103"/>
      <c r="L63" s="297"/>
      <c r="M63" s="297"/>
      <c r="N63" s="297"/>
      <c r="O63" s="297"/>
    </row>
    <row r="64" spans="1:15" ht="15" customHeight="1" x14ac:dyDescent="0.2">
      <c r="A64" s="296"/>
      <c r="B64" s="296"/>
      <c r="C64" s="296" t="s">
        <v>171</v>
      </c>
      <c r="D64" s="296" t="s">
        <v>170</v>
      </c>
      <c r="E64" s="120">
        <v>69</v>
      </c>
      <c r="F64" s="296"/>
      <c r="G64" s="296"/>
      <c r="H64" s="296"/>
      <c r="I64" s="296"/>
      <c r="J64" s="103"/>
      <c r="K64" s="103"/>
      <c r="L64" s="297"/>
      <c r="M64" s="297"/>
      <c r="N64" s="297"/>
      <c r="O64" s="297"/>
    </row>
    <row r="65" spans="1:20" ht="18" customHeight="1" x14ac:dyDescent="0.2">
      <c r="A65" s="296"/>
      <c r="B65" s="296"/>
      <c r="C65" s="296" t="s">
        <v>171</v>
      </c>
      <c r="D65" s="296" t="s">
        <v>172</v>
      </c>
      <c r="E65" s="120">
        <v>29</v>
      </c>
      <c r="F65" s="138"/>
      <c r="G65" s="296"/>
      <c r="H65" s="296"/>
      <c r="I65" s="296"/>
      <c r="J65" s="103"/>
      <c r="K65" s="103"/>
      <c r="L65" s="297"/>
      <c r="M65" s="297"/>
      <c r="N65" s="297"/>
      <c r="O65" s="297"/>
      <c r="P65" s="296"/>
      <c r="Q65" s="296"/>
      <c r="R65" s="296"/>
      <c r="S65" s="296"/>
      <c r="T65" s="296"/>
    </row>
    <row r="66" spans="1:20" ht="45" customHeight="1" x14ac:dyDescent="0.2">
      <c r="A66" s="296"/>
      <c r="B66" s="296"/>
      <c r="C66" s="296" t="s">
        <v>173</v>
      </c>
      <c r="D66" s="296" t="s">
        <v>170</v>
      </c>
      <c r="E66" s="120">
        <v>64</v>
      </c>
      <c r="F66" s="296"/>
      <c r="G66" s="296"/>
      <c r="H66" s="296"/>
      <c r="I66" s="296"/>
      <c r="J66" s="103"/>
      <c r="K66" s="103"/>
      <c r="L66" s="297"/>
      <c r="M66" s="297"/>
      <c r="N66" s="297"/>
      <c r="O66" s="297"/>
      <c r="P66" s="296"/>
      <c r="Q66" s="296"/>
      <c r="R66" s="296"/>
      <c r="S66" s="296"/>
      <c r="T66" s="296"/>
    </row>
    <row r="67" spans="1:20" ht="15" customHeight="1" x14ac:dyDescent="0.2">
      <c r="A67" s="297"/>
      <c r="B67" s="297"/>
      <c r="C67" s="296" t="s">
        <v>173</v>
      </c>
      <c r="D67" s="296" t="s">
        <v>172</v>
      </c>
      <c r="E67" s="120">
        <v>30</v>
      </c>
      <c r="F67" s="138"/>
      <c r="G67" s="297"/>
      <c r="H67" s="297"/>
      <c r="I67" s="297"/>
      <c r="J67" s="103"/>
      <c r="K67" s="103"/>
      <c r="L67" s="297"/>
      <c r="M67" s="297"/>
      <c r="N67" s="297"/>
      <c r="O67" s="297"/>
      <c r="P67" s="296"/>
      <c r="Q67" s="296"/>
      <c r="R67" s="296"/>
      <c r="S67" s="296"/>
      <c r="T67" s="296"/>
    </row>
    <row r="68" spans="1:20" ht="15.75" customHeight="1" x14ac:dyDescent="0.25">
      <c r="A68" s="297" t="s">
        <v>174</v>
      </c>
      <c r="B68" s="298" t="s">
        <v>118</v>
      </c>
      <c r="C68" s="552" t="s">
        <v>175</v>
      </c>
      <c r="D68" s="552"/>
      <c r="E68" s="120">
        <v>28</v>
      </c>
      <c r="F68" s="123">
        <v>41320</v>
      </c>
      <c r="G68" s="139" t="s">
        <v>176</v>
      </c>
      <c r="H68" s="297"/>
      <c r="I68" s="297"/>
      <c r="J68" s="103"/>
      <c r="K68" s="103" t="s">
        <v>177</v>
      </c>
      <c r="L68" s="297"/>
      <c r="M68" s="297"/>
      <c r="N68" s="120"/>
      <c r="O68" s="120"/>
      <c r="P68" s="297"/>
      <c r="Q68" s="297"/>
      <c r="R68" s="297"/>
      <c r="S68" s="297"/>
      <c r="T68" s="297"/>
    </row>
    <row r="69" spans="1:20" ht="15.75" customHeight="1" x14ac:dyDescent="0.2">
      <c r="A69" s="297"/>
      <c r="B69" s="298" t="s">
        <v>118</v>
      </c>
      <c r="C69" s="297" t="s">
        <v>178</v>
      </c>
      <c r="D69" s="296"/>
      <c r="E69" s="120">
        <v>18</v>
      </c>
      <c r="F69" s="140">
        <v>41366</v>
      </c>
      <c r="G69" s="297"/>
      <c r="H69" s="297"/>
      <c r="I69" s="297"/>
      <c r="J69" s="103"/>
      <c r="K69" s="103" t="s">
        <v>177</v>
      </c>
      <c r="L69" s="297"/>
      <c r="M69" s="297"/>
      <c r="N69" s="297"/>
      <c r="O69" s="297"/>
      <c r="P69" s="296"/>
      <c r="Q69" s="296"/>
      <c r="R69" s="296"/>
      <c r="S69" s="296"/>
      <c r="T69" s="296"/>
    </row>
    <row r="70" spans="1:20" ht="15.75" customHeight="1" x14ac:dyDescent="0.2">
      <c r="A70" s="297"/>
      <c r="B70" s="297"/>
      <c r="C70" s="296"/>
      <c r="D70" s="296"/>
      <c r="E70" s="297"/>
      <c r="F70" s="297"/>
      <c r="G70" s="297"/>
      <c r="H70" s="297"/>
      <c r="I70" s="297"/>
      <c r="J70" s="103"/>
      <c r="K70" s="103"/>
      <c r="L70" s="297"/>
      <c r="M70" s="297"/>
      <c r="N70" s="297"/>
      <c r="O70" s="297"/>
      <c r="P70" s="296"/>
      <c r="Q70" s="296"/>
      <c r="R70" s="296"/>
      <c r="S70" s="296"/>
      <c r="T70" s="296"/>
    </row>
    <row r="71" spans="1:20" ht="15.75" customHeight="1" x14ac:dyDescent="0.25">
      <c r="A71" s="297"/>
      <c r="B71" s="556" t="s">
        <v>179</v>
      </c>
      <c r="C71" s="556"/>
      <c r="D71" s="556"/>
      <c r="E71" s="556"/>
      <c r="F71" s="556"/>
      <c r="G71" s="556"/>
      <c r="H71" s="556"/>
      <c r="I71" s="556"/>
      <c r="J71" s="103"/>
      <c r="K71" s="103"/>
      <c r="L71" s="297"/>
      <c r="M71" s="297"/>
      <c r="N71" s="297"/>
      <c r="O71" s="297"/>
      <c r="P71" s="296"/>
      <c r="Q71" s="296"/>
      <c r="R71" s="296"/>
      <c r="S71" s="296"/>
      <c r="T71" s="296"/>
    </row>
    <row r="72" spans="1:20" ht="15.75" customHeight="1" x14ac:dyDescent="0.2">
      <c r="A72" s="297"/>
      <c r="B72" s="297"/>
      <c r="C72" s="553" t="s">
        <v>180</v>
      </c>
      <c r="D72" s="553"/>
      <c r="E72" s="297">
        <v>20</v>
      </c>
      <c r="F72" s="141"/>
      <c r="G72" s="297"/>
      <c r="H72" s="297"/>
      <c r="I72" s="297"/>
      <c r="J72" s="103"/>
      <c r="K72" s="103" t="s">
        <v>181</v>
      </c>
      <c r="L72" s="297"/>
      <c r="M72" s="297"/>
      <c r="N72" s="297"/>
      <c r="O72" s="297"/>
      <c r="P72" s="296"/>
      <c r="Q72" s="296"/>
      <c r="R72" s="296"/>
      <c r="S72" s="296"/>
      <c r="T72" s="296"/>
    </row>
    <row r="73" spans="1:20" ht="15.75" customHeight="1" x14ac:dyDescent="0.2">
      <c r="A73" s="297"/>
      <c r="B73" s="298" t="s">
        <v>118</v>
      </c>
      <c r="C73" s="553" t="s">
        <v>182</v>
      </c>
      <c r="D73" s="553"/>
      <c r="E73" s="297">
        <v>16</v>
      </c>
      <c r="F73" s="3" t="s">
        <v>183</v>
      </c>
      <c r="G73" s="297"/>
      <c r="H73" s="297"/>
      <c r="I73" s="297"/>
      <c r="J73" s="103">
        <v>2.5</v>
      </c>
      <c r="K73" s="103" t="s">
        <v>184</v>
      </c>
      <c r="L73" s="297"/>
      <c r="M73" s="297"/>
      <c r="N73" s="297"/>
      <c r="O73" s="297"/>
      <c r="P73" s="296"/>
      <c r="Q73" s="296"/>
      <c r="R73" s="296"/>
      <c r="S73" s="296"/>
      <c r="T73" s="296"/>
    </row>
    <row r="74" spans="1:20" ht="15.75" customHeight="1" x14ac:dyDescent="0.2">
      <c r="A74" s="297"/>
      <c r="B74" s="297"/>
      <c r="C74" s="296"/>
      <c r="D74" s="296"/>
      <c r="E74" s="297"/>
      <c r="F74" s="297"/>
      <c r="G74" s="297"/>
      <c r="H74" s="297"/>
      <c r="I74" s="297"/>
      <c r="J74" s="103"/>
      <c r="K74" s="103"/>
      <c r="L74" s="297"/>
      <c r="M74" s="297"/>
      <c r="N74" s="297"/>
      <c r="O74" s="297"/>
      <c r="P74" s="296"/>
      <c r="Q74" s="296"/>
      <c r="R74" s="296"/>
      <c r="S74" s="296"/>
      <c r="T74" s="296"/>
    </row>
    <row r="75" spans="1:20" ht="15.75" customHeight="1" x14ac:dyDescent="0.2">
      <c r="A75" s="297"/>
      <c r="B75" s="297"/>
      <c r="C75" s="296"/>
      <c r="D75" s="296"/>
      <c r="E75" s="297"/>
      <c r="F75" s="297"/>
      <c r="G75" s="297"/>
      <c r="H75" s="297"/>
      <c r="I75" s="297"/>
      <c r="J75" s="103"/>
      <c r="K75" s="103"/>
      <c r="L75" s="297"/>
      <c r="M75" s="297"/>
      <c r="N75" s="297"/>
      <c r="O75" s="297"/>
      <c r="P75" s="296"/>
      <c r="Q75" s="296"/>
      <c r="R75" s="296"/>
      <c r="S75" s="296"/>
      <c r="T75" s="296"/>
    </row>
    <row r="76" spans="1:20" ht="15.75" customHeight="1" x14ac:dyDescent="0.2">
      <c r="A76" s="297"/>
      <c r="B76" s="297"/>
      <c r="C76" s="296"/>
      <c r="D76" s="296"/>
      <c r="E76" s="297"/>
      <c r="F76" s="297"/>
      <c r="G76" s="297"/>
      <c r="H76" s="297"/>
      <c r="I76" s="297"/>
      <c r="J76" s="103"/>
      <c r="K76" s="103"/>
      <c r="L76" s="297"/>
      <c r="M76" s="297"/>
      <c r="N76" s="297"/>
      <c r="O76" s="297"/>
      <c r="P76" s="296"/>
      <c r="Q76" s="296"/>
      <c r="R76" s="296"/>
      <c r="S76" s="296"/>
      <c r="T76" s="296"/>
    </row>
    <row r="77" spans="1:20" ht="15.75" customHeight="1" x14ac:dyDescent="0.25">
      <c r="A77" s="297"/>
      <c r="B77" s="556" t="s">
        <v>49</v>
      </c>
      <c r="C77" s="556"/>
      <c r="D77" s="556"/>
      <c r="E77" s="556"/>
      <c r="F77" s="556"/>
      <c r="G77" s="556"/>
      <c r="H77" s="556"/>
      <c r="I77" s="556"/>
      <c r="J77" s="131"/>
      <c r="K77" s="131"/>
      <c r="L77" s="297"/>
      <c r="M77" s="297"/>
      <c r="N77" s="297"/>
      <c r="O77" s="297"/>
      <c r="P77" s="296"/>
      <c r="Q77" s="296"/>
      <c r="R77" s="296"/>
      <c r="S77" s="296"/>
      <c r="T77" s="296"/>
    </row>
    <row r="78" spans="1:20" ht="15" customHeight="1" x14ac:dyDescent="0.2">
      <c r="A78" s="297"/>
      <c r="B78" s="297"/>
      <c r="C78" s="552" t="s">
        <v>185</v>
      </c>
      <c r="D78" s="552"/>
      <c r="E78" s="552"/>
      <c r="F78" s="552"/>
      <c r="G78" s="552"/>
      <c r="H78" s="552"/>
      <c r="I78" s="552"/>
      <c r="J78" s="103"/>
      <c r="K78" s="103"/>
      <c r="L78" s="297"/>
      <c r="M78" s="297"/>
      <c r="N78" s="297"/>
      <c r="O78" s="297"/>
      <c r="P78" s="296"/>
      <c r="Q78" s="296"/>
      <c r="R78" s="296"/>
      <c r="S78" s="296"/>
      <c r="T78" s="296"/>
    </row>
    <row r="79" spans="1:20" ht="15" customHeight="1" x14ac:dyDescent="0.2">
      <c r="A79" s="297"/>
      <c r="B79" s="297"/>
      <c r="C79" s="561"/>
      <c r="D79" s="561"/>
      <c r="E79" s="561"/>
      <c r="F79" s="561"/>
      <c r="G79" s="561"/>
      <c r="H79" s="561"/>
      <c r="I79" s="561"/>
      <c r="J79" s="103"/>
      <c r="K79" s="103"/>
      <c r="L79" s="297"/>
      <c r="M79" s="297"/>
      <c r="N79" s="297"/>
      <c r="O79" s="297"/>
      <c r="P79" s="296"/>
      <c r="Q79" s="296"/>
      <c r="R79" s="296"/>
      <c r="S79" s="296"/>
      <c r="T79" s="296"/>
    </row>
    <row r="80" spans="1:20" ht="15" customHeight="1" x14ac:dyDescent="0.2">
      <c r="A80" s="297"/>
      <c r="B80" s="297"/>
      <c r="C80" s="297"/>
      <c r="D80" s="297"/>
      <c r="E80" s="297"/>
      <c r="F80" s="136"/>
      <c r="G80" s="297"/>
      <c r="H80" s="297"/>
      <c r="I80" s="297"/>
      <c r="J80" s="103"/>
      <c r="K80" s="103"/>
      <c r="L80" s="297"/>
      <c r="M80" s="297"/>
      <c r="N80" s="297"/>
      <c r="O80" s="297"/>
      <c r="P80" s="296"/>
      <c r="Q80" s="296"/>
      <c r="R80" s="296"/>
      <c r="S80" s="296"/>
      <c r="T80" s="296"/>
    </row>
    <row r="81" spans="1:11" x14ac:dyDescent="0.2">
      <c r="A81" s="142" t="s">
        <v>186</v>
      </c>
      <c r="B81" s="142"/>
      <c r="C81" s="562" t="s">
        <v>187</v>
      </c>
      <c r="D81" s="562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188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63" t="s">
        <v>77</v>
      </c>
      <c r="B1" s="564"/>
      <c r="C1" s="564"/>
      <c r="D1" s="564"/>
      <c r="E1" s="564"/>
      <c r="F1" s="565"/>
      <c r="G1" s="144"/>
    </row>
    <row r="2" spans="1:7" x14ac:dyDescent="0.25">
      <c r="A2" s="145" t="s">
        <v>21</v>
      </c>
      <c r="B2" s="43" t="s">
        <v>26</v>
      </c>
      <c r="C2" s="43" t="s">
        <v>189</v>
      </c>
      <c r="D2" s="493" t="s">
        <v>31</v>
      </c>
      <c r="E2" s="493"/>
      <c r="F2" s="493"/>
      <c r="G2" s="146"/>
    </row>
    <row r="3" spans="1:7" x14ac:dyDescent="0.25">
      <c r="A3" s="147" t="s">
        <v>190</v>
      </c>
      <c r="B3" s="148">
        <f>SUMIF(B13:B998,"Anu",E13:E998)</f>
        <v>29.5</v>
      </c>
      <c r="C3" s="148">
        <f>B3/4</f>
        <v>7.375</v>
      </c>
      <c r="D3" s="566" t="s">
        <v>191</v>
      </c>
      <c r="E3" s="567"/>
      <c r="F3" s="568"/>
      <c r="G3" s="144"/>
    </row>
    <row r="4" spans="1:7" x14ac:dyDescent="0.25">
      <c r="A4" s="147" t="s">
        <v>192</v>
      </c>
      <c r="B4" s="148">
        <f>SUMIF(B13:B998,"Ari",E13:E998)</f>
        <v>39</v>
      </c>
      <c r="C4" s="148">
        <f>B4/4</f>
        <v>9.75</v>
      </c>
      <c r="D4" s="569" t="s">
        <v>193</v>
      </c>
      <c r="E4" s="570"/>
      <c r="F4" s="571"/>
      <c r="G4" s="144"/>
    </row>
    <row r="5" spans="1:7" x14ac:dyDescent="0.25">
      <c r="A5" s="147" t="s">
        <v>194</v>
      </c>
      <c r="B5" s="148">
        <f>SUMIF(B13:B998,"Ilkka",E13:E998)</f>
        <v>29</v>
      </c>
      <c r="C5" s="148">
        <f>B5/4</f>
        <v>7.25</v>
      </c>
      <c r="D5" s="569"/>
      <c r="E5" s="570"/>
      <c r="F5" s="571"/>
      <c r="G5" s="144"/>
    </row>
    <row r="6" spans="1:7" x14ac:dyDescent="0.25">
      <c r="A6" s="147" t="s">
        <v>195</v>
      </c>
      <c r="B6" s="148">
        <f>SUMIF(B13:B998,"Ka",E13:E998)</f>
        <v>19</v>
      </c>
      <c r="C6" s="148">
        <f>B6/4</f>
        <v>4.75</v>
      </c>
      <c r="D6" s="569"/>
      <c r="E6" s="570"/>
      <c r="F6" s="571"/>
      <c r="G6" s="144"/>
    </row>
    <row r="7" spans="1:7" x14ac:dyDescent="0.25">
      <c r="A7" s="149" t="s">
        <v>196</v>
      </c>
      <c r="B7" s="150">
        <f>SUMIF(B13:B998,"Tero",E13:E998)</f>
        <v>24.5</v>
      </c>
      <c r="C7" s="150">
        <f>B7/4</f>
        <v>6.125</v>
      </c>
      <c r="D7" s="569"/>
      <c r="E7" s="570"/>
      <c r="F7" s="571"/>
      <c r="G7" s="144"/>
    </row>
    <row r="8" spans="1:7" x14ac:dyDescent="0.25">
      <c r="A8" s="572" t="s">
        <v>32</v>
      </c>
      <c r="B8" s="574">
        <f>IF((SUM(B3:B7)=0),"",SUM(B3:B7))</f>
        <v>141</v>
      </c>
      <c r="C8" s="574">
        <f>IF((SUM(C3:C7)=0),"",SUM(C3:C7))</f>
        <v>35.25</v>
      </c>
      <c r="D8" s="569"/>
      <c r="E8" s="570"/>
      <c r="F8" s="571"/>
      <c r="G8" s="144"/>
    </row>
    <row r="9" spans="1:7" s="11" customFormat="1" x14ac:dyDescent="0.25">
      <c r="A9" s="573"/>
      <c r="B9" s="575"/>
      <c r="C9" s="576"/>
      <c r="D9" s="577"/>
      <c r="E9" s="578"/>
      <c r="F9" s="579"/>
      <c r="G9" s="144"/>
    </row>
    <row r="10" spans="1:7" s="11" customFormat="1" x14ac:dyDescent="0.25">
      <c r="A10" s="580" t="s">
        <v>34</v>
      </c>
      <c r="B10" s="581"/>
      <c r="C10" s="581"/>
      <c r="D10" s="581"/>
      <c r="E10" s="582"/>
      <c r="F10" s="581"/>
      <c r="G10" s="146"/>
    </row>
    <row r="11" spans="1:7" x14ac:dyDescent="0.25">
      <c r="A11" s="583" t="s">
        <v>35</v>
      </c>
      <c r="B11" s="519" t="s">
        <v>21</v>
      </c>
      <c r="C11" s="405" t="s">
        <v>36</v>
      </c>
      <c r="D11" s="407"/>
      <c r="E11" s="584" t="s">
        <v>37</v>
      </c>
      <c r="F11" s="586" t="s">
        <v>197</v>
      </c>
      <c r="G11" s="144"/>
    </row>
    <row r="12" spans="1:7" ht="15.75" customHeight="1" x14ac:dyDescent="0.25">
      <c r="A12" s="583"/>
      <c r="B12" s="519"/>
      <c r="C12" s="290" t="s">
        <v>39</v>
      </c>
      <c r="D12" s="151" t="s">
        <v>40</v>
      </c>
      <c r="E12" s="585"/>
      <c r="F12" s="587"/>
      <c r="G12" s="144"/>
    </row>
    <row r="13" spans="1:7" x14ac:dyDescent="0.25">
      <c r="A13" s="152">
        <v>41317</v>
      </c>
      <c r="B13" s="153" t="s">
        <v>190</v>
      </c>
      <c r="C13" s="154"/>
      <c r="D13" s="155" t="s">
        <v>198</v>
      </c>
      <c r="E13" s="156">
        <v>2</v>
      </c>
      <c r="F13" s="157" t="s">
        <v>199</v>
      </c>
      <c r="G13" s="144"/>
    </row>
    <row r="14" spans="1:7" x14ac:dyDescent="0.25">
      <c r="A14" s="152">
        <v>41319</v>
      </c>
      <c r="B14" s="153" t="s">
        <v>190</v>
      </c>
      <c r="C14" s="158"/>
      <c r="D14" s="155" t="s">
        <v>198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190</v>
      </c>
      <c r="C15" s="161"/>
      <c r="D15" s="155" t="s">
        <v>200</v>
      </c>
      <c r="E15" s="156">
        <v>1</v>
      </c>
      <c r="F15" s="157" t="s">
        <v>201</v>
      </c>
      <c r="G15" s="144"/>
    </row>
    <row r="16" spans="1:7" x14ac:dyDescent="0.25">
      <c r="A16" s="152">
        <v>41320</v>
      </c>
      <c r="B16" s="153" t="s">
        <v>190</v>
      </c>
      <c r="C16" s="162" t="s">
        <v>174</v>
      </c>
      <c r="D16" s="155" t="s">
        <v>202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190</v>
      </c>
      <c r="C17" s="162" t="s">
        <v>174</v>
      </c>
      <c r="D17" s="155" t="s">
        <v>203</v>
      </c>
      <c r="E17" s="156">
        <v>1</v>
      </c>
      <c r="F17" s="157" t="s">
        <v>204</v>
      </c>
      <c r="G17" s="144"/>
    </row>
    <row r="18" spans="1:7" x14ac:dyDescent="0.25">
      <c r="A18" s="152">
        <v>41317</v>
      </c>
      <c r="B18" s="153" t="s">
        <v>192</v>
      </c>
      <c r="C18" s="154"/>
      <c r="D18" s="155" t="s">
        <v>198</v>
      </c>
      <c r="E18" s="156">
        <v>2</v>
      </c>
      <c r="F18" s="157" t="s">
        <v>199</v>
      </c>
      <c r="G18" s="144"/>
    </row>
    <row r="19" spans="1:7" x14ac:dyDescent="0.25">
      <c r="A19" s="152">
        <v>41319</v>
      </c>
      <c r="B19" s="153" t="s">
        <v>192</v>
      </c>
      <c r="C19" s="161"/>
      <c r="D19" s="155" t="s">
        <v>198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192</v>
      </c>
      <c r="C20" s="164"/>
      <c r="D20" s="155" t="s">
        <v>205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192</v>
      </c>
      <c r="C21" s="164" t="s">
        <v>123</v>
      </c>
      <c r="D21" s="155" t="s">
        <v>206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194</v>
      </c>
      <c r="C22" s="164" t="s">
        <v>123</v>
      </c>
      <c r="D22" s="155" t="s">
        <v>206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195</v>
      </c>
      <c r="C23" s="154"/>
      <c r="D23" s="155" t="s">
        <v>198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195</v>
      </c>
      <c r="C24" s="161"/>
      <c r="D24" s="155" t="s">
        <v>198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195</v>
      </c>
      <c r="C25" s="162" t="s">
        <v>207</v>
      </c>
      <c r="D25" s="155" t="s">
        <v>208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195</v>
      </c>
      <c r="C26" s="162" t="s">
        <v>207</v>
      </c>
      <c r="D26" s="155" t="s">
        <v>209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196</v>
      </c>
      <c r="C27" s="154"/>
      <c r="D27" s="155" t="s">
        <v>198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196</v>
      </c>
      <c r="C28" s="158"/>
      <c r="D28" s="155" t="s">
        <v>198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196</v>
      </c>
      <c r="C29" s="158"/>
      <c r="D29" s="155" t="s">
        <v>198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194</v>
      </c>
      <c r="C30" s="158"/>
      <c r="D30" s="155" t="s">
        <v>198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194</v>
      </c>
      <c r="C31" s="161"/>
      <c r="D31" s="155" t="s">
        <v>198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194</v>
      </c>
      <c r="C32" s="162" t="s">
        <v>210</v>
      </c>
      <c r="D32" s="155" t="s">
        <v>211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192</v>
      </c>
      <c r="C33" s="153"/>
      <c r="D33" s="155" t="s">
        <v>198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192</v>
      </c>
      <c r="C34" s="164" t="s">
        <v>123</v>
      </c>
      <c r="D34" s="155" t="s">
        <v>212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190</v>
      </c>
      <c r="C35" s="153"/>
      <c r="D35" s="155" t="s">
        <v>198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194</v>
      </c>
      <c r="C36" s="162" t="s">
        <v>210</v>
      </c>
      <c r="D36" s="155" t="s">
        <v>213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192</v>
      </c>
      <c r="C37" s="162" t="s">
        <v>210</v>
      </c>
      <c r="D37" s="155" t="s">
        <v>213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196</v>
      </c>
      <c r="C38" s="162" t="s">
        <v>214</v>
      </c>
      <c r="D38" s="155" t="s">
        <v>215</v>
      </c>
      <c r="E38" s="156">
        <v>2</v>
      </c>
      <c r="F38" s="157" t="s">
        <v>216</v>
      </c>
      <c r="G38" s="144"/>
    </row>
    <row r="39" spans="1:7" x14ac:dyDescent="0.25">
      <c r="A39" s="152">
        <v>41326</v>
      </c>
      <c r="B39" s="153" t="s">
        <v>192</v>
      </c>
      <c r="C39" s="164" t="s">
        <v>123</v>
      </c>
      <c r="D39" s="155" t="s">
        <v>217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196</v>
      </c>
      <c r="C40" s="162" t="s">
        <v>214</v>
      </c>
      <c r="D40" s="155" t="s">
        <v>218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190</v>
      </c>
      <c r="C41" s="154"/>
      <c r="D41" s="155" t="s">
        <v>219</v>
      </c>
      <c r="E41" s="156">
        <v>1</v>
      </c>
      <c r="F41" s="157" t="s">
        <v>220</v>
      </c>
      <c r="G41" s="144"/>
    </row>
    <row r="42" spans="1:7" x14ac:dyDescent="0.25">
      <c r="A42" s="152">
        <v>41329</v>
      </c>
      <c r="B42" s="153" t="s">
        <v>192</v>
      </c>
      <c r="C42" s="161"/>
      <c r="D42" s="155" t="s">
        <v>198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194</v>
      </c>
      <c r="C43" s="162" t="s">
        <v>210</v>
      </c>
      <c r="D43" s="155" t="s">
        <v>221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194</v>
      </c>
      <c r="C44" s="153"/>
      <c r="D44" s="155" t="s">
        <v>198</v>
      </c>
      <c r="E44" s="156">
        <v>2</v>
      </c>
      <c r="F44" s="157" t="s">
        <v>222</v>
      </c>
      <c r="G44" s="144"/>
    </row>
    <row r="45" spans="1:7" x14ac:dyDescent="0.25">
      <c r="A45" s="152">
        <v>41329</v>
      </c>
      <c r="B45" s="153" t="s">
        <v>192</v>
      </c>
      <c r="C45" s="162" t="s">
        <v>223</v>
      </c>
      <c r="D45" s="155" t="s">
        <v>224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196</v>
      </c>
      <c r="C46" s="154"/>
      <c r="D46" s="155" t="s">
        <v>198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195</v>
      </c>
      <c r="C47" s="158"/>
      <c r="D47" s="155" t="s">
        <v>198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190</v>
      </c>
      <c r="C48" s="161"/>
      <c r="D48" s="155" t="s">
        <v>198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194</v>
      </c>
      <c r="C49" s="164" t="s">
        <v>117</v>
      </c>
      <c r="D49" s="155" t="s">
        <v>225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196</v>
      </c>
      <c r="C50" s="154"/>
      <c r="D50" s="155" t="s">
        <v>226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190</v>
      </c>
      <c r="C51" s="158"/>
      <c r="D51" s="155" t="s">
        <v>198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194</v>
      </c>
      <c r="C52" s="158"/>
      <c r="D52" s="155" t="s">
        <v>198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196</v>
      </c>
      <c r="C53" s="158"/>
      <c r="D53" s="155" t="s">
        <v>198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192</v>
      </c>
      <c r="C54" s="161"/>
      <c r="D54" s="155" t="s">
        <v>198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190</v>
      </c>
      <c r="C55" s="164" t="s">
        <v>117</v>
      </c>
      <c r="D55" s="155" t="s">
        <v>227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190</v>
      </c>
      <c r="C56" s="154"/>
      <c r="D56" s="155" t="s">
        <v>198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192</v>
      </c>
      <c r="C57" s="158"/>
      <c r="D57" s="155" t="s">
        <v>198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195</v>
      </c>
      <c r="C58" s="158"/>
      <c r="D58" s="155" t="s">
        <v>198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194</v>
      </c>
      <c r="C59" s="158"/>
      <c r="D59" s="155" t="s">
        <v>198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196</v>
      </c>
      <c r="C60" s="161"/>
      <c r="D60" s="155" t="s">
        <v>198</v>
      </c>
      <c r="E60" s="156">
        <v>0.5</v>
      </c>
      <c r="F60" s="157" t="s">
        <v>228</v>
      </c>
      <c r="G60" s="144"/>
    </row>
    <row r="61" spans="1:7" x14ac:dyDescent="0.25">
      <c r="A61" s="152">
        <v>41337</v>
      </c>
      <c r="B61" s="153" t="s">
        <v>196</v>
      </c>
      <c r="C61" s="164" t="s">
        <v>229</v>
      </c>
      <c r="D61" s="155" t="s">
        <v>230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190</v>
      </c>
      <c r="C62" s="164"/>
      <c r="D62" s="155" t="s">
        <v>231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196</v>
      </c>
      <c r="C63" s="162" t="s">
        <v>232</v>
      </c>
      <c r="D63" s="62" t="s">
        <v>233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194</v>
      </c>
      <c r="C64" s="164" t="s">
        <v>234</v>
      </c>
      <c r="D64" s="155" t="s">
        <v>235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190</v>
      </c>
      <c r="C66" s="158"/>
      <c r="D66" s="155" t="s">
        <v>198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192</v>
      </c>
      <c r="C67" s="158"/>
      <c r="D67" s="155" t="s">
        <v>198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194</v>
      </c>
      <c r="C68" s="158"/>
      <c r="D68" s="155" t="s">
        <v>198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195</v>
      </c>
      <c r="C69" s="158"/>
      <c r="D69" s="155" t="s">
        <v>198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196</v>
      </c>
      <c r="C70" s="158"/>
      <c r="D70" s="155" t="s">
        <v>198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190</v>
      </c>
      <c r="C71" s="161"/>
      <c r="D71" s="155" t="s">
        <v>236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192</v>
      </c>
      <c r="C72" s="162" t="s">
        <v>237</v>
      </c>
      <c r="D72" s="155" t="s">
        <v>238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190</v>
      </c>
      <c r="C73" s="164"/>
      <c r="D73" s="155" t="s">
        <v>236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190</v>
      </c>
      <c r="C74" s="154"/>
      <c r="D74" s="155" t="s">
        <v>198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192</v>
      </c>
      <c r="C75" s="158"/>
      <c r="D75" s="155" t="s">
        <v>198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196</v>
      </c>
      <c r="C76" s="158"/>
      <c r="D76" s="155" t="s">
        <v>198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195</v>
      </c>
      <c r="C77" s="158"/>
      <c r="D77" s="155" t="s">
        <v>198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194</v>
      </c>
      <c r="C78" s="161"/>
      <c r="D78" s="155" t="s">
        <v>198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190</v>
      </c>
      <c r="C79" s="164"/>
      <c r="D79" s="155" t="s">
        <v>239</v>
      </c>
      <c r="E79" s="156">
        <v>1</v>
      </c>
      <c r="F79" s="157" t="s">
        <v>240</v>
      </c>
      <c r="G79" s="144"/>
    </row>
    <row r="80" spans="1:7" ht="30" customHeight="1" x14ac:dyDescent="0.25">
      <c r="A80" s="152">
        <v>41341</v>
      </c>
      <c r="B80" s="153" t="s">
        <v>192</v>
      </c>
      <c r="C80" s="162" t="s">
        <v>241</v>
      </c>
      <c r="D80" s="155" t="s">
        <v>242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195</v>
      </c>
      <c r="C81" s="162" t="s">
        <v>243</v>
      </c>
      <c r="D81" s="155" t="s">
        <v>244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195</v>
      </c>
      <c r="C82" s="162" t="s">
        <v>126</v>
      </c>
      <c r="D82" s="155" t="s">
        <v>245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195</v>
      </c>
      <c r="C83" s="162" t="s">
        <v>131</v>
      </c>
      <c r="D83" s="155" t="s">
        <v>246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195</v>
      </c>
      <c r="C84" s="162" t="s">
        <v>131</v>
      </c>
      <c r="D84" s="155" t="s">
        <v>247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194</v>
      </c>
      <c r="C85" s="154"/>
      <c r="D85" s="155" t="s">
        <v>248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194</v>
      </c>
      <c r="C86" s="158"/>
      <c r="D86" s="155" t="s">
        <v>249</v>
      </c>
      <c r="E86" s="170">
        <v>3</v>
      </c>
      <c r="F86" s="146"/>
      <c r="G86" s="160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42" zoomScaleNormal="100" workbookViewId="0">
      <selection activeCell="G55" sqref="G55:G56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4"/>
      <c r="F1" s="218"/>
      <c r="G1" s="284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37" t="s">
        <v>41</v>
      </c>
      <c r="C2" s="438"/>
      <c r="D2" s="438"/>
      <c r="E2" s="438"/>
      <c r="F2" s="438"/>
      <c r="G2" s="438"/>
      <c r="H2" s="439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34" t="s">
        <v>253</v>
      </c>
      <c r="C3" s="435"/>
      <c r="D3" s="435"/>
      <c r="E3" s="435"/>
      <c r="F3" s="435"/>
      <c r="G3" s="435"/>
      <c r="H3" s="436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7" t="s">
        <v>35</v>
      </c>
      <c r="C4" s="432" t="s">
        <v>42</v>
      </c>
      <c r="D4" s="433"/>
      <c r="E4" s="223" t="s">
        <v>43</v>
      </c>
      <c r="F4" s="306" t="s">
        <v>39</v>
      </c>
      <c r="G4" s="225" t="s">
        <v>44</v>
      </c>
      <c r="H4" s="224" t="s">
        <v>39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28" t="s">
        <v>263</v>
      </c>
      <c r="C5" s="266" t="s">
        <v>251</v>
      </c>
      <c r="D5" s="279" t="s">
        <v>45</v>
      </c>
      <c r="E5" s="282" t="s">
        <v>293</v>
      </c>
      <c r="F5" s="228"/>
      <c r="G5" s="282" t="s">
        <v>264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28"/>
      <c r="C6" s="266" t="s">
        <v>252</v>
      </c>
      <c r="D6" s="279" t="s">
        <v>45</v>
      </c>
      <c r="E6" s="282" t="s">
        <v>293</v>
      </c>
      <c r="F6" s="183"/>
      <c r="G6" s="302" t="s">
        <v>264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29"/>
      <c r="C7" s="430"/>
      <c r="D7" s="430"/>
      <c r="E7" s="430"/>
      <c r="F7" s="430"/>
      <c r="G7" s="430"/>
      <c r="H7" s="431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28" t="s">
        <v>250</v>
      </c>
      <c r="C8" s="266" t="s">
        <v>251</v>
      </c>
      <c r="D8" s="303" t="s">
        <v>45</v>
      </c>
      <c r="E8" s="302" t="s">
        <v>264</v>
      </c>
      <c r="F8" s="228"/>
      <c r="G8" s="302" t="s">
        <v>295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28"/>
      <c r="C9" s="266" t="s">
        <v>252</v>
      </c>
      <c r="D9" s="303" t="s">
        <v>45</v>
      </c>
      <c r="E9" s="302" t="s">
        <v>264</v>
      </c>
      <c r="F9" s="183"/>
      <c r="G9" s="302" t="s">
        <v>264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29"/>
      <c r="C10" s="430"/>
      <c r="D10" s="430"/>
      <c r="E10" s="430"/>
      <c r="F10" s="430"/>
      <c r="G10" s="430"/>
      <c r="H10" s="431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44" t="s">
        <v>265</v>
      </c>
      <c r="C11" s="266" t="s">
        <v>251</v>
      </c>
      <c r="D11" s="310" t="s">
        <v>45</v>
      </c>
      <c r="E11" s="309" t="s">
        <v>313</v>
      </c>
      <c r="F11" s="228"/>
      <c r="G11" s="309" t="s">
        <v>319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45"/>
      <c r="C12" s="266" t="s">
        <v>252</v>
      </c>
      <c r="D12" s="310" t="s">
        <v>45</v>
      </c>
      <c r="E12" s="309" t="s">
        <v>264</v>
      </c>
      <c r="F12" s="183"/>
      <c r="G12" s="309" t="s">
        <v>264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27"/>
      <c r="B13" s="429"/>
      <c r="C13" s="430"/>
      <c r="D13" s="430"/>
      <c r="E13" s="430"/>
      <c r="F13" s="430"/>
      <c r="G13" s="430"/>
      <c r="H13" s="431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27"/>
      <c r="B14" s="444" t="s">
        <v>318</v>
      </c>
      <c r="C14" s="266" t="s">
        <v>251</v>
      </c>
      <c r="D14" s="310" t="s">
        <v>45</v>
      </c>
      <c r="E14" s="309" t="s">
        <v>319</v>
      </c>
      <c r="F14" s="228"/>
      <c r="G14" s="309" t="s">
        <v>323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27"/>
      <c r="B15" s="445"/>
      <c r="C15" s="266" t="s">
        <v>252</v>
      </c>
      <c r="D15" s="310" t="s">
        <v>45</v>
      </c>
      <c r="E15" s="309" t="s">
        <v>325</v>
      </c>
      <c r="F15" s="183"/>
      <c r="G15" s="309" t="s">
        <v>324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27"/>
      <c r="B16" s="429"/>
      <c r="C16" s="430"/>
      <c r="D16" s="430"/>
      <c r="E16" s="430"/>
      <c r="F16" s="430"/>
      <c r="G16" s="430"/>
      <c r="H16" s="431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44" t="s">
        <v>371</v>
      </c>
      <c r="C17" s="266" t="s">
        <v>251</v>
      </c>
      <c r="D17" s="322" t="s">
        <v>45</v>
      </c>
      <c r="E17" s="192" t="s">
        <v>376</v>
      </c>
      <c r="F17" s="228"/>
      <c r="G17" s="192" t="s">
        <v>378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45"/>
      <c r="C18" s="266" t="s">
        <v>252</v>
      </c>
      <c r="D18" s="322" t="s">
        <v>45</v>
      </c>
      <c r="E18" s="192" t="s">
        <v>375</v>
      </c>
      <c r="F18" s="183"/>
      <c r="G18" s="192" t="s">
        <v>377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29"/>
      <c r="C19" s="430"/>
      <c r="D19" s="430"/>
      <c r="E19" s="430"/>
      <c r="F19" s="430"/>
      <c r="G19" s="430"/>
      <c r="H19" s="431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44" t="s">
        <v>366</v>
      </c>
      <c r="C20" s="266" t="s">
        <v>251</v>
      </c>
      <c r="D20" s="322" t="s">
        <v>45</v>
      </c>
      <c r="E20" s="192" t="s">
        <v>380</v>
      </c>
      <c r="F20" s="228"/>
      <c r="G20" s="192" t="s">
        <v>380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45"/>
      <c r="C21" s="266" t="s">
        <v>252</v>
      </c>
      <c r="D21" s="322" t="s">
        <v>45</v>
      </c>
      <c r="E21" s="192" t="s">
        <v>380</v>
      </c>
      <c r="F21" s="183"/>
      <c r="G21" s="192" t="s">
        <v>380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29"/>
      <c r="C22" s="430"/>
      <c r="D22" s="430"/>
      <c r="E22" s="430"/>
      <c r="F22" s="430"/>
      <c r="G22" s="430"/>
      <c r="H22" s="431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44" t="s">
        <v>367</v>
      </c>
      <c r="C23" s="266" t="s">
        <v>251</v>
      </c>
      <c r="D23" s="322" t="s">
        <v>45</v>
      </c>
      <c r="E23" s="192" t="s">
        <v>380</v>
      </c>
      <c r="F23" s="228"/>
      <c r="G23" s="192" t="s">
        <v>380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45"/>
      <c r="C24" s="266" t="s">
        <v>252</v>
      </c>
      <c r="D24" s="322" t="s">
        <v>45</v>
      </c>
      <c r="E24" s="192" t="s">
        <v>380</v>
      </c>
      <c r="F24" s="183"/>
      <c r="G24" s="192" t="s">
        <v>380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29"/>
      <c r="C25" s="430"/>
      <c r="D25" s="430"/>
      <c r="E25" s="430"/>
      <c r="F25" s="430"/>
      <c r="G25" s="430"/>
      <c r="H25" s="431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44" t="s">
        <v>368</v>
      </c>
      <c r="C26" s="266" t="s">
        <v>251</v>
      </c>
      <c r="D26" s="322" t="s">
        <v>45</v>
      </c>
      <c r="E26" s="192" t="s">
        <v>380</v>
      </c>
      <c r="F26" s="228"/>
      <c r="G26" s="192" t="s">
        <v>380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45"/>
      <c r="C27" s="266" t="s">
        <v>252</v>
      </c>
      <c r="D27" s="322" t="s">
        <v>45</v>
      </c>
      <c r="E27" s="192" t="s">
        <v>380</v>
      </c>
      <c r="F27" s="183"/>
      <c r="G27" s="192" t="s">
        <v>380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29"/>
      <c r="C28" s="430"/>
      <c r="D28" s="430"/>
      <c r="E28" s="430"/>
      <c r="F28" s="430"/>
      <c r="G28" s="430"/>
      <c r="H28" s="431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44" t="s">
        <v>369</v>
      </c>
      <c r="C29" s="266" t="s">
        <v>251</v>
      </c>
      <c r="D29" s="322" t="s">
        <v>45</v>
      </c>
      <c r="E29" s="323" t="s">
        <v>444</v>
      </c>
      <c r="F29" s="228"/>
      <c r="G29" s="352" t="s">
        <v>444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45"/>
      <c r="C30" s="266" t="s">
        <v>252</v>
      </c>
      <c r="D30" s="322" t="s">
        <v>45</v>
      </c>
      <c r="E30" s="352" t="s">
        <v>444</v>
      </c>
      <c r="F30" s="183"/>
      <c r="G30" s="352" t="s">
        <v>444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29"/>
      <c r="C31" s="430"/>
      <c r="D31" s="430"/>
      <c r="E31" s="430"/>
      <c r="F31" s="430"/>
      <c r="G31" s="430"/>
      <c r="H31" s="431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44" t="s">
        <v>370</v>
      </c>
      <c r="C32" s="266" t="s">
        <v>251</v>
      </c>
      <c r="D32" s="322" t="s">
        <v>45</v>
      </c>
      <c r="E32" s="352" t="s">
        <v>444</v>
      </c>
      <c r="F32" s="228"/>
      <c r="G32" s="352" t="s">
        <v>444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45"/>
      <c r="C33" s="266" t="s">
        <v>252</v>
      </c>
      <c r="D33" s="322" t="s">
        <v>45</v>
      </c>
      <c r="E33" s="352" t="s">
        <v>444</v>
      </c>
      <c r="F33" s="183"/>
      <c r="G33" s="352" t="s">
        <v>444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29"/>
      <c r="C34" s="430"/>
      <c r="D34" s="430"/>
      <c r="E34" s="430"/>
      <c r="F34" s="430"/>
      <c r="G34" s="430"/>
      <c r="H34" s="431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34" t="s">
        <v>47</v>
      </c>
      <c r="C35" s="435"/>
      <c r="D35" s="435"/>
      <c r="E35" s="435"/>
      <c r="F35" s="435"/>
      <c r="G35" s="435"/>
      <c r="H35" s="436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7" t="s">
        <v>35</v>
      </c>
      <c r="C36" s="432" t="s">
        <v>42</v>
      </c>
      <c r="D36" s="433"/>
      <c r="E36" s="223" t="s">
        <v>43</v>
      </c>
      <c r="F36" s="306" t="s">
        <v>39</v>
      </c>
      <c r="G36" s="225" t="s">
        <v>44</v>
      </c>
      <c r="H36" s="224" t="s">
        <v>39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43" t="s">
        <v>445</v>
      </c>
      <c r="C37" s="266" t="s">
        <v>251</v>
      </c>
      <c r="D37" s="310" t="s">
        <v>45</v>
      </c>
      <c r="E37" s="352" t="s">
        <v>444</v>
      </c>
      <c r="F37" s="228"/>
      <c r="G37" s="309" t="s">
        <v>453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28"/>
      <c r="C38" s="266" t="s">
        <v>252</v>
      </c>
      <c r="D38" s="303" t="s">
        <v>45</v>
      </c>
      <c r="E38" s="352" t="s">
        <v>444</v>
      </c>
      <c r="F38" s="183"/>
      <c r="G38" s="302" t="s">
        <v>455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29"/>
      <c r="C39" s="430"/>
      <c r="D39" s="430"/>
      <c r="E39" s="430"/>
      <c r="F39" s="430"/>
      <c r="G39" s="430"/>
      <c r="H39" s="431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28" t="s">
        <v>446</v>
      </c>
      <c r="C40" s="266" t="s">
        <v>251</v>
      </c>
      <c r="D40" s="303" t="s">
        <v>45</v>
      </c>
      <c r="E40" s="352" t="s">
        <v>453</v>
      </c>
      <c r="F40" s="228"/>
      <c r="G40" s="302" t="s">
        <v>454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28"/>
      <c r="C41" s="266" t="s">
        <v>252</v>
      </c>
      <c r="D41" s="303" t="s">
        <v>45</v>
      </c>
      <c r="E41" s="352" t="s">
        <v>455</v>
      </c>
      <c r="F41" s="183"/>
      <c r="G41" s="302" t="s">
        <v>456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29"/>
      <c r="C42" s="430"/>
      <c r="D42" s="430"/>
      <c r="E42" s="430"/>
      <c r="F42" s="430"/>
      <c r="G42" s="430"/>
      <c r="H42" s="431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28" t="s">
        <v>447</v>
      </c>
      <c r="C43" s="266" t="s">
        <v>251</v>
      </c>
      <c r="D43" s="351" t="s">
        <v>45</v>
      </c>
      <c r="E43" s="353" t="s">
        <v>454</v>
      </c>
      <c r="F43" s="228"/>
      <c r="G43" s="353" t="s">
        <v>454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28"/>
      <c r="C44" s="266" t="s">
        <v>252</v>
      </c>
      <c r="D44" s="351" t="s">
        <v>45</v>
      </c>
      <c r="E44" s="353" t="s">
        <v>456</v>
      </c>
      <c r="F44" s="183"/>
      <c r="G44" s="353" t="s">
        <v>456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29"/>
      <c r="C45" s="430"/>
      <c r="D45" s="430"/>
      <c r="E45" s="430"/>
      <c r="F45" s="430"/>
      <c r="G45" s="430"/>
      <c r="H45" s="431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28" t="s">
        <v>448</v>
      </c>
      <c r="C46" s="266" t="s">
        <v>251</v>
      </c>
      <c r="D46" s="351" t="s">
        <v>45</v>
      </c>
      <c r="E46" s="353" t="s">
        <v>454</v>
      </c>
      <c r="F46" s="228"/>
      <c r="G46" s="353" t="s">
        <v>454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28"/>
      <c r="C47" s="266" t="s">
        <v>252</v>
      </c>
      <c r="D47" s="351" t="s">
        <v>45</v>
      </c>
      <c r="E47" s="353" t="s">
        <v>456</v>
      </c>
      <c r="F47" s="183"/>
      <c r="G47" s="353" t="s">
        <v>456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29"/>
      <c r="C48" s="430"/>
      <c r="D48" s="430"/>
      <c r="E48" s="430"/>
      <c r="F48" s="430"/>
      <c r="G48" s="430"/>
      <c r="H48" s="431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28" t="s">
        <v>449</v>
      </c>
      <c r="C49" s="266" t="s">
        <v>251</v>
      </c>
      <c r="D49" s="351" t="s">
        <v>45</v>
      </c>
      <c r="E49" s="353" t="s">
        <v>454</v>
      </c>
      <c r="F49" s="228"/>
      <c r="G49" s="376" t="s">
        <v>454</v>
      </c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28"/>
      <c r="C50" s="266" t="s">
        <v>252</v>
      </c>
      <c r="D50" s="351" t="s">
        <v>45</v>
      </c>
      <c r="E50" s="353" t="s">
        <v>456</v>
      </c>
      <c r="F50" s="183"/>
      <c r="G50" s="376" t="s">
        <v>477</v>
      </c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29"/>
      <c r="C51" s="430"/>
      <c r="D51" s="430"/>
      <c r="E51" s="430"/>
      <c r="F51" s="430"/>
      <c r="G51" s="430"/>
      <c r="H51" s="431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28" t="s">
        <v>450</v>
      </c>
      <c r="C52" s="266" t="s">
        <v>251</v>
      </c>
      <c r="D52" s="351" t="s">
        <v>45</v>
      </c>
      <c r="E52" s="376" t="s">
        <v>454</v>
      </c>
      <c r="F52" s="228"/>
      <c r="G52" s="376" t="s">
        <v>479</v>
      </c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28"/>
      <c r="C53" s="266" t="s">
        <v>252</v>
      </c>
      <c r="D53" s="351" t="s">
        <v>45</v>
      </c>
      <c r="E53" s="376" t="s">
        <v>477</v>
      </c>
      <c r="F53" s="183"/>
      <c r="G53" s="376" t="s">
        <v>478</v>
      </c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29"/>
      <c r="C54" s="430"/>
      <c r="D54" s="430"/>
      <c r="E54" s="430"/>
      <c r="F54" s="430"/>
      <c r="G54" s="430"/>
      <c r="H54" s="431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28" t="s">
        <v>451</v>
      </c>
      <c r="C55" s="266" t="s">
        <v>251</v>
      </c>
      <c r="D55" s="351" t="s">
        <v>45</v>
      </c>
      <c r="E55" s="376" t="s">
        <v>479</v>
      </c>
      <c r="F55" s="228"/>
      <c r="G55" s="352" t="s">
        <v>480</v>
      </c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28"/>
      <c r="C56" s="266" t="s">
        <v>252</v>
      </c>
      <c r="D56" s="351" t="s">
        <v>45</v>
      </c>
      <c r="E56" s="376" t="s">
        <v>478</v>
      </c>
      <c r="F56" s="183"/>
      <c r="G56" s="352" t="s">
        <v>481</v>
      </c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29"/>
      <c r="C57" s="430"/>
      <c r="D57" s="430"/>
      <c r="E57" s="430"/>
      <c r="F57" s="430"/>
      <c r="G57" s="430"/>
      <c r="H57" s="431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28" t="s">
        <v>452</v>
      </c>
      <c r="C58" s="266" t="s">
        <v>251</v>
      </c>
      <c r="D58" s="351" t="s">
        <v>45</v>
      </c>
      <c r="E58" s="376" t="s">
        <v>480</v>
      </c>
      <c r="F58" s="228"/>
      <c r="G58" s="352"/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28"/>
      <c r="C59" s="266" t="s">
        <v>252</v>
      </c>
      <c r="D59" s="351" t="s">
        <v>45</v>
      </c>
      <c r="E59" s="376" t="s">
        <v>481</v>
      </c>
      <c r="F59" s="183"/>
      <c r="G59" s="352"/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29"/>
      <c r="C60" s="430"/>
      <c r="D60" s="430"/>
      <c r="E60" s="430"/>
      <c r="F60" s="430"/>
      <c r="G60" s="430"/>
      <c r="H60" s="431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40" t="s">
        <v>48</v>
      </c>
      <c r="C61" s="441"/>
      <c r="D61" s="441"/>
      <c r="E61" s="441"/>
      <c r="F61" s="441"/>
      <c r="G61" s="441"/>
      <c r="H61" s="442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7" t="s">
        <v>35</v>
      </c>
      <c r="C62" s="432" t="s">
        <v>42</v>
      </c>
      <c r="D62" s="433"/>
      <c r="E62" s="223" t="s">
        <v>43</v>
      </c>
      <c r="F62" s="306" t="s">
        <v>39</v>
      </c>
      <c r="G62" s="225" t="s">
        <v>44</v>
      </c>
      <c r="H62" s="224" t="s">
        <v>39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28"/>
      <c r="C63" s="266" t="s">
        <v>251</v>
      </c>
      <c r="D63" s="303" t="s">
        <v>45</v>
      </c>
      <c r="E63" s="302"/>
      <c r="F63" s="228"/>
      <c r="G63" s="302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28"/>
      <c r="C64" s="266" t="s">
        <v>252</v>
      </c>
      <c r="D64" s="303" t="s">
        <v>45</v>
      </c>
      <c r="E64" s="302"/>
      <c r="F64" s="183"/>
      <c r="G64" s="302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29"/>
      <c r="C65" s="430"/>
      <c r="D65" s="430"/>
      <c r="E65" s="430"/>
      <c r="F65" s="430"/>
      <c r="G65" s="430"/>
      <c r="H65" s="431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28"/>
      <c r="C66" s="266" t="s">
        <v>251</v>
      </c>
      <c r="D66" s="303" t="s">
        <v>45</v>
      </c>
      <c r="E66" s="302"/>
      <c r="F66" s="228"/>
      <c r="G66" s="302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28"/>
      <c r="C67" s="266" t="s">
        <v>252</v>
      </c>
      <c r="D67" s="303" t="s">
        <v>45</v>
      </c>
      <c r="E67" s="302"/>
      <c r="F67" s="183"/>
      <c r="G67" s="302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29"/>
      <c r="C68" s="430"/>
      <c r="D68" s="430"/>
      <c r="E68" s="430"/>
      <c r="F68" s="430"/>
      <c r="G68" s="430"/>
      <c r="H68" s="431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28"/>
      <c r="C69" s="266" t="s">
        <v>251</v>
      </c>
      <c r="D69" s="303" t="s">
        <v>45</v>
      </c>
      <c r="E69" s="302"/>
      <c r="F69" s="228"/>
      <c r="G69" s="302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28"/>
      <c r="C70" s="266" t="s">
        <v>252</v>
      </c>
      <c r="D70" s="303" t="s">
        <v>45</v>
      </c>
      <c r="E70" s="302"/>
      <c r="F70" s="183"/>
      <c r="G70" s="302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29"/>
      <c r="C71" s="430"/>
      <c r="D71" s="430"/>
      <c r="E71" s="430"/>
      <c r="F71" s="430"/>
      <c r="G71" s="430"/>
      <c r="H71" s="431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187"/>
      <c r="C72" s="188"/>
      <c r="D72" s="185"/>
      <c r="E72" s="280"/>
      <c r="F72" s="188"/>
      <c r="G72" s="47"/>
      <c r="H72" s="189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187"/>
      <c r="C73" s="188"/>
      <c r="D73" s="185"/>
      <c r="E73" s="280"/>
      <c r="F73" s="188"/>
      <c r="G73" s="47"/>
      <c r="H73" s="189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187"/>
      <c r="C74" s="188"/>
      <c r="D74" s="185"/>
      <c r="E74" s="280"/>
      <c r="F74" s="188"/>
      <c r="G74" s="47"/>
      <c r="H74" s="18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187"/>
      <c r="C75" s="188"/>
      <c r="D75" s="185"/>
      <c r="E75" s="280"/>
      <c r="F75" s="188"/>
      <c r="G75" s="47"/>
      <c r="H75" s="189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187"/>
      <c r="C76" s="188"/>
      <c r="D76" s="185"/>
      <c r="E76" s="280"/>
      <c r="F76" s="188"/>
      <c r="G76" s="47"/>
      <c r="H76" s="189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187"/>
      <c r="C77" s="188"/>
      <c r="D77" s="185"/>
      <c r="E77" s="280"/>
      <c r="F77" s="188"/>
      <c r="G77" s="47"/>
      <c r="H77" s="18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187"/>
      <c r="C78" s="188"/>
      <c r="D78" s="185"/>
      <c r="E78" s="280"/>
      <c r="F78" s="188"/>
      <c r="G78" s="47"/>
      <c r="H78" s="189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187"/>
      <c r="C79" s="188"/>
      <c r="D79" s="185"/>
      <c r="E79" s="280"/>
      <c r="F79" s="188"/>
      <c r="G79" s="47"/>
      <c r="H79" s="189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187"/>
      <c r="C80" s="188"/>
      <c r="D80" s="185"/>
      <c r="E80" s="280"/>
      <c r="F80" s="188"/>
      <c r="G80" s="47"/>
      <c r="H80" s="18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187"/>
      <c r="C81" s="188"/>
      <c r="D81" s="185"/>
      <c r="E81" s="280"/>
      <c r="F81" s="188"/>
      <c r="G81" s="47"/>
      <c r="H81" s="189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187"/>
      <c r="C82" s="188"/>
      <c r="D82" s="185"/>
      <c r="E82" s="280"/>
      <c r="F82" s="188"/>
      <c r="G82" s="47"/>
      <c r="H82" s="189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187"/>
      <c r="C83" s="188"/>
      <c r="D83" s="185"/>
      <c r="E83" s="280"/>
      <c r="F83" s="188"/>
      <c r="G83" s="47"/>
      <c r="H83" s="18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187"/>
      <c r="C84" s="188"/>
      <c r="D84" s="185"/>
      <c r="E84" s="280"/>
      <c r="F84" s="188"/>
      <c r="G84" s="47"/>
      <c r="H84" s="189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187"/>
      <c r="C85" s="188"/>
      <c r="D85" s="185"/>
      <c r="E85" s="280"/>
      <c r="F85" s="188"/>
      <c r="G85" s="47"/>
      <c r="H85" s="189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187"/>
      <c r="C86" s="188"/>
      <c r="D86" s="185"/>
      <c r="E86" s="280"/>
      <c r="F86" s="188"/>
      <c r="G86" s="47"/>
      <c r="H86" s="18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0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0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0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0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0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0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0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0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0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0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0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0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0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0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49"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8:B9"/>
    <mergeCell ref="B11:B12"/>
    <mergeCell ref="B14:B15"/>
    <mergeCell ref="B19:H19"/>
    <mergeCell ref="B20:B21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71:H71"/>
    <mergeCell ref="C62:D62"/>
    <mergeCell ref="B63:B64"/>
    <mergeCell ref="B65:H65"/>
    <mergeCell ref="B66:B67"/>
    <mergeCell ref="B69:B70"/>
    <mergeCell ref="B68:H68"/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6" bestFit="1" customWidth="1"/>
    <col min="2" max="2" width="15.85546875" style="295" bestFit="1" customWidth="1"/>
    <col min="3" max="3" width="23.85546875" style="325"/>
    <col min="4" max="4" width="84.7109375" style="325" customWidth="1"/>
    <col min="5" max="5" width="8.140625" style="295" bestFit="1" customWidth="1"/>
    <col min="6" max="6" width="8.42578125" style="295" bestFit="1" customWidth="1"/>
  </cols>
  <sheetData>
    <row r="1" spans="1:6" x14ac:dyDescent="0.2">
      <c r="A1" s="329" t="s">
        <v>326</v>
      </c>
      <c r="B1" s="326" t="s">
        <v>51</v>
      </c>
      <c r="C1" s="456" t="s">
        <v>52</v>
      </c>
      <c r="D1" s="457"/>
      <c r="E1" s="326" t="s">
        <v>61</v>
      </c>
      <c r="F1" s="326" t="s">
        <v>320</v>
      </c>
    </row>
    <row r="2" spans="1:6" x14ac:dyDescent="0.25">
      <c r="A2" s="334">
        <v>1</v>
      </c>
      <c r="B2" s="330" t="s">
        <v>55</v>
      </c>
      <c r="C2" s="454" t="s">
        <v>254</v>
      </c>
      <c r="D2" s="454"/>
      <c r="E2" s="330"/>
      <c r="F2" s="330"/>
    </row>
    <row r="3" spans="1:6" s="328" customFormat="1" x14ac:dyDescent="0.25">
      <c r="A3" s="335" t="s">
        <v>68</v>
      </c>
      <c r="B3" s="331"/>
      <c r="C3" s="458" t="s">
        <v>255</v>
      </c>
      <c r="D3" s="458"/>
      <c r="E3" s="332" t="s">
        <v>89</v>
      </c>
      <c r="F3" s="331">
        <v>1</v>
      </c>
    </row>
    <row r="4" spans="1:6" s="328" customFormat="1" x14ac:dyDescent="0.25">
      <c r="A4" s="335" t="s">
        <v>70</v>
      </c>
      <c r="B4" s="331"/>
      <c r="C4" s="455" t="s">
        <v>71</v>
      </c>
      <c r="D4" s="455"/>
      <c r="E4" s="332" t="s">
        <v>89</v>
      </c>
      <c r="F4" s="331">
        <v>1</v>
      </c>
    </row>
    <row r="5" spans="1:6" s="328" customFormat="1" ht="15" customHeight="1" x14ac:dyDescent="0.25">
      <c r="A5" s="330">
        <v>2</v>
      </c>
      <c r="B5" s="330" t="s">
        <v>256</v>
      </c>
      <c r="C5" s="449" t="s">
        <v>258</v>
      </c>
      <c r="D5" s="449"/>
      <c r="E5" s="330"/>
      <c r="F5" s="330"/>
    </row>
    <row r="6" spans="1:6" x14ac:dyDescent="0.25">
      <c r="A6" s="336" t="s">
        <v>72</v>
      </c>
      <c r="C6" s="448" t="s">
        <v>259</v>
      </c>
      <c r="D6" s="448"/>
      <c r="E6" s="332" t="s">
        <v>89</v>
      </c>
      <c r="F6" s="331">
        <v>1</v>
      </c>
    </row>
    <row r="7" spans="1:6" x14ac:dyDescent="0.25">
      <c r="A7" s="336" t="s">
        <v>357</v>
      </c>
      <c r="C7" s="324" t="s">
        <v>358</v>
      </c>
      <c r="D7" s="324"/>
      <c r="E7" s="295" t="s">
        <v>277</v>
      </c>
      <c r="F7" s="331">
        <v>2</v>
      </c>
    </row>
    <row r="8" spans="1:6" x14ac:dyDescent="0.25">
      <c r="A8" s="336" t="s">
        <v>359</v>
      </c>
      <c r="C8" s="455" t="s">
        <v>360</v>
      </c>
      <c r="D8" s="455"/>
      <c r="E8" s="332" t="s">
        <v>89</v>
      </c>
      <c r="F8" s="331">
        <v>1</v>
      </c>
    </row>
    <row r="9" spans="1:6" x14ac:dyDescent="0.25">
      <c r="A9" s="336" t="s">
        <v>381</v>
      </c>
      <c r="C9" s="455" t="s">
        <v>382</v>
      </c>
      <c r="D9" s="455"/>
      <c r="E9" s="332" t="s">
        <v>89</v>
      </c>
      <c r="F9" s="331">
        <v>1</v>
      </c>
    </row>
    <row r="10" spans="1:6" x14ac:dyDescent="0.25">
      <c r="A10" s="336" t="s">
        <v>468</v>
      </c>
      <c r="C10" s="355" t="s">
        <v>458</v>
      </c>
      <c r="D10" s="355"/>
      <c r="E10" s="295" t="s">
        <v>277</v>
      </c>
      <c r="F10" s="331">
        <v>2</v>
      </c>
    </row>
    <row r="11" spans="1:6" ht="15" customHeight="1" x14ac:dyDescent="0.25">
      <c r="A11" s="330">
        <v>3</v>
      </c>
      <c r="B11" s="330" t="s">
        <v>256</v>
      </c>
      <c r="C11" s="454" t="s">
        <v>257</v>
      </c>
      <c r="D11" s="454"/>
      <c r="E11" s="330"/>
      <c r="F11" s="330"/>
    </row>
    <row r="12" spans="1:6" x14ac:dyDescent="0.25">
      <c r="A12" s="336" t="s">
        <v>73</v>
      </c>
      <c r="C12" s="448" t="s">
        <v>266</v>
      </c>
      <c r="D12" s="448"/>
      <c r="E12" s="332" t="s">
        <v>89</v>
      </c>
      <c r="F12" s="331">
        <v>1</v>
      </c>
    </row>
    <row r="13" spans="1:6" x14ac:dyDescent="0.25">
      <c r="A13" s="336" t="s">
        <v>46</v>
      </c>
      <c r="C13" s="448" t="s">
        <v>267</v>
      </c>
      <c r="D13" s="448"/>
      <c r="E13" s="332" t="s">
        <v>89</v>
      </c>
      <c r="F13" s="295">
        <v>1</v>
      </c>
    </row>
    <row r="14" spans="1:6" x14ac:dyDescent="0.25">
      <c r="A14" s="336" t="s">
        <v>278</v>
      </c>
      <c r="C14" s="448" t="s">
        <v>268</v>
      </c>
      <c r="D14" s="448"/>
      <c r="E14" s="332" t="s">
        <v>89</v>
      </c>
      <c r="F14" s="331">
        <v>1</v>
      </c>
    </row>
    <row r="15" spans="1:6" x14ac:dyDescent="0.25">
      <c r="A15" s="336" t="s">
        <v>279</v>
      </c>
      <c r="C15" s="448" t="s">
        <v>269</v>
      </c>
      <c r="D15" s="448"/>
      <c r="E15" s="332" t="s">
        <v>89</v>
      </c>
      <c r="F15" s="331">
        <v>1</v>
      </c>
    </row>
    <row r="16" spans="1:6" x14ac:dyDescent="0.25">
      <c r="A16" s="336" t="s">
        <v>280</v>
      </c>
      <c r="C16" s="448" t="s">
        <v>270</v>
      </c>
      <c r="D16" s="448"/>
      <c r="E16" s="332" t="s">
        <v>89</v>
      </c>
      <c r="F16" s="331">
        <v>1</v>
      </c>
    </row>
    <row r="17" spans="1:6" x14ac:dyDescent="0.25">
      <c r="A17" s="336" t="s">
        <v>281</v>
      </c>
      <c r="C17" s="448" t="s">
        <v>271</v>
      </c>
      <c r="D17" s="448"/>
      <c r="E17" s="332" t="s">
        <v>89</v>
      </c>
      <c r="F17" s="331">
        <v>1</v>
      </c>
    </row>
    <row r="18" spans="1:6" x14ac:dyDescent="0.25">
      <c r="A18" s="336" t="s">
        <v>282</v>
      </c>
      <c r="C18" s="448" t="s">
        <v>272</v>
      </c>
      <c r="D18" s="448"/>
      <c r="E18" s="332" t="s">
        <v>89</v>
      </c>
      <c r="F18" s="331">
        <v>1</v>
      </c>
    </row>
    <row r="19" spans="1:6" x14ac:dyDescent="0.25">
      <c r="A19" s="336" t="s">
        <v>283</v>
      </c>
      <c r="C19" s="448" t="s">
        <v>273</v>
      </c>
      <c r="D19" s="448"/>
      <c r="E19" s="332" t="s">
        <v>89</v>
      </c>
      <c r="F19" s="331">
        <v>1</v>
      </c>
    </row>
    <row r="20" spans="1:6" x14ac:dyDescent="0.25">
      <c r="A20" s="336" t="s">
        <v>284</v>
      </c>
      <c r="C20" s="448" t="s">
        <v>274</v>
      </c>
      <c r="D20" s="448"/>
      <c r="E20" s="332" t="s">
        <v>89</v>
      </c>
      <c r="F20" s="331">
        <v>1</v>
      </c>
    </row>
    <row r="21" spans="1:6" x14ac:dyDescent="0.25">
      <c r="A21" s="336" t="s">
        <v>285</v>
      </c>
      <c r="C21" s="448" t="s">
        <v>275</v>
      </c>
      <c r="D21" s="448"/>
      <c r="E21" s="332" t="s">
        <v>89</v>
      </c>
      <c r="F21" s="331">
        <v>1</v>
      </c>
    </row>
    <row r="22" spans="1:6" x14ac:dyDescent="0.25">
      <c r="A22" s="336" t="s">
        <v>286</v>
      </c>
      <c r="C22" s="448" t="s">
        <v>276</v>
      </c>
      <c r="D22" s="448"/>
      <c r="E22" s="332" t="s">
        <v>89</v>
      </c>
      <c r="F22" s="331">
        <v>1</v>
      </c>
    </row>
    <row r="23" spans="1:6" x14ac:dyDescent="0.25">
      <c r="A23" s="336" t="s">
        <v>379</v>
      </c>
      <c r="C23" s="339" t="s">
        <v>378</v>
      </c>
      <c r="D23" s="339"/>
      <c r="E23" s="332" t="s">
        <v>89</v>
      </c>
      <c r="F23" s="331">
        <v>1</v>
      </c>
    </row>
    <row r="24" spans="1:6" x14ac:dyDescent="0.25">
      <c r="A24" s="336" t="s">
        <v>475</v>
      </c>
      <c r="C24" s="455" t="s">
        <v>476</v>
      </c>
      <c r="D24" s="455"/>
      <c r="E24" s="295" t="s">
        <v>277</v>
      </c>
      <c r="F24" s="331">
        <v>3</v>
      </c>
    </row>
    <row r="25" spans="1:6" x14ac:dyDescent="0.25">
      <c r="A25" s="334">
        <v>4</v>
      </c>
      <c r="B25" s="330" t="s">
        <v>294</v>
      </c>
      <c r="C25" s="453" t="s">
        <v>287</v>
      </c>
      <c r="D25" s="453"/>
      <c r="E25" s="330"/>
      <c r="F25" s="330"/>
    </row>
    <row r="26" spans="1:6" x14ac:dyDescent="0.25">
      <c r="A26" s="336" t="s">
        <v>300</v>
      </c>
      <c r="C26" s="452" t="s">
        <v>303</v>
      </c>
      <c r="D26" s="452"/>
      <c r="E26" s="332" t="s">
        <v>89</v>
      </c>
      <c r="F26" s="331">
        <v>1</v>
      </c>
    </row>
    <row r="27" spans="1:6" x14ac:dyDescent="0.25">
      <c r="A27" s="336" t="s">
        <v>301</v>
      </c>
      <c r="C27" s="452" t="s">
        <v>302</v>
      </c>
      <c r="D27" s="452"/>
      <c r="E27" s="332" t="s">
        <v>89</v>
      </c>
      <c r="F27" s="331">
        <v>1</v>
      </c>
    </row>
    <row r="28" spans="1:6" x14ac:dyDescent="0.25">
      <c r="A28" s="336" t="s">
        <v>304</v>
      </c>
      <c r="C28" s="452" t="s">
        <v>336</v>
      </c>
      <c r="D28" s="452"/>
      <c r="E28" s="295" t="s">
        <v>277</v>
      </c>
      <c r="F28" s="331">
        <v>3</v>
      </c>
    </row>
    <row r="29" spans="1:6" x14ac:dyDescent="0.25">
      <c r="A29" s="336" t="s">
        <v>327</v>
      </c>
      <c r="C29" s="451" t="s">
        <v>329</v>
      </c>
      <c r="D29" s="451"/>
      <c r="E29" s="295" t="s">
        <v>277</v>
      </c>
      <c r="F29" s="331">
        <v>3</v>
      </c>
    </row>
    <row r="30" spans="1:6" x14ac:dyDescent="0.25">
      <c r="A30" s="336" t="s">
        <v>305</v>
      </c>
      <c r="C30" s="452" t="s">
        <v>328</v>
      </c>
      <c r="D30" s="452"/>
      <c r="E30" s="295" t="s">
        <v>277</v>
      </c>
      <c r="F30" s="331">
        <v>3</v>
      </c>
    </row>
    <row r="31" spans="1:6" x14ac:dyDescent="0.25">
      <c r="A31" s="336" t="s">
        <v>330</v>
      </c>
      <c r="C31" s="452" t="s">
        <v>337</v>
      </c>
      <c r="D31" s="452"/>
      <c r="E31" s="295" t="s">
        <v>277</v>
      </c>
      <c r="F31" s="331">
        <v>3</v>
      </c>
    </row>
    <row r="32" spans="1:6" x14ac:dyDescent="0.25">
      <c r="A32" s="336" t="s">
        <v>331</v>
      </c>
      <c r="C32" s="451" t="s">
        <v>332</v>
      </c>
      <c r="D32" s="451"/>
      <c r="E32" s="295" t="s">
        <v>277</v>
      </c>
      <c r="F32" s="331">
        <v>3</v>
      </c>
    </row>
    <row r="33" spans="1:6" x14ac:dyDescent="0.25">
      <c r="A33" s="336" t="s">
        <v>333</v>
      </c>
      <c r="C33" s="451" t="s">
        <v>334</v>
      </c>
      <c r="D33" s="451"/>
      <c r="E33" s="295" t="s">
        <v>277</v>
      </c>
      <c r="F33" s="331">
        <v>2</v>
      </c>
    </row>
    <row r="34" spans="1:6" x14ac:dyDescent="0.25">
      <c r="A34" s="336" t="s">
        <v>335</v>
      </c>
      <c r="C34" s="451" t="s">
        <v>345</v>
      </c>
      <c r="D34" s="451"/>
      <c r="E34" s="295" t="s">
        <v>277</v>
      </c>
      <c r="F34" s="331">
        <v>3</v>
      </c>
    </row>
    <row r="35" spans="1:6" ht="15.75" customHeight="1" x14ac:dyDescent="0.25">
      <c r="A35" s="336" t="s">
        <v>340</v>
      </c>
      <c r="C35" s="452" t="s">
        <v>346</v>
      </c>
      <c r="D35" s="452"/>
      <c r="E35" s="295" t="s">
        <v>277</v>
      </c>
      <c r="F35" s="331">
        <v>3</v>
      </c>
    </row>
    <row r="36" spans="1:6" x14ac:dyDescent="0.25">
      <c r="A36" s="336" t="s">
        <v>343</v>
      </c>
      <c r="C36" s="451" t="s">
        <v>338</v>
      </c>
      <c r="D36" s="451"/>
      <c r="E36" s="295" t="s">
        <v>277</v>
      </c>
      <c r="F36" s="331">
        <v>3</v>
      </c>
    </row>
    <row r="37" spans="1:6" x14ac:dyDescent="0.25">
      <c r="A37" s="336" t="s">
        <v>347</v>
      </c>
      <c r="C37" s="451" t="s">
        <v>339</v>
      </c>
      <c r="D37" s="451"/>
      <c r="E37" s="295" t="s">
        <v>277</v>
      </c>
      <c r="F37" s="331">
        <v>2</v>
      </c>
    </row>
    <row r="38" spans="1:6" x14ac:dyDescent="0.25">
      <c r="A38" s="336" t="s">
        <v>348</v>
      </c>
      <c r="C38" s="451" t="s">
        <v>342</v>
      </c>
      <c r="D38" s="451"/>
      <c r="E38" s="332" t="s">
        <v>89</v>
      </c>
      <c r="F38" s="331">
        <v>1</v>
      </c>
    </row>
    <row r="39" spans="1:6" x14ac:dyDescent="0.25">
      <c r="A39" s="336" t="s">
        <v>349</v>
      </c>
      <c r="C39" s="451" t="s">
        <v>341</v>
      </c>
      <c r="D39" s="451"/>
      <c r="E39" s="295" t="s">
        <v>277</v>
      </c>
      <c r="F39" s="331">
        <v>2</v>
      </c>
    </row>
    <row r="40" spans="1:6" x14ac:dyDescent="0.25">
      <c r="A40" s="336" t="s">
        <v>350</v>
      </c>
      <c r="C40" s="451" t="s">
        <v>344</v>
      </c>
      <c r="D40" s="451"/>
      <c r="E40" s="295" t="s">
        <v>277</v>
      </c>
      <c r="F40" s="331">
        <v>2</v>
      </c>
    </row>
    <row r="41" spans="1:6" x14ac:dyDescent="0.25">
      <c r="A41" s="334">
        <v>5</v>
      </c>
      <c r="B41" s="330" t="s">
        <v>294</v>
      </c>
      <c r="C41" s="453" t="s">
        <v>383</v>
      </c>
      <c r="D41" s="453"/>
      <c r="E41" s="330"/>
      <c r="F41" s="330"/>
    </row>
    <row r="42" spans="1:6" x14ac:dyDescent="0.25">
      <c r="A42" s="336" t="s">
        <v>352</v>
      </c>
      <c r="C42" s="452" t="s">
        <v>384</v>
      </c>
      <c r="D42" s="452"/>
      <c r="E42" s="295" t="s">
        <v>277</v>
      </c>
      <c r="F42" s="295">
        <v>3</v>
      </c>
    </row>
    <row r="43" spans="1:6" x14ac:dyDescent="0.25">
      <c r="A43" s="336" t="s">
        <v>353</v>
      </c>
      <c r="C43" s="452" t="s">
        <v>385</v>
      </c>
      <c r="D43" s="452"/>
      <c r="E43" s="295" t="s">
        <v>277</v>
      </c>
      <c r="F43" s="295">
        <v>2</v>
      </c>
    </row>
    <row r="44" spans="1:6" x14ac:dyDescent="0.25">
      <c r="A44" s="336" t="s">
        <v>354</v>
      </c>
      <c r="C44" s="452" t="s">
        <v>351</v>
      </c>
      <c r="D44" s="452"/>
      <c r="E44" s="295" t="s">
        <v>277</v>
      </c>
      <c r="F44" s="295">
        <v>2</v>
      </c>
    </row>
    <row r="45" spans="1:6" x14ac:dyDescent="0.25">
      <c r="A45" s="336" t="s">
        <v>355</v>
      </c>
      <c r="C45" s="451" t="s">
        <v>386</v>
      </c>
      <c r="D45" s="451"/>
      <c r="E45" s="295" t="s">
        <v>277</v>
      </c>
      <c r="F45" s="295">
        <v>2</v>
      </c>
    </row>
    <row r="46" spans="1:6" x14ac:dyDescent="0.25">
      <c r="A46" s="336" t="s">
        <v>356</v>
      </c>
      <c r="C46" s="451" t="s">
        <v>387</v>
      </c>
      <c r="D46" s="451"/>
      <c r="E46" s="295" t="s">
        <v>277</v>
      </c>
      <c r="F46" s="295">
        <v>2</v>
      </c>
    </row>
    <row r="47" spans="1:6" x14ac:dyDescent="0.25">
      <c r="A47" s="336" t="s">
        <v>470</v>
      </c>
      <c r="C47" s="452" t="s">
        <v>469</v>
      </c>
      <c r="D47" s="452"/>
      <c r="E47" s="295" t="s">
        <v>277</v>
      </c>
      <c r="F47" s="295">
        <v>3</v>
      </c>
    </row>
    <row r="48" spans="1:6" x14ac:dyDescent="0.25">
      <c r="A48" s="334">
        <v>6</v>
      </c>
      <c r="B48" s="330" t="s">
        <v>294</v>
      </c>
      <c r="C48" s="447" t="s">
        <v>288</v>
      </c>
      <c r="D48" s="447"/>
      <c r="E48" s="330"/>
      <c r="F48" s="330"/>
    </row>
    <row r="49" spans="1:6" x14ac:dyDescent="0.25">
      <c r="A49" s="336" t="s">
        <v>390</v>
      </c>
      <c r="C49" s="455" t="s">
        <v>388</v>
      </c>
      <c r="D49" s="455"/>
      <c r="E49" s="295" t="s">
        <v>277</v>
      </c>
      <c r="F49" s="295">
        <v>3</v>
      </c>
    </row>
    <row r="50" spans="1:6" x14ac:dyDescent="0.25">
      <c r="A50" s="336" t="s">
        <v>391</v>
      </c>
      <c r="C50" s="455" t="s">
        <v>389</v>
      </c>
      <c r="D50" s="455"/>
      <c r="E50" s="295" t="s">
        <v>277</v>
      </c>
      <c r="F50" s="295">
        <v>3</v>
      </c>
    </row>
    <row r="51" spans="1:6" x14ac:dyDescent="0.25">
      <c r="A51" s="336" t="s">
        <v>392</v>
      </c>
      <c r="C51" s="455" t="s">
        <v>393</v>
      </c>
      <c r="D51" s="455"/>
      <c r="E51" s="295" t="s">
        <v>277</v>
      </c>
      <c r="F51" s="295">
        <v>3</v>
      </c>
    </row>
    <row r="52" spans="1:6" x14ac:dyDescent="0.25">
      <c r="A52" s="336" t="s">
        <v>396</v>
      </c>
      <c r="C52" s="455" t="s">
        <v>394</v>
      </c>
      <c r="D52" s="455"/>
      <c r="E52" s="295" t="s">
        <v>277</v>
      </c>
      <c r="F52" s="295">
        <v>3</v>
      </c>
    </row>
    <row r="53" spans="1:6" x14ac:dyDescent="0.25">
      <c r="A53" s="336" t="s">
        <v>471</v>
      </c>
      <c r="C53" s="455" t="s">
        <v>395</v>
      </c>
      <c r="D53" s="455"/>
      <c r="E53" s="295" t="s">
        <v>277</v>
      </c>
      <c r="F53" s="295">
        <v>3</v>
      </c>
    </row>
    <row r="54" spans="1:6" x14ac:dyDescent="0.25">
      <c r="A54" s="334">
        <v>7</v>
      </c>
      <c r="B54" s="330" t="s">
        <v>294</v>
      </c>
      <c r="C54" s="453" t="s">
        <v>291</v>
      </c>
      <c r="D54" s="453"/>
      <c r="E54" s="330"/>
      <c r="F54" s="330"/>
    </row>
    <row r="55" spans="1:6" x14ac:dyDescent="0.25">
      <c r="A55" s="336" t="s">
        <v>419</v>
      </c>
      <c r="C55" s="455" t="s">
        <v>417</v>
      </c>
      <c r="D55" s="455"/>
      <c r="E55" s="295" t="s">
        <v>277</v>
      </c>
      <c r="F55" s="295">
        <v>2</v>
      </c>
    </row>
    <row r="56" spans="1:6" x14ac:dyDescent="0.25">
      <c r="A56" s="336" t="s">
        <v>420</v>
      </c>
      <c r="C56" s="455" t="s">
        <v>416</v>
      </c>
      <c r="D56" s="455"/>
      <c r="E56" s="295" t="s">
        <v>277</v>
      </c>
      <c r="F56" s="295">
        <v>2</v>
      </c>
    </row>
    <row r="57" spans="1:6" x14ac:dyDescent="0.25">
      <c r="A57" s="336" t="s">
        <v>421</v>
      </c>
      <c r="C57" s="455" t="s">
        <v>418</v>
      </c>
      <c r="D57" s="455"/>
      <c r="E57" s="295" t="s">
        <v>277</v>
      </c>
      <c r="F57" s="295">
        <v>3</v>
      </c>
    </row>
    <row r="58" spans="1:6" x14ac:dyDescent="0.25">
      <c r="A58" s="334">
        <v>8</v>
      </c>
      <c r="B58" s="330" t="s">
        <v>294</v>
      </c>
      <c r="C58" s="453" t="s">
        <v>292</v>
      </c>
      <c r="D58" s="453"/>
      <c r="E58" s="330"/>
      <c r="F58" s="330"/>
    </row>
    <row r="59" spans="1:6" x14ac:dyDescent="0.25">
      <c r="A59" s="336" t="s">
        <v>424</v>
      </c>
      <c r="C59" s="455" t="s">
        <v>422</v>
      </c>
      <c r="D59" s="455"/>
      <c r="E59" s="295" t="s">
        <v>277</v>
      </c>
      <c r="F59" s="295">
        <v>3</v>
      </c>
    </row>
    <row r="60" spans="1:6" x14ac:dyDescent="0.25">
      <c r="A60" s="336" t="s">
        <v>425</v>
      </c>
      <c r="C60" s="455" t="s">
        <v>423</v>
      </c>
      <c r="D60" s="455"/>
      <c r="E60" s="295" t="s">
        <v>277</v>
      </c>
      <c r="F60" s="295">
        <v>3</v>
      </c>
    </row>
    <row r="61" spans="1:6" x14ac:dyDescent="0.25">
      <c r="A61" s="459" t="s">
        <v>426</v>
      </c>
      <c r="B61" s="460" t="s">
        <v>289</v>
      </c>
      <c r="C61" s="447" t="s">
        <v>290</v>
      </c>
      <c r="D61" s="447"/>
      <c r="E61" s="330"/>
      <c r="F61" s="330"/>
    </row>
    <row r="62" spans="1:6" x14ac:dyDescent="0.25">
      <c r="A62" s="459"/>
      <c r="B62" s="460"/>
      <c r="C62" s="447"/>
      <c r="D62" s="447"/>
      <c r="E62" s="330"/>
      <c r="F62" s="330"/>
    </row>
    <row r="63" spans="1:6" x14ac:dyDescent="0.25">
      <c r="A63" s="336" t="s">
        <v>427</v>
      </c>
      <c r="C63" s="455" t="s">
        <v>403</v>
      </c>
      <c r="D63" s="455"/>
      <c r="E63" s="295" t="s">
        <v>277</v>
      </c>
      <c r="F63" s="295">
        <v>2</v>
      </c>
    </row>
    <row r="64" spans="1:6" x14ac:dyDescent="0.25">
      <c r="A64" s="336" t="s">
        <v>428</v>
      </c>
      <c r="C64" s="455" t="s">
        <v>397</v>
      </c>
      <c r="D64" s="455"/>
      <c r="E64" s="295" t="s">
        <v>277</v>
      </c>
      <c r="F64" s="295">
        <v>2</v>
      </c>
    </row>
    <row r="65" spans="1:6" x14ac:dyDescent="0.25">
      <c r="A65" s="336" t="s">
        <v>429</v>
      </c>
      <c r="C65" s="455" t="s">
        <v>399</v>
      </c>
      <c r="D65" s="455"/>
      <c r="E65" s="295" t="s">
        <v>277</v>
      </c>
      <c r="F65" s="295">
        <v>2</v>
      </c>
    </row>
    <row r="66" spans="1:6" x14ac:dyDescent="0.25">
      <c r="A66" s="336" t="s">
        <v>430</v>
      </c>
      <c r="C66" s="455" t="s">
        <v>400</v>
      </c>
      <c r="D66" s="455"/>
      <c r="E66" s="295" t="s">
        <v>277</v>
      </c>
      <c r="F66" s="295">
        <v>3</v>
      </c>
    </row>
    <row r="67" spans="1:6" x14ac:dyDescent="0.25">
      <c r="A67" s="336" t="s">
        <v>431</v>
      </c>
      <c r="C67" s="455" t="s">
        <v>401</v>
      </c>
      <c r="D67" s="455"/>
      <c r="E67" s="295" t="s">
        <v>277</v>
      </c>
      <c r="F67" s="295">
        <v>2</v>
      </c>
    </row>
    <row r="68" spans="1:6" x14ac:dyDescent="0.25">
      <c r="A68" s="336" t="s">
        <v>432</v>
      </c>
      <c r="C68" s="455" t="s">
        <v>402</v>
      </c>
      <c r="D68" s="455"/>
      <c r="E68" s="295" t="s">
        <v>277</v>
      </c>
      <c r="F68" s="295">
        <v>2</v>
      </c>
    </row>
    <row r="69" spans="1:6" x14ac:dyDescent="0.25">
      <c r="A69" s="336" t="s">
        <v>433</v>
      </c>
      <c r="C69" s="455" t="s">
        <v>404</v>
      </c>
      <c r="D69" s="455"/>
      <c r="E69" s="295" t="s">
        <v>277</v>
      </c>
      <c r="F69" s="295">
        <v>2</v>
      </c>
    </row>
    <row r="70" spans="1:6" x14ac:dyDescent="0.25">
      <c r="A70" s="336" t="s">
        <v>434</v>
      </c>
      <c r="C70" s="455" t="s">
        <v>405</v>
      </c>
      <c r="D70" s="455"/>
      <c r="E70" s="295" t="s">
        <v>277</v>
      </c>
      <c r="F70" s="295">
        <v>3</v>
      </c>
    </row>
    <row r="71" spans="1:6" x14ac:dyDescent="0.25">
      <c r="A71" s="336" t="s">
        <v>473</v>
      </c>
      <c r="C71" s="455" t="s">
        <v>472</v>
      </c>
      <c r="D71" s="455"/>
      <c r="E71" s="295" t="s">
        <v>277</v>
      </c>
    </row>
    <row r="72" spans="1:6" x14ac:dyDescent="0.25">
      <c r="A72" s="330">
        <v>10</v>
      </c>
      <c r="B72" s="330" t="s">
        <v>55</v>
      </c>
      <c r="C72" s="449" t="s">
        <v>296</v>
      </c>
      <c r="D72" s="449"/>
      <c r="E72" s="333"/>
      <c r="F72" s="330"/>
    </row>
    <row r="73" spans="1:6" x14ac:dyDescent="0.25">
      <c r="A73" s="336" t="s">
        <v>88</v>
      </c>
      <c r="C73" s="448" t="s">
        <v>412</v>
      </c>
      <c r="D73" s="448"/>
      <c r="E73" s="332" t="s">
        <v>89</v>
      </c>
      <c r="F73" s="331">
        <v>1</v>
      </c>
    </row>
    <row r="74" spans="1:6" x14ac:dyDescent="0.25">
      <c r="A74" s="336" t="s">
        <v>398</v>
      </c>
      <c r="C74" s="448" t="s">
        <v>298</v>
      </c>
      <c r="D74" s="448"/>
      <c r="E74" s="332" t="s">
        <v>89</v>
      </c>
      <c r="F74" s="295">
        <v>1</v>
      </c>
    </row>
    <row r="75" spans="1:6" x14ac:dyDescent="0.25">
      <c r="A75" s="336" t="s">
        <v>406</v>
      </c>
      <c r="C75" s="455" t="s">
        <v>409</v>
      </c>
      <c r="D75" s="455"/>
      <c r="E75" s="332" t="s">
        <v>89</v>
      </c>
      <c r="F75" s="295">
        <v>1</v>
      </c>
    </row>
    <row r="76" spans="1:6" x14ac:dyDescent="0.25">
      <c r="A76" s="336" t="s">
        <v>407</v>
      </c>
      <c r="C76" s="455" t="s">
        <v>410</v>
      </c>
      <c r="D76" s="455"/>
      <c r="E76" s="332" t="s">
        <v>89</v>
      </c>
      <c r="F76" s="295">
        <v>1</v>
      </c>
    </row>
    <row r="77" spans="1:6" x14ac:dyDescent="0.25">
      <c r="A77" s="336" t="s">
        <v>408</v>
      </c>
      <c r="C77" s="455" t="s">
        <v>411</v>
      </c>
      <c r="D77" s="455"/>
      <c r="E77" s="332" t="s">
        <v>89</v>
      </c>
      <c r="F77" s="295">
        <v>1</v>
      </c>
    </row>
    <row r="78" spans="1:6" x14ac:dyDescent="0.25">
      <c r="A78" s="330">
        <v>11</v>
      </c>
      <c r="B78" s="330" t="s">
        <v>256</v>
      </c>
      <c r="C78" s="454" t="s">
        <v>372</v>
      </c>
      <c r="D78" s="454"/>
      <c r="E78" s="333"/>
      <c r="F78" s="330"/>
    </row>
    <row r="79" spans="1:6" x14ac:dyDescent="0.25">
      <c r="A79" s="336" t="s">
        <v>90</v>
      </c>
      <c r="C79" s="448" t="s">
        <v>435</v>
      </c>
      <c r="D79" s="448"/>
      <c r="E79" s="295" t="s">
        <v>277</v>
      </c>
      <c r="F79" s="331">
        <v>3</v>
      </c>
    </row>
    <row r="80" spans="1:6" x14ac:dyDescent="0.25">
      <c r="A80" s="336" t="s">
        <v>299</v>
      </c>
      <c r="C80" s="455" t="s">
        <v>436</v>
      </c>
      <c r="D80" s="455"/>
      <c r="E80" s="295" t="s">
        <v>277</v>
      </c>
      <c r="F80" s="295">
        <v>3</v>
      </c>
    </row>
    <row r="81" spans="1:6" x14ac:dyDescent="0.25">
      <c r="A81" s="336" t="s">
        <v>413</v>
      </c>
      <c r="C81" s="451" t="s">
        <v>437</v>
      </c>
      <c r="D81" s="451"/>
      <c r="E81" s="295" t="s">
        <v>277</v>
      </c>
      <c r="F81" s="295">
        <v>3</v>
      </c>
    </row>
    <row r="82" spans="1:6" x14ac:dyDescent="0.25">
      <c r="A82" s="336" t="s">
        <v>414</v>
      </c>
      <c r="C82" s="451" t="s">
        <v>438</v>
      </c>
      <c r="D82" s="451"/>
      <c r="E82" s="295" t="s">
        <v>277</v>
      </c>
      <c r="F82" s="295">
        <v>3</v>
      </c>
    </row>
    <row r="83" spans="1:6" ht="15" customHeight="1" x14ac:dyDescent="0.25">
      <c r="A83" s="336" t="s">
        <v>415</v>
      </c>
      <c r="C83" s="451" t="s">
        <v>439</v>
      </c>
      <c r="D83" s="451"/>
      <c r="E83" s="295" t="s">
        <v>277</v>
      </c>
      <c r="F83" s="295">
        <v>3</v>
      </c>
    </row>
    <row r="84" spans="1:6" ht="15.75" customHeight="1" x14ac:dyDescent="0.25">
      <c r="A84" s="336" t="s">
        <v>442</v>
      </c>
      <c r="C84" s="451" t="s">
        <v>440</v>
      </c>
      <c r="D84" s="451"/>
      <c r="E84" s="295" t="s">
        <v>277</v>
      </c>
      <c r="F84" s="295">
        <v>3</v>
      </c>
    </row>
    <row r="85" spans="1:6" x14ac:dyDescent="0.25">
      <c r="A85" s="336" t="s">
        <v>443</v>
      </c>
      <c r="C85" s="450" t="s">
        <v>441</v>
      </c>
      <c r="D85" s="450"/>
      <c r="E85" s="295" t="s">
        <v>277</v>
      </c>
      <c r="F85" s="295">
        <v>3</v>
      </c>
    </row>
    <row r="86" spans="1:6" ht="15.75" customHeight="1" x14ac:dyDescent="0.25">
      <c r="C86" s="446"/>
      <c r="D86" s="446"/>
    </row>
    <row r="87" spans="1:6" x14ac:dyDescent="0.25">
      <c r="C87" s="446"/>
      <c r="D87" s="446"/>
    </row>
    <row r="88" spans="1:6" x14ac:dyDescent="0.25">
      <c r="C88" s="446"/>
      <c r="D88" s="446"/>
    </row>
  </sheetData>
  <mergeCells count="86"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44:D44"/>
    <mergeCell ref="C42:D42"/>
    <mergeCell ref="C43:D43"/>
    <mergeCell ref="C36:D36"/>
    <mergeCell ref="C40:D40"/>
    <mergeCell ref="C30:D30"/>
    <mergeCell ref="C29:D29"/>
    <mergeCell ref="C31:D31"/>
    <mergeCell ref="C32:D32"/>
    <mergeCell ref="C33:D33"/>
    <mergeCell ref="C1:D1"/>
    <mergeCell ref="C2:D2"/>
    <mergeCell ref="C3:D3"/>
    <mergeCell ref="C4:D4"/>
    <mergeCell ref="C5:D5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</mergeCells>
  <conditionalFormatting sqref="E3">
    <cfRule type="containsText" dxfId="374" priority="203" operator="containsText" text="Ei tehdä">
      <formula>NOT(ISERROR(SEARCH("Ei tehdä",E3)))</formula>
    </cfRule>
    <cfRule type="containsText" dxfId="373" priority="204" operator="containsText" text="Valmis">
      <formula>NOT(ISERROR(SEARCH("Valmis",E3)))</formula>
    </cfRule>
    <cfRule type="containsText" dxfId="372" priority="205" operator="containsText" text="Kesken">
      <formula>NOT(ISERROR(SEARCH("Kesken",E3)))</formula>
    </cfRule>
    <cfRule type="containsBlanks" dxfId="371" priority="206">
      <formula>LEN(TRIM(E3))=0</formula>
    </cfRule>
  </conditionalFormatting>
  <conditionalFormatting sqref="E4">
    <cfRule type="containsText" dxfId="370" priority="198" operator="containsText" text="Ei tehdä">
      <formula>NOT(ISERROR(SEARCH("Ei tehdä",E4)))</formula>
    </cfRule>
    <cfRule type="containsText" dxfId="369" priority="199" operator="containsText" text="Valmis">
      <formula>NOT(ISERROR(SEARCH("Valmis",E4)))</formula>
    </cfRule>
    <cfRule type="containsText" dxfId="368" priority="200" operator="containsText" text="Kesken">
      <formula>NOT(ISERROR(SEARCH("Kesken",E4)))</formula>
    </cfRule>
    <cfRule type="containsBlanks" dxfId="367" priority="201">
      <formula>LEN(TRIM(E4))=0</formula>
    </cfRule>
  </conditionalFormatting>
  <conditionalFormatting sqref="E6 E8">
    <cfRule type="containsText" dxfId="366" priority="183" operator="containsText" text="Ei tehdä">
      <formula>NOT(ISERROR(SEARCH("Ei tehdä",E6)))</formula>
    </cfRule>
    <cfRule type="containsText" dxfId="365" priority="184" operator="containsText" text="Valmis">
      <formula>NOT(ISERROR(SEARCH("Valmis",E6)))</formula>
    </cfRule>
    <cfRule type="containsText" dxfId="364" priority="185" operator="containsText" text="Kesken">
      <formula>NOT(ISERROR(SEARCH("Kesken",E6)))</formula>
    </cfRule>
    <cfRule type="containsBlanks" dxfId="363" priority="186">
      <formula>LEN(TRIM(E6))=0</formula>
    </cfRule>
  </conditionalFormatting>
  <conditionalFormatting sqref="E13">
    <cfRule type="containsText" dxfId="362" priority="171" operator="containsText" text="Ei tehdä">
      <formula>NOT(ISERROR(SEARCH("Ei tehdä",E13)))</formula>
    </cfRule>
    <cfRule type="containsText" dxfId="361" priority="172" operator="containsText" text="Valmis">
      <formula>NOT(ISERROR(SEARCH("Valmis",E13)))</formula>
    </cfRule>
    <cfRule type="containsText" dxfId="360" priority="173" operator="containsText" text="Kesken">
      <formula>NOT(ISERROR(SEARCH("Kesken",E13)))</formula>
    </cfRule>
    <cfRule type="containsBlanks" dxfId="359" priority="174">
      <formula>LEN(TRIM(E13))=0</formula>
    </cfRule>
  </conditionalFormatting>
  <conditionalFormatting sqref="E14">
    <cfRule type="containsText" dxfId="358" priority="167" operator="containsText" text="Ei tehdä">
      <formula>NOT(ISERROR(SEARCH("Ei tehdä",E14)))</formula>
    </cfRule>
    <cfRule type="containsText" dxfId="357" priority="168" operator="containsText" text="Valmis">
      <formula>NOT(ISERROR(SEARCH("Valmis",E14)))</formula>
    </cfRule>
    <cfRule type="containsText" dxfId="356" priority="169" operator="containsText" text="Kesken">
      <formula>NOT(ISERROR(SEARCH("Kesken",E14)))</formula>
    </cfRule>
    <cfRule type="containsBlanks" dxfId="355" priority="170">
      <formula>LEN(TRIM(E14))=0</formula>
    </cfRule>
  </conditionalFormatting>
  <conditionalFormatting sqref="E15">
    <cfRule type="containsText" dxfId="354" priority="163" operator="containsText" text="Ei tehdä">
      <formula>NOT(ISERROR(SEARCH("Ei tehdä",E15)))</formula>
    </cfRule>
    <cfRule type="containsText" dxfId="353" priority="164" operator="containsText" text="Valmis">
      <formula>NOT(ISERROR(SEARCH("Valmis",E15)))</formula>
    </cfRule>
    <cfRule type="containsText" dxfId="352" priority="165" operator="containsText" text="Kesken">
      <formula>NOT(ISERROR(SEARCH("Kesken",E15)))</formula>
    </cfRule>
    <cfRule type="containsBlanks" dxfId="351" priority="166">
      <formula>LEN(TRIM(E15))=0</formula>
    </cfRule>
  </conditionalFormatting>
  <conditionalFormatting sqref="E17">
    <cfRule type="containsText" dxfId="350" priority="159" operator="containsText" text="Ei tehdä">
      <formula>NOT(ISERROR(SEARCH("Ei tehdä",E17)))</formula>
    </cfRule>
    <cfRule type="containsText" dxfId="349" priority="160" operator="containsText" text="Valmis">
      <formula>NOT(ISERROR(SEARCH("Valmis",E17)))</formula>
    </cfRule>
    <cfRule type="containsText" dxfId="348" priority="161" operator="containsText" text="Kesken">
      <formula>NOT(ISERROR(SEARCH("Kesken",E17)))</formula>
    </cfRule>
    <cfRule type="containsBlanks" dxfId="347" priority="162">
      <formula>LEN(TRIM(E17))=0</formula>
    </cfRule>
  </conditionalFormatting>
  <conditionalFormatting sqref="E18:E19">
    <cfRule type="containsText" dxfId="346" priority="155" operator="containsText" text="Ei tehdä">
      <formula>NOT(ISERROR(SEARCH("Ei tehdä",E18)))</formula>
    </cfRule>
    <cfRule type="containsText" dxfId="345" priority="156" operator="containsText" text="Valmis">
      <formula>NOT(ISERROR(SEARCH("Valmis",E18)))</formula>
    </cfRule>
    <cfRule type="containsText" dxfId="344" priority="157" operator="containsText" text="Kesken">
      <formula>NOT(ISERROR(SEARCH("Kesken",E18)))</formula>
    </cfRule>
    <cfRule type="containsBlanks" dxfId="343" priority="158">
      <formula>LEN(TRIM(E18))=0</formula>
    </cfRule>
  </conditionalFormatting>
  <conditionalFormatting sqref="E16">
    <cfRule type="containsText" dxfId="342" priority="147" operator="containsText" text="Ei tehdä">
      <formula>NOT(ISERROR(SEARCH("Ei tehdä",E16)))</formula>
    </cfRule>
    <cfRule type="containsText" dxfId="341" priority="148" operator="containsText" text="Valmis">
      <formula>NOT(ISERROR(SEARCH("Valmis",E16)))</formula>
    </cfRule>
    <cfRule type="containsText" dxfId="340" priority="149" operator="containsText" text="Kesken">
      <formula>NOT(ISERROR(SEARCH("Kesken",E16)))</formula>
    </cfRule>
    <cfRule type="containsBlanks" dxfId="339" priority="150">
      <formula>LEN(TRIM(E16))=0</formula>
    </cfRule>
  </conditionalFormatting>
  <conditionalFormatting sqref="E28">
    <cfRule type="containsText" dxfId="338" priority="135" operator="containsText" text="Ei tehdä">
      <formula>NOT(ISERROR(SEARCH("Ei tehdä",E28)))</formula>
    </cfRule>
    <cfRule type="containsText" dxfId="337" priority="136" operator="containsText" text="Valmis">
      <formula>NOT(ISERROR(SEARCH("Valmis",E28)))</formula>
    </cfRule>
    <cfRule type="containsText" dxfId="336" priority="137" operator="containsText" text="Kesken">
      <formula>NOT(ISERROR(SEARCH("Kesken",E28)))</formula>
    </cfRule>
    <cfRule type="containsBlanks" dxfId="335" priority="138">
      <formula>LEN(TRIM(E28))=0</formula>
    </cfRule>
  </conditionalFormatting>
  <conditionalFormatting sqref="E26">
    <cfRule type="containsText" dxfId="334" priority="131" operator="containsText" text="Ei tehdä">
      <formula>NOT(ISERROR(SEARCH("Ei tehdä",E26)))</formula>
    </cfRule>
    <cfRule type="containsText" dxfId="333" priority="132" operator="containsText" text="Valmis">
      <formula>NOT(ISERROR(SEARCH("Valmis",E26)))</formula>
    </cfRule>
    <cfRule type="containsText" dxfId="332" priority="133" operator="containsText" text="Kesken">
      <formula>NOT(ISERROR(SEARCH("Kesken",E26)))</formula>
    </cfRule>
    <cfRule type="containsBlanks" dxfId="331" priority="134">
      <formula>LEN(TRIM(E26))=0</formula>
    </cfRule>
  </conditionalFormatting>
  <conditionalFormatting sqref="E27">
    <cfRule type="containsText" dxfId="330" priority="127" operator="containsText" text="Ei tehdä">
      <formula>NOT(ISERROR(SEARCH("Ei tehdä",E27)))</formula>
    </cfRule>
    <cfRule type="containsText" dxfId="329" priority="128" operator="containsText" text="Valmis">
      <formula>NOT(ISERROR(SEARCH("Valmis",E27)))</formula>
    </cfRule>
    <cfRule type="containsText" dxfId="328" priority="129" operator="containsText" text="Kesken">
      <formula>NOT(ISERROR(SEARCH("Kesken",E27)))</formula>
    </cfRule>
    <cfRule type="containsBlanks" dxfId="327" priority="130">
      <formula>LEN(TRIM(E27))=0</formula>
    </cfRule>
  </conditionalFormatting>
  <conditionalFormatting sqref="E29:E37 E39:E40">
    <cfRule type="containsText" dxfId="326" priority="107" operator="containsText" text="Ei tehdä">
      <formula>NOT(ISERROR(SEARCH("Ei tehdä",E29)))</formula>
    </cfRule>
    <cfRule type="containsText" dxfId="325" priority="108" operator="containsText" text="Valmis">
      <formula>NOT(ISERROR(SEARCH("Valmis",E29)))</formula>
    </cfRule>
    <cfRule type="containsText" dxfId="324" priority="109" operator="containsText" text="Kesken">
      <formula>NOT(ISERROR(SEARCH("Kesken",E29)))</formula>
    </cfRule>
    <cfRule type="containsBlanks" dxfId="323" priority="110">
      <formula>LEN(TRIM(E29))=0</formula>
    </cfRule>
  </conditionalFormatting>
  <conditionalFormatting sqref="E42:E47">
    <cfRule type="containsText" dxfId="322" priority="103" operator="containsText" text="Ei tehdä">
      <formula>NOT(ISERROR(SEARCH("Ei tehdä",E42)))</formula>
    </cfRule>
    <cfRule type="containsText" dxfId="321" priority="104" operator="containsText" text="Valmis">
      <formula>NOT(ISERROR(SEARCH("Valmis",E42)))</formula>
    </cfRule>
    <cfRule type="containsText" dxfId="320" priority="105" operator="containsText" text="Kesken">
      <formula>NOT(ISERROR(SEARCH("Kesken",E42)))</formula>
    </cfRule>
    <cfRule type="containsBlanks" dxfId="319" priority="106">
      <formula>LEN(TRIM(E42))=0</formula>
    </cfRule>
  </conditionalFormatting>
  <conditionalFormatting sqref="E7">
    <cfRule type="containsText" dxfId="318" priority="99" operator="containsText" text="Ei tehdä">
      <formula>NOT(ISERROR(SEARCH("Ei tehdä",E7)))</formula>
    </cfRule>
    <cfRule type="containsText" dxfId="317" priority="100" operator="containsText" text="Valmis">
      <formula>NOT(ISERROR(SEARCH("Valmis",E7)))</formula>
    </cfRule>
    <cfRule type="containsText" dxfId="316" priority="101" operator="containsText" text="Kesken">
      <formula>NOT(ISERROR(SEARCH("Kesken",E7)))</formula>
    </cfRule>
    <cfRule type="containsBlanks" dxfId="315" priority="102">
      <formula>LEN(TRIM(E7))=0</formula>
    </cfRule>
  </conditionalFormatting>
  <conditionalFormatting sqref="E79">
    <cfRule type="containsText" dxfId="314" priority="95" operator="containsText" text="Ei tehdä">
      <formula>NOT(ISERROR(SEARCH("Ei tehdä",E79)))</formula>
    </cfRule>
    <cfRule type="containsText" dxfId="313" priority="96" operator="containsText" text="Valmis">
      <formula>NOT(ISERROR(SEARCH("Valmis",E79)))</formula>
    </cfRule>
    <cfRule type="containsText" dxfId="312" priority="97" operator="containsText" text="Kesken">
      <formula>NOT(ISERROR(SEARCH("Kesken",E79)))</formula>
    </cfRule>
    <cfRule type="containsBlanks" dxfId="311" priority="98">
      <formula>LEN(TRIM(E79))=0</formula>
    </cfRule>
  </conditionalFormatting>
  <conditionalFormatting sqref="E12">
    <cfRule type="containsText" dxfId="310" priority="91" operator="containsText" text="Ei tehdä">
      <formula>NOT(ISERROR(SEARCH("Ei tehdä",E12)))</formula>
    </cfRule>
    <cfRule type="containsText" dxfId="309" priority="92" operator="containsText" text="Valmis">
      <formula>NOT(ISERROR(SEARCH("Valmis",E12)))</formula>
    </cfRule>
    <cfRule type="containsText" dxfId="308" priority="93" operator="containsText" text="Kesken">
      <formula>NOT(ISERROR(SEARCH("Kesken",E12)))</formula>
    </cfRule>
    <cfRule type="containsBlanks" dxfId="307" priority="94">
      <formula>LEN(TRIM(E12))=0</formula>
    </cfRule>
  </conditionalFormatting>
  <conditionalFormatting sqref="E20:E23">
    <cfRule type="containsText" dxfId="306" priority="86" operator="containsText" text="Ei tehdä">
      <formula>NOT(ISERROR(SEARCH("Ei tehdä",E20)))</formula>
    </cfRule>
    <cfRule type="containsText" dxfId="305" priority="87" operator="containsText" text="Valmis">
      <formula>NOT(ISERROR(SEARCH("Valmis",E20)))</formula>
    </cfRule>
    <cfRule type="containsText" dxfId="304" priority="88" operator="containsText" text="Kesken">
      <formula>NOT(ISERROR(SEARCH("Kesken",E20)))</formula>
    </cfRule>
    <cfRule type="containsBlanks" dxfId="303" priority="89">
      <formula>LEN(TRIM(E20))=0</formula>
    </cfRule>
  </conditionalFormatting>
  <conditionalFormatting sqref="E74">
    <cfRule type="containsText" dxfId="302" priority="81" operator="containsText" text="Ei tehdä">
      <formula>NOT(ISERROR(SEARCH("Ei tehdä",E74)))</formula>
    </cfRule>
    <cfRule type="containsText" dxfId="301" priority="82" operator="containsText" text="Valmis">
      <formula>NOT(ISERROR(SEARCH("Valmis",E74)))</formula>
    </cfRule>
    <cfRule type="containsText" dxfId="300" priority="83" operator="containsText" text="Kesken">
      <formula>NOT(ISERROR(SEARCH("Kesken",E74)))</formula>
    </cfRule>
    <cfRule type="containsBlanks" dxfId="299" priority="84">
      <formula>LEN(TRIM(E74))=0</formula>
    </cfRule>
  </conditionalFormatting>
  <conditionalFormatting sqref="E38">
    <cfRule type="containsText" dxfId="298" priority="76" operator="containsText" text="Ei tehdä">
      <formula>NOT(ISERROR(SEARCH("Ei tehdä",E38)))</formula>
    </cfRule>
    <cfRule type="containsText" dxfId="297" priority="77" operator="containsText" text="Valmis">
      <formula>NOT(ISERROR(SEARCH("Valmis",E38)))</formula>
    </cfRule>
    <cfRule type="containsText" dxfId="296" priority="78" operator="containsText" text="Kesken">
      <formula>NOT(ISERROR(SEARCH("Kesken",E38)))</formula>
    </cfRule>
    <cfRule type="containsBlanks" dxfId="295" priority="79">
      <formula>LEN(TRIM(E38))=0</formula>
    </cfRule>
  </conditionalFormatting>
  <conditionalFormatting sqref="E73">
    <cfRule type="containsText" dxfId="294" priority="71" operator="containsText" text="Ei tehdä">
      <formula>NOT(ISERROR(SEARCH("Ei tehdä",E73)))</formula>
    </cfRule>
    <cfRule type="containsText" dxfId="293" priority="72" operator="containsText" text="Valmis">
      <formula>NOT(ISERROR(SEARCH("Valmis",E73)))</formula>
    </cfRule>
    <cfRule type="containsText" dxfId="292" priority="73" operator="containsText" text="Kesken">
      <formula>NOT(ISERROR(SEARCH("Kesken",E73)))</formula>
    </cfRule>
    <cfRule type="containsBlanks" dxfId="291" priority="74">
      <formula>LEN(TRIM(E73))=0</formula>
    </cfRule>
  </conditionalFormatting>
  <conditionalFormatting sqref="E49">
    <cfRule type="containsText" dxfId="290" priority="62" operator="containsText" text="Ei tehdä">
      <formula>NOT(ISERROR(SEARCH("Ei tehdä",E49)))</formula>
    </cfRule>
    <cfRule type="containsText" dxfId="289" priority="63" operator="containsText" text="Valmis">
      <formula>NOT(ISERROR(SEARCH("Valmis",E49)))</formula>
    </cfRule>
    <cfRule type="containsText" dxfId="288" priority="64" operator="containsText" text="Kesken">
      <formula>NOT(ISERROR(SEARCH("Kesken",E49)))</formula>
    </cfRule>
    <cfRule type="containsBlanks" dxfId="287" priority="65">
      <formula>LEN(TRIM(E49))=0</formula>
    </cfRule>
  </conditionalFormatting>
  <conditionalFormatting sqref="E50">
    <cfRule type="containsText" dxfId="286" priority="58" operator="containsText" text="Ei tehdä">
      <formula>NOT(ISERROR(SEARCH("Ei tehdä",E50)))</formula>
    </cfRule>
    <cfRule type="containsText" dxfId="285" priority="59" operator="containsText" text="Valmis">
      <formula>NOT(ISERROR(SEARCH("Valmis",E50)))</formula>
    </cfRule>
    <cfRule type="containsText" dxfId="284" priority="60" operator="containsText" text="Kesken">
      <formula>NOT(ISERROR(SEARCH("Kesken",E50)))</formula>
    </cfRule>
    <cfRule type="containsBlanks" dxfId="283" priority="61">
      <formula>LEN(TRIM(E50))=0</formula>
    </cfRule>
  </conditionalFormatting>
  <conditionalFormatting sqref="E51">
    <cfRule type="containsText" dxfId="282" priority="54" operator="containsText" text="Ei tehdä">
      <formula>NOT(ISERROR(SEARCH("Ei tehdä",E51)))</formula>
    </cfRule>
    <cfRule type="containsText" dxfId="281" priority="55" operator="containsText" text="Valmis">
      <formula>NOT(ISERROR(SEARCH("Valmis",E51)))</formula>
    </cfRule>
    <cfRule type="containsText" dxfId="280" priority="56" operator="containsText" text="Kesken">
      <formula>NOT(ISERROR(SEARCH("Kesken",E51)))</formula>
    </cfRule>
    <cfRule type="containsBlanks" dxfId="279" priority="57">
      <formula>LEN(TRIM(E51))=0</formula>
    </cfRule>
  </conditionalFormatting>
  <conditionalFormatting sqref="E52">
    <cfRule type="containsText" dxfId="278" priority="50" operator="containsText" text="Ei tehdä">
      <formula>NOT(ISERROR(SEARCH("Ei tehdä",E52)))</formula>
    </cfRule>
    <cfRule type="containsText" dxfId="277" priority="51" operator="containsText" text="Valmis">
      <formula>NOT(ISERROR(SEARCH("Valmis",E52)))</formula>
    </cfRule>
    <cfRule type="containsText" dxfId="276" priority="52" operator="containsText" text="Kesken">
      <formula>NOT(ISERROR(SEARCH("Kesken",E52)))</formula>
    </cfRule>
    <cfRule type="containsBlanks" dxfId="275" priority="53">
      <formula>LEN(TRIM(E52))=0</formula>
    </cfRule>
  </conditionalFormatting>
  <conditionalFormatting sqref="E53">
    <cfRule type="containsText" dxfId="274" priority="42" operator="containsText" text="Ei tehdä">
      <formula>NOT(ISERROR(SEARCH("Ei tehdä",E53)))</formula>
    </cfRule>
    <cfRule type="containsText" dxfId="273" priority="43" operator="containsText" text="Valmis">
      <formula>NOT(ISERROR(SEARCH("Valmis",E53)))</formula>
    </cfRule>
    <cfRule type="containsText" dxfId="272" priority="44" operator="containsText" text="Kesken">
      <formula>NOT(ISERROR(SEARCH("Kesken",E53)))</formula>
    </cfRule>
    <cfRule type="containsBlanks" dxfId="271" priority="45">
      <formula>LEN(TRIM(E53))=0</formula>
    </cfRule>
  </conditionalFormatting>
  <conditionalFormatting sqref="E63:E70">
    <cfRule type="containsText" dxfId="270" priority="38" operator="containsText" text="Ei tehdä">
      <formula>NOT(ISERROR(SEARCH("Ei tehdä",E63)))</formula>
    </cfRule>
    <cfRule type="containsText" dxfId="269" priority="39" operator="containsText" text="Valmis">
      <formula>NOT(ISERROR(SEARCH("Valmis",E63)))</formula>
    </cfRule>
    <cfRule type="containsText" dxfId="268" priority="40" operator="containsText" text="Kesken">
      <formula>NOT(ISERROR(SEARCH("Kesken",E63)))</formula>
    </cfRule>
    <cfRule type="containsBlanks" dxfId="267" priority="41">
      <formula>LEN(TRIM(E63))=0</formula>
    </cfRule>
  </conditionalFormatting>
  <conditionalFormatting sqref="E75:E77">
    <cfRule type="containsText" dxfId="266" priority="34" operator="containsText" text="Ei tehdä">
      <formula>NOT(ISERROR(SEARCH("Ei tehdä",E75)))</formula>
    </cfRule>
    <cfRule type="containsText" dxfId="265" priority="35" operator="containsText" text="Valmis">
      <formula>NOT(ISERROR(SEARCH("Valmis",E75)))</formula>
    </cfRule>
    <cfRule type="containsText" dxfId="264" priority="36" operator="containsText" text="Kesken">
      <formula>NOT(ISERROR(SEARCH("Kesken",E75)))</formula>
    </cfRule>
    <cfRule type="containsBlanks" dxfId="263" priority="37">
      <formula>LEN(TRIM(E75))=0</formula>
    </cfRule>
  </conditionalFormatting>
  <conditionalFormatting sqref="E55:E57">
    <cfRule type="containsText" dxfId="262" priority="29" operator="containsText" text="Ei tehdä">
      <formula>NOT(ISERROR(SEARCH("Ei tehdä",E55)))</formula>
    </cfRule>
    <cfRule type="containsText" dxfId="261" priority="30" operator="containsText" text="Valmis">
      <formula>NOT(ISERROR(SEARCH("Valmis",E55)))</formula>
    </cfRule>
    <cfRule type="containsText" dxfId="260" priority="31" operator="containsText" text="Kesken">
      <formula>NOT(ISERROR(SEARCH("Kesken",E55)))</formula>
    </cfRule>
    <cfRule type="containsBlanks" dxfId="259" priority="32">
      <formula>LEN(TRIM(E55))=0</formula>
    </cfRule>
  </conditionalFormatting>
  <conditionalFormatting sqref="E59:E60">
    <cfRule type="containsText" dxfId="258" priority="21" operator="containsText" text="Ei tehdä">
      <formula>NOT(ISERROR(SEARCH("Ei tehdä",E59)))</formula>
    </cfRule>
    <cfRule type="containsText" dxfId="257" priority="22" operator="containsText" text="Valmis">
      <formula>NOT(ISERROR(SEARCH("Valmis",E59)))</formula>
    </cfRule>
    <cfRule type="containsText" dxfId="256" priority="23" operator="containsText" text="Kesken">
      <formula>NOT(ISERROR(SEARCH("Kesken",E59)))</formula>
    </cfRule>
    <cfRule type="containsBlanks" dxfId="255" priority="24">
      <formula>LEN(TRIM(E59))=0</formula>
    </cfRule>
  </conditionalFormatting>
  <conditionalFormatting sqref="E80:E85">
    <cfRule type="containsText" dxfId="254" priority="17" operator="containsText" text="Ei tehdä">
      <formula>NOT(ISERROR(SEARCH("Ei tehdä",E80)))</formula>
    </cfRule>
    <cfRule type="containsText" dxfId="253" priority="18" operator="containsText" text="Valmis">
      <formula>NOT(ISERROR(SEARCH("Valmis",E80)))</formula>
    </cfRule>
    <cfRule type="containsText" dxfId="252" priority="19" operator="containsText" text="Kesken">
      <formula>NOT(ISERROR(SEARCH("Kesken",E80)))</formula>
    </cfRule>
    <cfRule type="containsBlanks" dxfId="251" priority="20">
      <formula>LEN(TRIM(E80))=0</formula>
    </cfRule>
  </conditionalFormatting>
  <conditionalFormatting sqref="E9">
    <cfRule type="containsText" dxfId="250" priority="13" operator="containsText" text="Ei tehdä">
      <formula>NOT(ISERROR(SEARCH("Ei tehdä",E9)))</formula>
    </cfRule>
    <cfRule type="containsText" dxfId="249" priority="14" operator="containsText" text="Valmis">
      <formula>NOT(ISERROR(SEARCH("Valmis",E9)))</formula>
    </cfRule>
    <cfRule type="containsText" dxfId="248" priority="15" operator="containsText" text="Kesken">
      <formula>NOT(ISERROR(SEARCH("Kesken",E9)))</formula>
    </cfRule>
    <cfRule type="containsBlanks" dxfId="247" priority="16">
      <formula>LEN(TRIM(E9))=0</formula>
    </cfRule>
  </conditionalFormatting>
  <conditionalFormatting sqref="E10">
    <cfRule type="containsText" dxfId="246" priority="9" operator="containsText" text="Ei tehdä">
      <formula>NOT(ISERROR(SEARCH("Ei tehdä",E10)))</formula>
    </cfRule>
    <cfRule type="containsText" dxfId="245" priority="10" operator="containsText" text="Valmis">
      <formula>NOT(ISERROR(SEARCH("Valmis",E10)))</formula>
    </cfRule>
    <cfRule type="containsText" dxfId="244" priority="11" operator="containsText" text="Kesken">
      <formula>NOT(ISERROR(SEARCH("Kesken",E10)))</formula>
    </cfRule>
    <cfRule type="containsBlanks" dxfId="243" priority="12">
      <formula>LEN(TRIM(E10))=0</formula>
    </cfRule>
  </conditionalFormatting>
  <conditionalFormatting sqref="E71">
    <cfRule type="containsText" dxfId="242" priority="5" operator="containsText" text="Ei tehdä">
      <formula>NOT(ISERROR(SEARCH("Ei tehdä",E71)))</formula>
    </cfRule>
    <cfRule type="containsText" dxfId="241" priority="6" operator="containsText" text="Valmis">
      <formula>NOT(ISERROR(SEARCH("Valmis",E71)))</formula>
    </cfRule>
    <cfRule type="containsText" dxfId="240" priority="7" operator="containsText" text="Kesken">
      <formula>NOT(ISERROR(SEARCH("Kesken",E71)))</formula>
    </cfRule>
    <cfRule type="containsBlanks" dxfId="239" priority="8">
      <formula>LEN(TRIM(E71))=0</formula>
    </cfRule>
  </conditionalFormatting>
  <conditionalFormatting sqref="E24">
    <cfRule type="containsText" dxfId="238" priority="1" operator="containsText" text="Ei tehdä">
      <formula>NOT(ISERROR(SEARCH("Ei tehdä",E24)))</formula>
    </cfRule>
    <cfRule type="containsText" dxfId="237" priority="2" operator="containsText" text="Valmis">
      <formula>NOT(ISERROR(SEARCH("Valmis",E24)))</formula>
    </cfRule>
    <cfRule type="containsText" dxfId="236" priority="3" operator="containsText" text="Kesken">
      <formula>NOT(ISERROR(SEARCH("Kesken",E24)))</formula>
    </cfRule>
    <cfRule type="containsBlanks" dxfId="235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6" workbookViewId="0">
      <selection activeCell="F25" sqref="F25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2"/>
      <c r="K1" s="292"/>
      <c r="L1" s="292"/>
      <c r="M1" s="292"/>
      <c r="N1" s="292"/>
      <c r="O1" s="292"/>
    </row>
    <row r="2" spans="1:20" ht="14.25" customHeight="1" x14ac:dyDescent="0.25">
      <c r="B2" s="465" t="s">
        <v>49</v>
      </c>
      <c r="C2" s="466"/>
      <c r="D2" s="467" t="s">
        <v>361</v>
      </c>
      <c r="E2" s="468"/>
      <c r="F2" s="469"/>
      <c r="J2" s="292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0"/>
      <c r="E3" s="471"/>
      <c r="F3" s="472"/>
      <c r="J3" s="292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0"/>
      <c r="E4" s="471"/>
      <c r="F4" s="472"/>
      <c r="J4" s="292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0"/>
      <c r="E5" s="471"/>
      <c r="F5" s="472"/>
      <c r="J5" s="292"/>
      <c r="K5" s="292"/>
      <c r="L5" s="292"/>
      <c r="M5" s="292"/>
      <c r="N5" s="292"/>
      <c r="O5" s="292"/>
    </row>
    <row r="6" spans="1:20" ht="14.25" customHeight="1" x14ac:dyDescent="0.2">
      <c r="B6" s="262"/>
      <c r="C6" s="264"/>
      <c r="D6" s="473"/>
      <c r="E6" s="474"/>
      <c r="F6" s="475"/>
      <c r="J6" s="292"/>
      <c r="K6" s="292"/>
      <c r="L6" s="292"/>
      <c r="M6" s="292"/>
      <c r="N6" s="292"/>
      <c r="O6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326" t="s">
        <v>50</v>
      </c>
      <c r="C9" s="293"/>
      <c r="D9" s="293" t="s">
        <v>51</v>
      </c>
      <c r="E9" s="456" t="s">
        <v>52</v>
      </c>
      <c r="F9" s="457"/>
      <c r="G9" s="461" t="s">
        <v>53</v>
      </c>
      <c r="H9" s="462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38">
        <v>1</v>
      </c>
      <c r="C10" s="337"/>
      <c r="D10" s="338" t="s">
        <v>55</v>
      </c>
      <c r="E10" s="454" t="s">
        <v>254</v>
      </c>
      <c r="F10" s="454"/>
      <c r="G10" s="463"/>
      <c r="H10" s="463"/>
      <c r="I10" s="338">
        <v>0</v>
      </c>
      <c r="J10" s="338">
        <v>0</v>
      </c>
      <c r="K10" s="295"/>
      <c r="L10" s="295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38">
        <v>2</v>
      </c>
      <c r="C11" s="337"/>
      <c r="D11" s="330" t="s">
        <v>256</v>
      </c>
      <c r="E11" s="449" t="s">
        <v>258</v>
      </c>
      <c r="F11" s="449"/>
      <c r="G11" s="463"/>
      <c r="H11" s="463"/>
      <c r="I11" s="338">
        <v>2</v>
      </c>
      <c r="J11" s="338">
        <v>1</v>
      </c>
      <c r="K11" s="295"/>
      <c r="L11" s="295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38">
        <v>3</v>
      </c>
      <c r="C12" s="337"/>
      <c r="D12" s="330" t="s">
        <v>256</v>
      </c>
      <c r="E12" s="454" t="s">
        <v>257</v>
      </c>
      <c r="F12" s="454"/>
      <c r="G12" s="463"/>
      <c r="H12" s="463"/>
      <c r="I12" s="338">
        <v>20</v>
      </c>
      <c r="J12" s="338">
        <v>0</v>
      </c>
      <c r="K12" s="295"/>
      <c r="L12" s="295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38">
        <v>4</v>
      </c>
      <c r="C13" s="337"/>
      <c r="D13" s="330" t="s">
        <v>294</v>
      </c>
      <c r="E13" s="453" t="s">
        <v>287</v>
      </c>
      <c r="F13" s="453"/>
      <c r="G13" s="463"/>
      <c r="H13" s="463"/>
      <c r="I13" s="338">
        <v>40</v>
      </c>
      <c r="J13" s="338">
        <v>0</v>
      </c>
      <c r="K13" s="295"/>
      <c r="L13" s="295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38">
        <v>11</v>
      </c>
      <c r="C14" s="337"/>
      <c r="D14" s="330" t="s">
        <v>55</v>
      </c>
      <c r="E14" s="449" t="s">
        <v>296</v>
      </c>
      <c r="F14" s="449"/>
      <c r="G14" s="463"/>
      <c r="H14" s="463"/>
      <c r="I14" s="338">
        <v>0</v>
      </c>
      <c r="J14" s="338">
        <v>0</v>
      </c>
      <c r="K14" s="295"/>
      <c r="L14" s="295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38">
        <v>12</v>
      </c>
      <c r="C15" s="337"/>
      <c r="D15" s="330" t="s">
        <v>256</v>
      </c>
      <c r="E15" s="454" t="s">
        <v>372</v>
      </c>
      <c r="F15" s="454"/>
      <c r="G15" s="463"/>
      <c r="H15" s="463"/>
      <c r="I15" s="338">
        <v>5</v>
      </c>
      <c r="J15" s="338">
        <v>0</v>
      </c>
      <c r="K15" s="295"/>
      <c r="L15" s="295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84"/>
      <c r="F16" s="484"/>
      <c r="G16" s="483"/>
      <c r="H16" s="483"/>
      <c r="I16" s="172"/>
      <c r="J16" s="172"/>
      <c r="K16" s="295" t="e">
        <f>SUMIFS($J$22:$J$57,$B$22:$B$117,"3.",$F$22:$F$117,"Valmis")</f>
        <v>#VALUE!</v>
      </c>
      <c r="L16" s="295"/>
      <c r="M16" s="295"/>
      <c r="N16" s="295"/>
      <c r="O16" s="295"/>
      <c r="P16" s="291"/>
      <c r="Q16" s="291"/>
      <c r="R16" s="291"/>
      <c r="S16" s="291"/>
      <c r="T16" s="291"/>
    </row>
    <row r="17" spans="1:20" ht="15" customHeight="1" x14ac:dyDescent="0.25">
      <c r="E17" s="307"/>
      <c r="F17" s="307"/>
      <c r="G17" s="305"/>
      <c r="H17" s="305"/>
      <c r="I17" s="172"/>
      <c r="J17" s="172"/>
      <c r="K17" s="295"/>
      <c r="L17" s="295"/>
      <c r="M17" s="295"/>
      <c r="N17" s="295"/>
      <c r="O17" s="295"/>
      <c r="P17" s="304"/>
      <c r="Q17" s="304"/>
      <c r="R17" s="304"/>
      <c r="S17" s="304"/>
      <c r="T17" s="304"/>
    </row>
    <row r="18" spans="1:20" ht="15" customHeight="1" x14ac:dyDescent="0.25">
      <c r="C18" s="70"/>
      <c r="D18" s="70"/>
      <c r="E18" s="488"/>
      <c r="F18" s="488"/>
      <c r="G18" s="22"/>
      <c r="H18" s="22"/>
      <c r="I18" s="172"/>
      <c r="J18" s="172"/>
      <c r="K18" s="295"/>
      <c r="L18" s="295"/>
      <c r="M18" s="295"/>
      <c r="N18" s="295"/>
      <c r="O18" s="295"/>
      <c r="P18" s="291"/>
      <c r="Q18" s="291"/>
      <c r="R18" s="291"/>
      <c r="S18" s="291"/>
      <c r="T18" s="291"/>
    </row>
    <row r="19" spans="1:20" ht="30.75" customHeight="1" x14ac:dyDescent="0.25">
      <c r="B19" s="71"/>
      <c r="C19" s="476" t="s">
        <v>56</v>
      </c>
      <c r="D19" s="477"/>
      <c r="E19" s="478"/>
      <c r="F19" s="22"/>
      <c r="G19" s="22"/>
      <c r="H19" s="177" t="s">
        <v>57</v>
      </c>
      <c r="I19" s="178">
        <f>SUM(I10:I18)</f>
        <v>67</v>
      </c>
      <c r="J19" s="178">
        <f>SUM(J10:J18)</f>
        <v>1</v>
      </c>
      <c r="K19" s="291"/>
      <c r="L19" s="291"/>
      <c r="M19" s="291"/>
      <c r="N19" s="291"/>
      <c r="O19" s="291"/>
      <c r="P19" s="291"/>
      <c r="Q19" s="291"/>
      <c r="R19" s="291"/>
      <c r="S19" s="291"/>
      <c r="T19" s="291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1"/>
      <c r="L20" s="291"/>
      <c r="M20" s="291"/>
      <c r="N20" s="291"/>
      <c r="O20" s="291"/>
      <c r="P20" s="291"/>
      <c r="Q20" s="291"/>
      <c r="R20" s="291"/>
      <c r="S20" s="291"/>
      <c r="T20" s="291"/>
    </row>
    <row r="21" spans="1:20" ht="45" customHeight="1" x14ac:dyDescent="0.25">
      <c r="A21" s="69"/>
      <c r="B21" s="294" t="s">
        <v>58</v>
      </c>
      <c r="C21" s="294" t="s">
        <v>59</v>
      </c>
      <c r="D21" s="479" t="s">
        <v>60</v>
      </c>
      <c r="E21" s="480"/>
      <c r="F21" s="171" t="s">
        <v>61</v>
      </c>
      <c r="G21" s="294" t="s">
        <v>62</v>
      </c>
      <c r="H21" s="294" t="s">
        <v>63</v>
      </c>
      <c r="I21" s="294"/>
      <c r="J21" s="294" t="s">
        <v>65</v>
      </c>
      <c r="K21" s="27" t="s">
        <v>306</v>
      </c>
      <c r="L21" s="27" t="s">
        <v>307</v>
      </c>
      <c r="M21" s="27" t="s">
        <v>66</v>
      </c>
      <c r="N21" s="27" t="s">
        <v>308</v>
      </c>
      <c r="O21" s="27" t="s">
        <v>67</v>
      </c>
      <c r="P21" s="27" t="s">
        <v>309</v>
      </c>
      <c r="Q21" s="27" t="s">
        <v>80</v>
      </c>
      <c r="R21" s="27" t="s">
        <v>310</v>
      </c>
      <c r="S21" s="27" t="s">
        <v>311</v>
      </c>
      <c r="T21" s="27" t="s">
        <v>312</v>
      </c>
    </row>
    <row r="22" spans="1:20" ht="15.75" x14ac:dyDescent="0.25">
      <c r="B22" s="341" t="s">
        <v>68</v>
      </c>
      <c r="C22" s="342"/>
      <c r="D22" s="489" t="s">
        <v>255</v>
      </c>
      <c r="E22" s="489"/>
      <c r="F22" s="332" t="s">
        <v>89</v>
      </c>
      <c r="G22" s="342"/>
      <c r="H22" s="342" t="s">
        <v>69</v>
      </c>
      <c r="I22" s="342"/>
      <c r="J22" s="349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1">
        <v>0</v>
      </c>
      <c r="R22" s="308">
        <v>0</v>
      </c>
      <c r="S22" s="308">
        <v>0</v>
      </c>
      <c r="T22" s="308">
        <v>0</v>
      </c>
    </row>
    <row r="23" spans="1:20" ht="15.75" x14ac:dyDescent="0.25">
      <c r="B23" s="341" t="s">
        <v>70</v>
      </c>
      <c r="C23" s="342"/>
      <c r="D23" s="485" t="s">
        <v>71</v>
      </c>
      <c r="E23" s="485"/>
      <c r="F23" s="332" t="s">
        <v>89</v>
      </c>
      <c r="G23" s="342"/>
      <c r="H23" s="342" t="s">
        <v>252</v>
      </c>
      <c r="I23" s="342"/>
      <c r="J23" s="349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5"/>
      <c r="R23" s="325"/>
      <c r="S23" s="325"/>
      <c r="T23" s="325"/>
    </row>
    <row r="24" spans="1:20" ht="15.75" x14ac:dyDescent="0.25">
      <c r="B24" s="343" t="s">
        <v>72</v>
      </c>
      <c r="C24" s="344"/>
      <c r="D24" s="486" t="s">
        <v>259</v>
      </c>
      <c r="E24" s="486"/>
      <c r="F24" s="332" t="s">
        <v>89</v>
      </c>
      <c r="G24" s="344"/>
      <c r="H24" s="342" t="s">
        <v>252</v>
      </c>
      <c r="I24" s="344"/>
      <c r="J24" s="350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5"/>
      <c r="R24" s="325"/>
      <c r="S24" s="325"/>
      <c r="T24" s="325"/>
    </row>
    <row r="25" spans="1:20" ht="15.75" x14ac:dyDescent="0.25">
      <c r="B25" s="343" t="s">
        <v>357</v>
      </c>
      <c r="C25" s="344"/>
      <c r="D25" s="345" t="s">
        <v>358</v>
      </c>
      <c r="E25" s="345"/>
      <c r="F25" s="295" t="s">
        <v>277</v>
      </c>
      <c r="G25" s="344"/>
      <c r="H25" s="344"/>
      <c r="I25" s="344"/>
      <c r="J25" s="350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5"/>
      <c r="R25" s="325"/>
      <c r="S25" s="325"/>
      <c r="T25" s="325"/>
    </row>
    <row r="26" spans="1:20" ht="15.75" x14ac:dyDescent="0.25">
      <c r="B26" s="343" t="s">
        <v>359</v>
      </c>
      <c r="C26" s="344"/>
      <c r="D26" s="487" t="s">
        <v>360</v>
      </c>
      <c r="E26" s="487"/>
      <c r="F26" s="332" t="s">
        <v>89</v>
      </c>
      <c r="G26" s="344"/>
      <c r="H26" s="344" t="s">
        <v>69</v>
      </c>
      <c r="I26" s="344"/>
      <c r="J26" s="350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5"/>
      <c r="R26" s="325"/>
      <c r="S26" s="325"/>
      <c r="T26" s="325"/>
    </row>
    <row r="27" spans="1:20" ht="15.75" x14ac:dyDescent="0.25">
      <c r="B27" s="343" t="s">
        <v>381</v>
      </c>
      <c r="C27" s="348"/>
      <c r="D27" s="346" t="s">
        <v>382</v>
      </c>
      <c r="E27" s="346"/>
      <c r="F27" s="332" t="s">
        <v>89</v>
      </c>
      <c r="G27" s="348"/>
      <c r="H27" s="348" t="s">
        <v>69</v>
      </c>
      <c r="I27" s="348"/>
      <c r="J27" s="350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0"/>
      <c r="R27" s="340"/>
      <c r="S27" s="340"/>
      <c r="T27" s="340"/>
    </row>
    <row r="28" spans="1:20" ht="15.75" x14ac:dyDescent="0.25">
      <c r="B28" s="341" t="s">
        <v>73</v>
      </c>
      <c r="C28" s="342"/>
      <c r="D28" s="464" t="s">
        <v>266</v>
      </c>
      <c r="E28" s="464"/>
      <c r="F28" s="332" t="s">
        <v>89</v>
      </c>
      <c r="G28" s="342"/>
      <c r="H28" s="342" t="s">
        <v>252</v>
      </c>
      <c r="I28" s="342"/>
      <c r="J28" s="349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5"/>
      <c r="R28" s="325"/>
      <c r="S28" s="325"/>
      <c r="T28" s="325"/>
    </row>
    <row r="29" spans="1:20" ht="15.75" x14ac:dyDescent="0.25">
      <c r="B29" s="341" t="s">
        <v>46</v>
      </c>
      <c r="C29" s="342"/>
      <c r="D29" s="464" t="s">
        <v>267</v>
      </c>
      <c r="E29" s="464"/>
      <c r="F29" s="332" t="s">
        <v>89</v>
      </c>
      <c r="G29" s="342"/>
      <c r="H29" s="342" t="s">
        <v>251</v>
      </c>
      <c r="I29" s="342"/>
      <c r="J29" s="349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5"/>
      <c r="R29" s="325"/>
      <c r="S29" s="325"/>
      <c r="T29" s="325"/>
    </row>
    <row r="30" spans="1:20" ht="15.75" x14ac:dyDescent="0.25">
      <c r="B30" s="341" t="s">
        <v>278</v>
      </c>
      <c r="C30" s="342"/>
      <c r="D30" s="464" t="s">
        <v>268</v>
      </c>
      <c r="E30" s="464"/>
      <c r="F30" s="332" t="s">
        <v>89</v>
      </c>
      <c r="G30" s="342"/>
      <c r="H30" s="342" t="s">
        <v>252</v>
      </c>
      <c r="I30" s="342"/>
      <c r="J30" s="349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5"/>
      <c r="R30" s="325"/>
      <c r="S30" s="325"/>
      <c r="T30" s="325"/>
    </row>
    <row r="31" spans="1:20" ht="15.75" x14ac:dyDescent="0.25">
      <c r="B31" s="341" t="s">
        <v>279</v>
      </c>
      <c r="C31" s="342"/>
      <c r="D31" s="464" t="s">
        <v>269</v>
      </c>
      <c r="E31" s="464"/>
      <c r="F31" s="332" t="s">
        <v>89</v>
      </c>
      <c r="G31" s="342"/>
      <c r="H31" s="342" t="s">
        <v>252</v>
      </c>
      <c r="I31" s="342"/>
      <c r="J31" s="349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5"/>
      <c r="R31" s="325"/>
      <c r="S31" s="325"/>
      <c r="T31" s="325"/>
    </row>
    <row r="32" spans="1:20" ht="15.75" x14ac:dyDescent="0.25">
      <c r="B32" s="341" t="s">
        <v>280</v>
      </c>
      <c r="C32" s="342"/>
      <c r="D32" s="464" t="s">
        <v>270</v>
      </c>
      <c r="E32" s="464"/>
      <c r="F32" s="332" t="s">
        <v>89</v>
      </c>
      <c r="G32" s="342"/>
      <c r="H32" s="342" t="s">
        <v>252</v>
      </c>
      <c r="I32" s="342"/>
      <c r="J32" s="349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5"/>
      <c r="R32" s="325"/>
      <c r="S32" s="325"/>
      <c r="T32" s="325"/>
    </row>
    <row r="33" spans="2:20" ht="15.75" x14ac:dyDescent="0.25">
      <c r="B33" s="341" t="s">
        <v>281</v>
      </c>
      <c r="C33" s="342"/>
      <c r="D33" s="464" t="s">
        <v>271</v>
      </c>
      <c r="E33" s="464"/>
      <c r="F33" s="332" t="s">
        <v>89</v>
      </c>
      <c r="G33" s="342"/>
      <c r="H33" s="342" t="s">
        <v>251</v>
      </c>
      <c r="I33" s="342"/>
      <c r="J33" s="349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5"/>
      <c r="R33" s="325"/>
      <c r="S33" s="325"/>
      <c r="T33" s="325"/>
    </row>
    <row r="34" spans="2:20" ht="15.75" x14ac:dyDescent="0.25">
      <c r="B34" s="341" t="s">
        <v>282</v>
      </c>
      <c r="C34" s="342"/>
      <c r="D34" s="464" t="s">
        <v>272</v>
      </c>
      <c r="E34" s="464"/>
      <c r="F34" s="332" t="s">
        <v>89</v>
      </c>
      <c r="G34" s="342"/>
      <c r="H34" s="342" t="s">
        <v>251</v>
      </c>
      <c r="I34" s="342"/>
      <c r="J34" s="349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5"/>
      <c r="R34" s="325"/>
      <c r="S34" s="325"/>
      <c r="T34" s="325"/>
    </row>
    <row r="35" spans="2:20" ht="15.75" x14ac:dyDescent="0.25">
      <c r="B35" s="341" t="s">
        <v>283</v>
      </c>
      <c r="C35" s="342"/>
      <c r="D35" s="464" t="s">
        <v>273</v>
      </c>
      <c r="E35" s="464"/>
      <c r="F35" s="332" t="s">
        <v>89</v>
      </c>
      <c r="G35" s="342"/>
      <c r="H35" s="342" t="s">
        <v>251</v>
      </c>
      <c r="I35" s="342"/>
      <c r="J35" s="349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5"/>
      <c r="R35" s="325"/>
      <c r="S35" s="325"/>
      <c r="T35" s="325"/>
    </row>
    <row r="36" spans="2:20" ht="15.75" x14ac:dyDescent="0.25">
      <c r="B36" s="341" t="s">
        <v>284</v>
      </c>
      <c r="C36" s="342"/>
      <c r="D36" s="464" t="s">
        <v>274</v>
      </c>
      <c r="E36" s="464"/>
      <c r="F36" s="332" t="s">
        <v>89</v>
      </c>
      <c r="G36" s="342"/>
      <c r="H36" s="342" t="s">
        <v>252</v>
      </c>
      <c r="I36" s="342"/>
      <c r="J36" s="349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5"/>
      <c r="R36" s="325"/>
      <c r="S36" s="325"/>
      <c r="T36" s="325"/>
    </row>
    <row r="37" spans="2:20" ht="15.75" x14ac:dyDescent="0.25">
      <c r="B37" s="341" t="s">
        <v>285</v>
      </c>
      <c r="C37" s="342"/>
      <c r="D37" s="464" t="s">
        <v>275</v>
      </c>
      <c r="E37" s="464"/>
      <c r="F37" s="332" t="s">
        <v>89</v>
      </c>
      <c r="G37" s="342"/>
      <c r="H37" s="342" t="s">
        <v>252</v>
      </c>
      <c r="I37" s="342"/>
      <c r="J37" s="349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5"/>
      <c r="R37" s="325"/>
      <c r="S37" s="325"/>
      <c r="T37" s="325"/>
    </row>
    <row r="38" spans="2:20" ht="15.75" x14ac:dyDescent="0.25">
      <c r="B38" s="341" t="s">
        <v>286</v>
      </c>
      <c r="C38" s="342"/>
      <c r="D38" s="464" t="s">
        <v>276</v>
      </c>
      <c r="E38" s="464"/>
      <c r="F38" s="332" t="s">
        <v>89</v>
      </c>
      <c r="G38" s="342"/>
      <c r="H38" s="342" t="s">
        <v>252</v>
      </c>
      <c r="I38" s="342"/>
      <c r="J38" s="349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5"/>
      <c r="R38" s="325"/>
      <c r="S38" s="325"/>
      <c r="T38" s="325"/>
    </row>
    <row r="39" spans="2:20" ht="15.75" x14ac:dyDescent="0.25">
      <c r="B39" s="341" t="s">
        <v>379</v>
      </c>
      <c r="C39" s="342"/>
      <c r="D39" s="347" t="s">
        <v>378</v>
      </c>
      <c r="E39" s="347"/>
      <c r="F39" s="332" t="s">
        <v>89</v>
      </c>
      <c r="G39" s="342"/>
      <c r="H39" s="342" t="s">
        <v>251</v>
      </c>
      <c r="I39" s="342"/>
      <c r="J39" s="349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0"/>
      <c r="R39" s="340"/>
      <c r="S39" s="340"/>
      <c r="T39" s="340"/>
    </row>
    <row r="40" spans="2:20" ht="15.75" x14ac:dyDescent="0.25">
      <c r="B40" s="343" t="s">
        <v>300</v>
      </c>
      <c r="C40" s="344"/>
      <c r="D40" s="481" t="s">
        <v>303</v>
      </c>
      <c r="E40" s="481"/>
      <c r="F40" s="332" t="s">
        <v>89</v>
      </c>
      <c r="G40" s="344"/>
      <c r="H40" s="344" t="s">
        <v>251</v>
      </c>
      <c r="I40" s="344"/>
      <c r="J40" s="350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5"/>
      <c r="R40" s="325"/>
      <c r="S40" s="325"/>
      <c r="T40" s="325"/>
    </row>
    <row r="41" spans="2:20" ht="15.75" customHeight="1" x14ac:dyDescent="0.25">
      <c r="B41" s="343" t="s">
        <v>301</v>
      </c>
      <c r="C41" s="344"/>
      <c r="D41" s="481" t="s">
        <v>302</v>
      </c>
      <c r="E41" s="481"/>
      <c r="F41" s="332" t="s">
        <v>89</v>
      </c>
      <c r="G41" s="344"/>
      <c r="H41" s="344" t="s">
        <v>251</v>
      </c>
      <c r="I41" s="344"/>
      <c r="J41" s="350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5"/>
      <c r="R41" s="325"/>
      <c r="S41" s="325"/>
      <c r="T41" s="325"/>
    </row>
    <row r="42" spans="2:20" ht="15.75" x14ac:dyDescent="0.25">
      <c r="B42" s="343" t="s">
        <v>304</v>
      </c>
      <c r="C42" s="344"/>
      <c r="D42" s="481" t="s">
        <v>336</v>
      </c>
      <c r="E42" s="481"/>
      <c r="F42" s="295" t="s">
        <v>277</v>
      </c>
      <c r="G42" s="344"/>
      <c r="H42" s="344"/>
      <c r="I42" s="344"/>
      <c r="J42" s="350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5"/>
      <c r="R42" s="325"/>
      <c r="S42" s="325"/>
      <c r="T42" s="325"/>
    </row>
    <row r="43" spans="2:20" ht="15.75" x14ac:dyDescent="0.25">
      <c r="B43" s="343" t="s">
        <v>327</v>
      </c>
      <c r="C43" s="344"/>
      <c r="D43" s="482" t="s">
        <v>329</v>
      </c>
      <c r="E43" s="482"/>
      <c r="F43" s="295" t="s">
        <v>277</v>
      </c>
      <c r="G43" s="344"/>
      <c r="H43" s="344"/>
      <c r="I43" s="344"/>
      <c r="J43" s="350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5"/>
      <c r="R43" s="325"/>
      <c r="S43" s="325"/>
      <c r="T43" s="325"/>
    </row>
    <row r="44" spans="2:20" ht="15.75" customHeight="1" x14ac:dyDescent="0.25">
      <c r="B44" s="343" t="s">
        <v>305</v>
      </c>
      <c r="C44" s="344"/>
      <c r="D44" s="481" t="s">
        <v>328</v>
      </c>
      <c r="E44" s="481"/>
      <c r="F44" s="295" t="s">
        <v>277</v>
      </c>
      <c r="G44" s="344"/>
      <c r="H44" s="344"/>
      <c r="I44" s="344"/>
      <c r="J44" s="350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5"/>
      <c r="R44" s="325"/>
      <c r="S44" s="325"/>
      <c r="T44" s="325"/>
    </row>
    <row r="45" spans="2:20" ht="15.75" x14ac:dyDescent="0.25">
      <c r="B45" s="343" t="s">
        <v>330</v>
      </c>
      <c r="C45" s="344"/>
      <c r="D45" s="481" t="s">
        <v>337</v>
      </c>
      <c r="E45" s="481"/>
      <c r="F45" s="295" t="s">
        <v>277</v>
      </c>
      <c r="G45" s="344"/>
      <c r="H45" s="344"/>
      <c r="I45" s="344"/>
      <c r="J45" s="350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5"/>
      <c r="R45" s="325"/>
      <c r="S45" s="325"/>
      <c r="T45" s="325"/>
    </row>
    <row r="46" spans="2:20" ht="15.75" customHeight="1" x14ac:dyDescent="0.25">
      <c r="B46" s="343" t="s">
        <v>331</v>
      </c>
      <c r="C46" s="344"/>
      <c r="D46" s="482" t="s">
        <v>332</v>
      </c>
      <c r="E46" s="482"/>
      <c r="F46" s="295" t="s">
        <v>277</v>
      </c>
      <c r="G46" s="344"/>
      <c r="H46" s="344"/>
      <c r="I46" s="344"/>
      <c r="J46" s="350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5"/>
      <c r="R46" s="325"/>
      <c r="S46" s="325"/>
      <c r="T46" s="325"/>
    </row>
    <row r="47" spans="2:20" ht="15.75" customHeight="1" x14ac:dyDescent="0.25">
      <c r="B47" s="343" t="s">
        <v>333</v>
      </c>
      <c r="C47" s="344"/>
      <c r="D47" s="482" t="s">
        <v>334</v>
      </c>
      <c r="E47" s="482"/>
      <c r="F47" s="295" t="s">
        <v>277</v>
      </c>
      <c r="G47" s="344"/>
      <c r="H47" s="344"/>
      <c r="I47" s="344"/>
      <c r="J47" s="350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5"/>
      <c r="R47" s="325"/>
      <c r="S47" s="325"/>
      <c r="T47" s="325"/>
    </row>
    <row r="48" spans="2:20" ht="15.75" x14ac:dyDescent="0.25">
      <c r="B48" s="343" t="s">
        <v>335</v>
      </c>
      <c r="C48" s="344"/>
      <c r="D48" s="482" t="s">
        <v>345</v>
      </c>
      <c r="E48" s="482"/>
      <c r="F48" s="295" t="s">
        <v>277</v>
      </c>
      <c r="G48" s="344"/>
      <c r="H48" s="344"/>
      <c r="I48" s="344"/>
      <c r="J48" s="350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5"/>
      <c r="R48" s="325"/>
      <c r="S48" s="325"/>
      <c r="T48" s="325"/>
    </row>
    <row r="49" spans="2:20" ht="15.75" customHeight="1" x14ac:dyDescent="0.25">
      <c r="B49" s="343" t="s">
        <v>340</v>
      </c>
      <c r="C49" s="344"/>
      <c r="D49" s="481" t="s">
        <v>346</v>
      </c>
      <c r="E49" s="481"/>
      <c r="F49" s="295" t="s">
        <v>277</v>
      </c>
      <c r="G49" s="344"/>
      <c r="H49" s="344"/>
      <c r="I49" s="344"/>
      <c r="J49" s="350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5"/>
      <c r="R49" s="325"/>
      <c r="S49" s="325"/>
      <c r="T49" s="325"/>
    </row>
    <row r="50" spans="2:20" ht="15.75" customHeight="1" x14ac:dyDescent="0.25">
      <c r="B50" s="343" t="s">
        <v>343</v>
      </c>
      <c r="C50" s="344"/>
      <c r="D50" s="482" t="s">
        <v>338</v>
      </c>
      <c r="E50" s="482"/>
      <c r="F50" s="295" t="s">
        <v>277</v>
      </c>
      <c r="G50" s="344"/>
      <c r="H50" s="344"/>
      <c r="I50" s="344"/>
      <c r="J50" s="350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5"/>
      <c r="R50" s="325"/>
      <c r="S50" s="325"/>
      <c r="T50" s="325"/>
    </row>
    <row r="51" spans="2:20" ht="15.75" x14ac:dyDescent="0.25">
      <c r="B51" s="343" t="s">
        <v>347</v>
      </c>
      <c r="C51" s="344"/>
      <c r="D51" s="482" t="s">
        <v>339</v>
      </c>
      <c r="E51" s="482"/>
      <c r="F51" s="295" t="s">
        <v>277</v>
      </c>
      <c r="G51" s="344"/>
      <c r="H51" s="344"/>
      <c r="I51" s="344"/>
      <c r="J51" s="350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5"/>
      <c r="R51" s="325"/>
      <c r="S51" s="325"/>
      <c r="T51" s="325"/>
    </row>
    <row r="52" spans="2:20" ht="15.75" x14ac:dyDescent="0.25">
      <c r="B52" s="343" t="s">
        <v>348</v>
      </c>
      <c r="C52" s="344"/>
      <c r="D52" s="482" t="s">
        <v>342</v>
      </c>
      <c r="E52" s="482"/>
      <c r="F52" s="332" t="s">
        <v>89</v>
      </c>
      <c r="G52" s="344"/>
      <c r="H52" s="344" t="s">
        <v>252</v>
      </c>
      <c r="I52" s="344"/>
      <c r="J52" s="350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5"/>
      <c r="R52" s="325"/>
      <c r="S52" s="325"/>
      <c r="T52" s="325"/>
    </row>
    <row r="53" spans="2:20" ht="15.75" x14ac:dyDescent="0.25">
      <c r="B53" s="343" t="s">
        <v>349</v>
      </c>
      <c r="C53" s="344"/>
      <c r="D53" s="482" t="s">
        <v>341</v>
      </c>
      <c r="E53" s="482"/>
      <c r="F53" s="295" t="s">
        <v>277</v>
      </c>
      <c r="G53" s="344"/>
      <c r="H53" s="344"/>
      <c r="I53" s="344"/>
      <c r="J53" s="350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5"/>
      <c r="R53" s="325"/>
      <c r="S53" s="325"/>
      <c r="T53" s="325"/>
    </row>
    <row r="54" spans="2:20" ht="15.75" x14ac:dyDescent="0.25">
      <c r="B54" s="343" t="s">
        <v>350</v>
      </c>
      <c r="C54" s="344"/>
      <c r="D54" s="482" t="s">
        <v>344</v>
      </c>
      <c r="E54" s="482"/>
      <c r="F54" s="295" t="s">
        <v>277</v>
      </c>
      <c r="G54" s="344"/>
      <c r="H54" s="344"/>
      <c r="I54" s="344"/>
      <c r="J54" s="350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5"/>
      <c r="R54" s="325"/>
      <c r="S54" s="325"/>
      <c r="T54" s="325"/>
    </row>
    <row r="55" spans="2:20" ht="15" customHeight="1" x14ac:dyDescent="0.25">
      <c r="B55" s="341" t="s">
        <v>90</v>
      </c>
      <c r="C55" s="342"/>
      <c r="D55" s="464" t="s">
        <v>297</v>
      </c>
      <c r="E55" s="464"/>
      <c r="F55" s="332" t="s">
        <v>89</v>
      </c>
      <c r="G55" s="342"/>
      <c r="H55" s="342" t="s">
        <v>251</v>
      </c>
      <c r="I55" s="342"/>
      <c r="J55" s="349">
        <v>3</v>
      </c>
      <c r="K55" s="291">
        <v>0</v>
      </c>
      <c r="L55" s="325">
        <v>3</v>
      </c>
      <c r="M55" s="291">
        <v>3</v>
      </c>
      <c r="N55" s="291">
        <v>3</v>
      </c>
      <c r="O55" s="27">
        <v>0</v>
      </c>
      <c r="P55" s="291">
        <v>0</v>
      </c>
      <c r="Q55" s="291"/>
      <c r="R55" s="291"/>
      <c r="S55" s="291"/>
      <c r="T55" s="291"/>
    </row>
    <row r="56" spans="2:20" ht="15" customHeight="1" x14ac:dyDescent="0.25">
      <c r="B56" s="341" t="s">
        <v>299</v>
      </c>
      <c r="C56" s="342"/>
      <c r="D56" s="464" t="s">
        <v>298</v>
      </c>
      <c r="E56" s="464"/>
      <c r="F56" s="332" t="s">
        <v>89</v>
      </c>
      <c r="G56" s="342"/>
      <c r="H56" s="342" t="s">
        <v>251</v>
      </c>
      <c r="I56" s="342"/>
      <c r="J56" s="349">
        <v>2</v>
      </c>
      <c r="K56" s="291">
        <v>0</v>
      </c>
      <c r="L56" s="291">
        <v>2</v>
      </c>
      <c r="M56" s="291">
        <v>2</v>
      </c>
      <c r="N56" s="291">
        <v>2</v>
      </c>
      <c r="O56" s="27">
        <v>0</v>
      </c>
      <c r="P56" s="291">
        <v>0</v>
      </c>
      <c r="Q56" s="291"/>
      <c r="R56" s="291"/>
      <c r="S56" s="291"/>
      <c r="T56" s="291"/>
    </row>
    <row r="57" spans="2:20" ht="15" customHeight="1" x14ac:dyDescent="0.25">
      <c r="B57" s="343" t="s">
        <v>91</v>
      </c>
      <c r="C57" s="344"/>
      <c r="D57" s="486" t="s">
        <v>373</v>
      </c>
      <c r="E57" s="486"/>
      <c r="F57" s="295" t="s">
        <v>277</v>
      </c>
      <c r="G57" s="344"/>
      <c r="H57" s="344"/>
      <c r="I57" s="344"/>
      <c r="J57" s="350"/>
      <c r="K57" s="291"/>
      <c r="L57" s="291"/>
      <c r="M57" s="291"/>
      <c r="N57" s="291"/>
      <c r="O57" s="295"/>
      <c r="P57" s="291"/>
      <c r="Q57" s="291"/>
      <c r="R57" s="291"/>
      <c r="S57" s="291"/>
      <c r="T57" s="291"/>
    </row>
    <row r="58" spans="2:20" ht="15.75" customHeight="1" x14ac:dyDescent="0.25">
      <c r="B58" s="291"/>
      <c r="C58" s="291"/>
      <c r="D58" s="452"/>
      <c r="E58" s="452"/>
      <c r="F58" s="265"/>
      <c r="G58" s="291"/>
      <c r="H58" s="291"/>
      <c r="I58" s="291"/>
      <c r="J58" s="295"/>
      <c r="K58" s="291"/>
      <c r="L58" s="291"/>
      <c r="M58" s="291"/>
      <c r="N58" s="291"/>
      <c r="O58" s="295"/>
      <c r="P58" s="291"/>
      <c r="Q58" s="291"/>
      <c r="R58" s="291"/>
      <c r="S58" s="291"/>
      <c r="T58" s="291"/>
    </row>
    <row r="59" spans="2:20" ht="15.75" customHeight="1" x14ac:dyDescent="0.25">
      <c r="B59" s="325"/>
      <c r="C59" s="325"/>
      <c r="D59" s="452"/>
      <c r="E59" s="452"/>
      <c r="F59" s="265"/>
      <c r="G59" s="325"/>
      <c r="H59" s="325"/>
      <c r="I59" s="325"/>
      <c r="J59" s="295"/>
      <c r="K59" s="325"/>
      <c r="L59" s="325"/>
      <c r="M59" s="325"/>
      <c r="N59" s="325"/>
      <c r="O59" s="295"/>
      <c r="P59" s="325"/>
      <c r="Q59" s="325"/>
      <c r="R59" s="325"/>
      <c r="S59" s="325"/>
      <c r="T59" s="325"/>
    </row>
    <row r="60" spans="2:20" ht="15.75" customHeight="1" x14ac:dyDescent="0.25">
      <c r="B60" s="325"/>
      <c r="C60" s="325"/>
      <c r="D60" s="452"/>
      <c r="E60" s="452"/>
      <c r="F60" s="265"/>
      <c r="G60" s="325"/>
      <c r="H60" s="325"/>
      <c r="I60" s="325"/>
      <c r="J60" s="295"/>
      <c r="K60" s="325"/>
      <c r="L60" s="325"/>
      <c r="M60" s="325"/>
      <c r="N60" s="325"/>
      <c r="O60" s="295"/>
      <c r="P60" s="325"/>
      <c r="Q60" s="325"/>
      <c r="R60" s="325"/>
      <c r="S60" s="325"/>
      <c r="T60" s="325"/>
    </row>
    <row r="61" spans="2:20" ht="15.75" customHeight="1" x14ac:dyDescent="0.25">
      <c r="B61" s="325"/>
      <c r="C61" s="325"/>
      <c r="D61" s="452"/>
      <c r="E61" s="452"/>
      <c r="F61" s="265"/>
      <c r="G61" s="325"/>
      <c r="H61" s="325"/>
      <c r="I61" s="325"/>
      <c r="J61" s="295"/>
      <c r="K61" s="325"/>
      <c r="L61" s="325"/>
      <c r="M61" s="325"/>
      <c r="N61" s="325"/>
      <c r="O61" s="295"/>
      <c r="P61" s="325"/>
      <c r="Q61" s="325"/>
      <c r="R61" s="325"/>
      <c r="S61" s="325"/>
      <c r="T61" s="325"/>
    </row>
    <row r="62" spans="2:20" ht="15.75" customHeight="1" x14ac:dyDescent="0.25">
      <c r="B62" s="325"/>
      <c r="C62" s="325"/>
      <c r="D62" s="452"/>
      <c r="E62" s="452"/>
      <c r="F62" s="265"/>
      <c r="G62" s="325"/>
      <c r="H62" s="325"/>
      <c r="I62" s="325"/>
      <c r="J62" s="295"/>
      <c r="K62" s="325"/>
      <c r="L62" s="325"/>
      <c r="M62" s="325"/>
      <c r="N62" s="325"/>
      <c r="O62" s="295"/>
      <c r="P62" s="325"/>
      <c r="Q62" s="325"/>
      <c r="R62" s="325"/>
      <c r="S62" s="325"/>
      <c r="T62" s="325"/>
    </row>
    <row r="63" spans="2:20" ht="15.75" customHeight="1" x14ac:dyDescent="0.25">
      <c r="B63" s="325"/>
      <c r="C63" s="325"/>
      <c r="D63" s="452"/>
      <c r="E63" s="452"/>
      <c r="F63" s="265"/>
      <c r="G63" s="325"/>
      <c r="H63" s="325"/>
      <c r="I63" s="325"/>
      <c r="J63" s="295"/>
      <c r="K63" s="325"/>
      <c r="L63" s="325"/>
      <c r="M63" s="325"/>
      <c r="N63" s="325"/>
      <c r="O63" s="295"/>
      <c r="P63" s="325"/>
      <c r="Q63" s="325"/>
      <c r="R63" s="325"/>
      <c r="S63" s="325"/>
      <c r="T63" s="325"/>
    </row>
    <row r="64" spans="2:20" ht="15.75" customHeight="1" x14ac:dyDescent="0.25">
      <c r="B64" s="325"/>
      <c r="C64" s="325"/>
      <c r="D64" s="452"/>
      <c r="E64" s="452"/>
      <c r="F64" s="265"/>
      <c r="G64" s="325"/>
      <c r="H64" s="325"/>
      <c r="I64" s="325"/>
      <c r="J64" s="295"/>
      <c r="K64" s="325"/>
      <c r="L64" s="325"/>
      <c r="M64" s="325"/>
      <c r="N64" s="325"/>
      <c r="O64" s="295"/>
      <c r="P64" s="325"/>
      <c r="Q64" s="325"/>
      <c r="R64" s="325"/>
      <c r="S64" s="325"/>
      <c r="T64" s="325"/>
    </row>
    <row r="65" spans="2:20" ht="15.75" customHeight="1" x14ac:dyDescent="0.25">
      <c r="B65" s="325"/>
      <c r="C65" s="325"/>
      <c r="D65" s="452"/>
      <c r="E65" s="452"/>
      <c r="F65" s="265"/>
      <c r="G65" s="325"/>
      <c r="H65" s="325"/>
      <c r="I65" s="325"/>
      <c r="J65" s="295"/>
      <c r="K65" s="325"/>
      <c r="L65" s="325"/>
      <c r="M65" s="325"/>
      <c r="N65" s="325"/>
      <c r="O65" s="295"/>
      <c r="P65" s="325"/>
      <c r="Q65" s="325"/>
      <c r="R65" s="325"/>
      <c r="S65" s="325"/>
      <c r="T65" s="325"/>
    </row>
    <row r="66" spans="2:20" ht="15" customHeight="1" x14ac:dyDescent="0.25">
      <c r="B66" s="291"/>
      <c r="C66" s="291"/>
      <c r="D66" s="291"/>
      <c r="E66" s="258" t="s">
        <v>75</v>
      </c>
      <c r="F66" s="291"/>
      <c r="G66" s="291"/>
      <c r="H66" s="291"/>
      <c r="I66" s="291" t="s">
        <v>18</v>
      </c>
      <c r="J66" s="295">
        <f t="shared" ref="J66:T66" si="0">SUM(J22:J58)</f>
        <v>67</v>
      </c>
      <c r="K66" s="295">
        <f t="shared" si="0"/>
        <v>22</v>
      </c>
      <c r="L66" s="295">
        <f t="shared" si="0"/>
        <v>26</v>
      </c>
      <c r="M66" s="295">
        <f t="shared" si="0"/>
        <v>25</v>
      </c>
      <c r="N66" s="295">
        <f t="shared" si="0"/>
        <v>52</v>
      </c>
      <c r="O66" s="295">
        <f t="shared" si="0"/>
        <v>40</v>
      </c>
      <c r="P66" s="295">
        <f t="shared" si="0"/>
        <v>34</v>
      </c>
      <c r="Q66" s="295">
        <f t="shared" si="0"/>
        <v>0</v>
      </c>
      <c r="R66" s="295">
        <f t="shared" si="0"/>
        <v>0</v>
      </c>
      <c r="S66" s="295">
        <f t="shared" si="0"/>
        <v>0</v>
      </c>
      <c r="T66" s="295">
        <f t="shared" si="0"/>
        <v>0</v>
      </c>
    </row>
    <row r="67" spans="2:20" ht="15" customHeight="1" x14ac:dyDescent="0.25">
      <c r="B67" s="291"/>
      <c r="C67" s="291"/>
      <c r="D67" s="291"/>
      <c r="E67" s="291"/>
      <c r="F67" s="291"/>
      <c r="G67" s="291"/>
      <c r="H67" s="291"/>
      <c r="I67" s="291" t="s">
        <v>76</v>
      </c>
      <c r="J67" s="295">
        <f>+J66</f>
        <v>67</v>
      </c>
      <c r="K67" s="259">
        <f>+J67-($J$67/7)</f>
        <v>57.428571428571431</v>
      </c>
      <c r="L67" s="259">
        <f>+K67-($J$67/7)</f>
        <v>47.857142857142861</v>
      </c>
      <c r="M67" s="259">
        <f t="shared" ref="M67:T67" si="1">+L67-($J$67/7)</f>
        <v>38.285714285714292</v>
      </c>
      <c r="N67" s="259">
        <f t="shared" si="1"/>
        <v>28.714285714285722</v>
      </c>
      <c r="O67" s="259">
        <f t="shared" si="1"/>
        <v>19.142857142857153</v>
      </c>
      <c r="P67" s="259">
        <f t="shared" si="1"/>
        <v>9.5714285714285818</v>
      </c>
      <c r="Q67" s="259">
        <f t="shared" si="1"/>
        <v>0</v>
      </c>
      <c r="R67" s="259">
        <f t="shared" si="1"/>
        <v>-9.5714285714285712</v>
      </c>
      <c r="S67" s="259">
        <f t="shared" si="1"/>
        <v>-19.142857142857142</v>
      </c>
      <c r="T67" s="259">
        <f t="shared" si="1"/>
        <v>-28.714285714285715</v>
      </c>
    </row>
    <row r="68" spans="2:20" ht="15.75" x14ac:dyDescent="0.25">
      <c r="B68" s="291"/>
      <c r="C68" s="291"/>
      <c r="D68" s="291"/>
      <c r="E68" s="291"/>
      <c r="F68" s="291"/>
      <c r="G68" s="291"/>
      <c r="H68" s="291"/>
      <c r="I68" s="291"/>
      <c r="J68" s="295"/>
      <c r="K68" s="291"/>
      <c r="L68" s="291"/>
      <c r="M68" s="291"/>
      <c r="N68" s="291"/>
      <c r="O68" s="19"/>
    </row>
    <row r="69" spans="2:20" ht="15.75" x14ac:dyDescent="0.25">
      <c r="B69" s="291"/>
      <c r="C69" s="291"/>
      <c r="D69" s="291"/>
      <c r="E69" s="291"/>
      <c r="F69" s="291"/>
      <c r="G69" s="291"/>
      <c r="H69" s="291"/>
      <c r="I69" s="291"/>
      <c r="J69" s="295"/>
      <c r="K69" s="291"/>
      <c r="L69" s="291"/>
      <c r="M69" s="291"/>
      <c r="N69" s="291"/>
      <c r="O69" s="19"/>
    </row>
    <row r="70" spans="2:20" ht="12.75" customHeight="1" x14ac:dyDescent="0.25">
      <c r="B70" s="291"/>
      <c r="C70" s="291"/>
      <c r="D70" s="291"/>
      <c r="E70" s="291"/>
      <c r="F70" s="291"/>
      <c r="G70" s="291"/>
      <c r="H70" s="291"/>
      <c r="I70" s="291"/>
      <c r="J70" s="295"/>
      <c r="K70" s="291"/>
      <c r="L70" s="291"/>
      <c r="M70" s="291"/>
      <c r="N70" s="291"/>
    </row>
    <row r="71" spans="2:20" ht="12.75" customHeight="1" x14ac:dyDescent="0.25">
      <c r="B71" s="291"/>
      <c r="C71" s="291"/>
      <c r="D71" s="291"/>
      <c r="E71" s="291"/>
      <c r="F71" s="291"/>
      <c r="G71" s="291"/>
      <c r="H71" s="291"/>
      <c r="I71" s="291"/>
      <c r="J71" s="295"/>
      <c r="K71" s="291"/>
      <c r="L71" s="291"/>
      <c r="M71" s="291"/>
      <c r="N71" s="291"/>
    </row>
    <row r="72" spans="2:20" ht="12.75" customHeight="1" x14ac:dyDescent="0.25">
      <c r="B72" s="291"/>
      <c r="C72" s="291"/>
      <c r="D72" s="291"/>
      <c r="E72" s="291"/>
      <c r="F72" s="291"/>
      <c r="G72" s="291"/>
      <c r="H72" s="291"/>
      <c r="I72" s="291"/>
      <c r="J72" s="295"/>
      <c r="K72" s="291"/>
      <c r="L72" s="291"/>
      <c r="M72" s="291"/>
      <c r="N72" s="291"/>
    </row>
    <row r="73" spans="2:20" ht="12.75" customHeight="1" x14ac:dyDescent="0.25">
      <c r="B73" s="291"/>
      <c r="C73" s="291"/>
      <c r="D73" s="291"/>
      <c r="E73" s="291"/>
      <c r="F73" s="291"/>
      <c r="G73" s="291"/>
      <c r="H73" s="291"/>
      <c r="I73" s="291"/>
      <c r="J73" s="295"/>
      <c r="K73" s="291"/>
      <c r="L73" s="291"/>
      <c r="M73" s="291"/>
      <c r="N73" s="291"/>
    </row>
    <row r="74" spans="2:20" ht="12.75" customHeight="1" x14ac:dyDescent="0.25">
      <c r="B74" s="291"/>
      <c r="C74" s="291"/>
      <c r="D74" s="291"/>
      <c r="E74" s="291"/>
      <c r="F74" s="291"/>
      <c r="G74" s="291"/>
      <c r="H74" s="291"/>
      <c r="I74" s="291"/>
      <c r="J74" s="295"/>
      <c r="K74" s="291"/>
      <c r="L74" s="291"/>
      <c r="M74" s="291"/>
      <c r="N74" s="291"/>
    </row>
  </sheetData>
  <mergeCells count="62"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52:E52"/>
    <mergeCell ref="D58:E58"/>
    <mergeCell ref="D57:E57"/>
    <mergeCell ref="D60:E60"/>
    <mergeCell ref="D61:E61"/>
    <mergeCell ref="D37:E37"/>
    <mergeCell ref="D38:E38"/>
    <mergeCell ref="D56:E56"/>
    <mergeCell ref="D55:E55"/>
    <mergeCell ref="G16:H16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51:E51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D53:E53"/>
    <mergeCell ref="D54:E54"/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  <mergeCell ref="G14:H14"/>
    <mergeCell ref="G15:H15"/>
    <mergeCell ref="E15:F15"/>
    <mergeCell ref="E11:F11"/>
    <mergeCell ref="E18:F18"/>
    <mergeCell ref="D22:E22"/>
  </mergeCells>
  <conditionalFormatting sqref="F58:F65">
    <cfRule type="containsText" dxfId="226" priority="284" operator="containsText" text="Ei tehdä">
      <formula>NOT(ISERROR(SEARCH("Ei tehdä",F58)))</formula>
    </cfRule>
    <cfRule type="containsText" dxfId="225" priority="286" operator="containsText" text="Valmis">
      <formula>NOT(ISERROR(SEARCH("Valmis",F58)))</formula>
    </cfRule>
    <cfRule type="containsText" dxfId="224" priority="287" operator="containsText" text="Kesken">
      <formula>NOT(ISERROR(SEARCH("Kesken",F58)))</formula>
    </cfRule>
    <cfRule type="containsBlanks" dxfId="223" priority="289">
      <formula>LEN(TRIM(F58))=0</formula>
    </cfRule>
  </conditionalFormatting>
  <conditionalFormatting sqref="F23">
    <cfRule type="containsText" dxfId="222" priority="227" operator="containsText" text="Ei tehdä">
      <formula>NOT(ISERROR(SEARCH("Ei tehdä",F23)))</formula>
    </cfRule>
    <cfRule type="containsText" dxfId="221" priority="228" operator="containsText" text="Valmis">
      <formula>NOT(ISERROR(SEARCH("Valmis",F23)))</formula>
    </cfRule>
    <cfRule type="containsText" dxfId="220" priority="229" operator="containsText" text="Kesken">
      <formula>NOT(ISERROR(SEARCH("Kesken",F23)))</formula>
    </cfRule>
    <cfRule type="containsBlanks" dxfId="219" priority="230">
      <formula>LEN(TRIM(F23))=0</formula>
    </cfRule>
  </conditionalFormatting>
  <conditionalFormatting sqref="F22">
    <cfRule type="containsText" dxfId="218" priority="222" operator="containsText" text="Ei tehdä">
      <formula>NOT(ISERROR(SEARCH("Ei tehdä",F22)))</formula>
    </cfRule>
    <cfRule type="containsText" dxfId="217" priority="223" operator="containsText" text="Valmis">
      <formula>NOT(ISERROR(SEARCH("Valmis",F22)))</formula>
    </cfRule>
    <cfRule type="containsText" dxfId="216" priority="224" operator="containsText" text="Kesken">
      <formula>NOT(ISERROR(SEARCH("Kesken",F22)))</formula>
    </cfRule>
    <cfRule type="containsBlanks" dxfId="215" priority="225">
      <formula>LEN(TRIM(F22))=0</formula>
    </cfRule>
  </conditionalFormatting>
  <conditionalFormatting sqref="F24">
    <cfRule type="containsText" dxfId="214" priority="217" operator="containsText" text="Ei tehdä">
      <formula>NOT(ISERROR(SEARCH("Ei tehdä",F24)))</formula>
    </cfRule>
    <cfRule type="containsText" dxfId="213" priority="218" operator="containsText" text="Valmis">
      <formula>NOT(ISERROR(SEARCH("Valmis",F24)))</formula>
    </cfRule>
    <cfRule type="containsText" dxfId="212" priority="219" operator="containsText" text="Kesken">
      <formula>NOT(ISERROR(SEARCH("Kesken",F24)))</formula>
    </cfRule>
    <cfRule type="containsBlanks" dxfId="211" priority="220">
      <formula>LEN(TRIM(F24))=0</formula>
    </cfRule>
  </conditionalFormatting>
  <conditionalFormatting sqref="F26">
    <cfRule type="containsText" dxfId="210" priority="212" operator="containsText" text="Ei tehdä">
      <formula>NOT(ISERROR(SEARCH("Ei tehdä",F26)))</formula>
    </cfRule>
    <cfRule type="containsText" dxfId="209" priority="213" operator="containsText" text="Valmis">
      <formula>NOT(ISERROR(SEARCH("Valmis",F26)))</formula>
    </cfRule>
    <cfRule type="containsText" dxfId="208" priority="214" operator="containsText" text="Kesken">
      <formula>NOT(ISERROR(SEARCH("Kesken",F26)))</formula>
    </cfRule>
    <cfRule type="containsBlanks" dxfId="207" priority="215">
      <formula>LEN(TRIM(F26))=0</formula>
    </cfRule>
  </conditionalFormatting>
  <conditionalFormatting sqref="F29">
    <cfRule type="containsText" dxfId="206" priority="207" operator="containsText" text="Ei tehdä">
      <formula>NOT(ISERROR(SEARCH("Ei tehdä",F29)))</formula>
    </cfRule>
    <cfRule type="containsText" dxfId="205" priority="208" operator="containsText" text="Valmis">
      <formula>NOT(ISERROR(SEARCH("Valmis",F29)))</formula>
    </cfRule>
    <cfRule type="containsText" dxfId="204" priority="209" operator="containsText" text="Kesken">
      <formula>NOT(ISERROR(SEARCH("Kesken",F29)))</formula>
    </cfRule>
    <cfRule type="containsBlanks" dxfId="203" priority="210">
      <formula>LEN(TRIM(F29))=0</formula>
    </cfRule>
  </conditionalFormatting>
  <conditionalFormatting sqref="F32">
    <cfRule type="containsText" dxfId="202" priority="192" operator="containsText" text="Ei tehdä">
      <formula>NOT(ISERROR(SEARCH("Ei tehdä",F32)))</formula>
    </cfRule>
    <cfRule type="containsText" dxfId="201" priority="193" operator="containsText" text="Valmis">
      <formula>NOT(ISERROR(SEARCH("Valmis",F32)))</formula>
    </cfRule>
    <cfRule type="containsText" dxfId="200" priority="194" operator="containsText" text="Kesken">
      <formula>NOT(ISERROR(SEARCH("Kesken",F32)))</formula>
    </cfRule>
    <cfRule type="containsBlanks" dxfId="199" priority="195">
      <formula>LEN(TRIM(F32))=0</formula>
    </cfRule>
  </conditionalFormatting>
  <conditionalFormatting sqref="F34">
    <cfRule type="containsText" dxfId="198" priority="182" operator="containsText" text="Ei tehdä">
      <formula>NOT(ISERROR(SEARCH("Ei tehdä",F34)))</formula>
    </cfRule>
    <cfRule type="containsText" dxfId="197" priority="183" operator="containsText" text="Valmis">
      <formula>NOT(ISERROR(SEARCH("Valmis",F34)))</formula>
    </cfRule>
    <cfRule type="containsText" dxfId="196" priority="184" operator="containsText" text="Kesken">
      <formula>NOT(ISERROR(SEARCH("Kesken",F34)))</formula>
    </cfRule>
    <cfRule type="containsBlanks" dxfId="195" priority="185">
      <formula>LEN(TRIM(F34))=0</formula>
    </cfRule>
  </conditionalFormatting>
  <conditionalFormatting sqref="F35">
    <cfRule type="containsText" dxfId="194" priority="177" operator="containsText" text="Ei tehdä">
      <formula>NOT(ISERROR(SEARCH("Ei tehdä",F35)))</formula>
    </cfRule>
    <cfRule type="containsText" dxfId="193" priority="178" operator="containsText" text="Valmis">
      <formula>NOT(ISERROR(SEARCH("Valmis",F35)))</formula>
    </cfRule>
    <cfRule type="containsText" dxfId="192" priority="179" operator="containsText" text="Kesken">
      <formula>NOT(ISERROR(SEARCH("Kesken",F35)))</formula>
    </cfRule>
    <cfRule type="containsBlanks" dxfId="191" priority="180">
      <formula>LEN(TRIM(F35))=0</formula>
    </cfRule>
  </conditionalFormatting>
  <conditionalFormatting sqref="F40">
    <cfRule type="containsText" dxfId="190" priority="157" operator="containsText" text="Ei tehdä">
      <formula>NOT(ISERROR(SEARCH("Ei tehdä",F40)))</formula>
    </cfRule>
    <cfRule type="containsText" dxfId="189" priority="158" operator="containsText" text="Valmis">
      <formula>NOT(ISERROR(SEARCH("Valmis",F40)))</formula>
    </cfRule>
    <cfRule type="containsText" dxfId="188" priority="159" operator="containsText" text="Kesken">
      <formula>NOT(ISERROR(SEARCH("Kesken",F40)))</formula>
    </cfRule>
    <cfRule type="containsBlanks" dxfId="187" priority="160">
      <formula>LEN(TRIM(F40))=0</formula>
    </cfRule>
  </conditionalFormatting>
  <conditionalFormatting sqref="F25">
    <cfRule type="containsText" dxfId="186" priority="147" operator="containsText" text="Ei tehdä">
      <formula>NOT(ISERROR(SEARCH("Ei tehdä",F25)))</formula>
    </cfRule>
    <cfRule type="containsText" dxfId="185" priority="148" operator="containsText" text="Valmis">
      <formula>NOT(ISERROR(SEARCH("Valmis",F25)))</formula>
    </cfRule>
    <cfRule type="containsText" dxfId="184" priority="149" operator="containsText" text="Kesken">
      <formula>NOT(ISERROR(SEARCH("Kesken",F25)))</formula>
    </cfRule>
    <cfRule type="containsBlanks" dxfId="183" priority="150">
      <formula>LEN(TRIM(F25))=0</formula>
    </cfRule>
  </conditionalFormatting>
  <conditionalFormatting sqref="F42">
    <cfRule type="containsText" dxfId="182" priority="139" operator="containsText" text="Ei tehdä">
      <formula>NOT(ISERROR(SEARCH("Ei tehdä",F42)))</formula>
    </cfRule>
    <cfRule type="containsText" dxfId="181" priority="140" operator="containsText" text="Valmis">
      <formula>NOT(ISERROR(SEARCH("Valmis",F42)))</formula>
    </cfRule>
    <cfRule type="containsText" dxfId="180" priority="141" operator="containsText" text="Kesken">
      <formula>NOT(ISERROR(SEARCH("Kesken",F42)))</formula>
    </cfRule>
    <cfRule type="containsBlanks" dxfId="179" priority="142">
      <formula>LEN(TRIM(F42))=0</formula>
    </cfRule>
  </conditionalFormatting>
  <conditionalFormatting sqref="F43">
    <cfRule type="containsText" dxfId="178" priority="135" operator="containsText" text="Ei tehdä">
      <formula>NOT(ISERROR(SEARCH("Ei tehdä",F43)))</formula>
    </cfRule>
    <cfRule type="containsText" dxfId="177" priority="136" operator="containsText" text="Valmis">
      <formula>NOT(ISERROR(SEARCH("Valmis",F43)))</formula>
    </cfRule>
    <cfRule type="containsText" dxfId="176" priority="137" operator="containsText" text="Kesken">
      <formula>NOT(ISERROR(SEARCH("Kesken",F43)))</formula>
    </cfRule>
    <cfRule type="containsBlanks" dxfId="175" priority="138">
      <formula>LEN(TRIM(F43))=0</formula>
    </cfRule>
  </conditionalFormatting>
  <conditionalFormatting sqref="F44">
    <cfRule type="containsText" dxfId="174" priority="131" operator="containsText" text="Ei tehdä">
      <formula>NOT(ISERROR(SEARCH("Ei tehdä",F44)))</formula>
    </cfRule>
    <cfRule type="containsText" dxfId="173" priority="132" operator="containsText" text="Valmis">
      <formula>NOT(ISERROR(SEARCH("Valmis",F44)))</formula>
    </cfRule>
    <cfRule type="containsText" dxfId="172" priority="133" operator="containsText" text="Kesken">
      <formula>NOT(ISERROR(SEARCH("Kesken",F44)))</formula>
    </cfRule>
    <cfRule type="containsBlanks" dxfId="171" priority="134">
      <formula>LEN(TRIM(F44))=0</formula>
    </cfRule>
  </conditionalFormatting>
  <conditionalFormatting sqref="F45">
    <cfRule type="containsText" dxfId="170" priority="127" operator="containsText" text="Ei tehdä">
      <formula>NOT(ISERROR(SEARCH("Ei tehdä",F45)))</formula>
    </cfRule>
    <cfRule type="containsText" dxfId="169" priority="128" operator="containsText" text="Valmis">
      <formula>NOT(ISERROR(SEARCH("Valmis",F45)))</formula>
    </cfRule>
    <cfRule type="containsText" dxfId="168" priority="129" operator="containsText" text="Kesken">
      <formula>NOT(ISERROR(SEARCH("Kesken",F45)))</formula>
    </cfRule>
    <cfRule type="containsBlanks" dxfId="167" priority="130">
      <formula>LEN(TRIM(F45))=0</formula>
    </cfRule>
  </conditionalFormatting>
  <conditionalFormatting sqref="F46">
    <cfRule type="containsText" dxfId="166" priority="123" operator="containsText" text="Ei tehdä">
      <formula>NOT(ISERROR(SEARCH("Ei tehdä",F46)))</formula>
    </cfRule>
    <cfRule type="containsText" dxfId="165" priority="124" operator="containsText" text="Valmis">
      <formula>NOT(ISERROR(SEARCH("Valmis",F46)))</formula>
    </cfRule>
    <cfRule type="containsText" dxfId="164" priority="125" operator="containsText" text="Kesken">
      <formula>NOT(ISERROR(SEARCH("Kesken",F46)))</formula>
    </cfRule>
    <cfRule type="containsBlanks" dxfId="163" priority="126">
      <formula>LEN(TRIM(F46))=0</formula>
    </cfRule>
  </conditionalFormatting>
  <conditionalFormatting sqref="F47">
    <cfRule type="containsText" dxfId="162" priority="119" operator="containsText" text="Ei tehdä">
      <formula>NOT(ISERROR(SEARCH("Ei tehdä",F47)))</formula>
    </cfRule>
    <cfRule type="containsText" dxfId="161" priority="120" operator="containsText" text="Valmis">
      <formula>NOT(ISERROR(SEARCH("Valmis",F47)))</formula>
    </cfRule>
    <cfRule type="containsText" dxfId="160" priority="121" operator="containsText" text="Kesken">
      <formula>NOT(ISERROR(SEARCH("Kesken",F47)))</formula>
    </cfRule>
    <cfRule type="containsBlanks" dxfId="159" priority="122">
      <formula>LEN(TRIM(F47))=0</formula>
    </cfRule>
  </conditionalFormatting>
  <conditionalFormatting sqref="F48">
    <cfRule type="containsText" dxfId="158" priority="115" operator="containsText" text="Ei tehdä">
      <formula>NOT(ISERROR(SEARCH("Ei tehdä",F48)))</formula>
    </cfRule>
    <cfRule type="containsText" dxfId="157" priority="116" operator="containsText" text="Valmis">
      <formula>NOT(ISERROR(SEARCH("Valmis",F48)))</formula>
    </cfRule>
    <cfRule type="containsText" dxfId="156" priority="117" operator="containsText" text="Kesken">
      <formula>NOT(ISERROR(SEARCH("Kesken",F48)))</formula>
    </cfRule>
    <cfRule type="containsBlanks" dxfId="155" priority="118">
      <formula>LEN(TRIM(F48))=0</formula>
    </cfRule>
  </conditionalFormatting>
  <conditionalFormatting sqref="F49">
    <cfRule type="containsText" dxfId="154" priority="111" operator="containsText" text="Ei tehdä">
      <formula>NOT(ISERROR(SEARCH("Ei tehdä",F49)))</formula>
    </cfRule>
    <cfRule type="containsText" dxfId="153" priority="112" operator="containsText" text="Valmis">
      <formula>NOT(ISERROR(SEARCH("Valmis",F49)))</formula>
    </cfRule>
    <cfRule type="containsText" dxfId="152" priority="113" operator="containsText" text="Kesken">
      <formula>NOT(ISERROR(SEARCH("Kesken",F49)))</formula>
    </cfRule>
    <cfRule type="containsBlanks" dxfId="151" priority="114">
      <formula>LEN(TRIM(F49))=0</formula>
    </cfRule>
  </conditionalFormatting>
  <conditionalFormatting sqref="F50">
    <cfRule type="containsText" dxfId="150" priority="107" operator="containsText" text="Ei tehdä">
      <formula>NOT(ISERROR(SEARCH("Ei tehdä",F50)))</formula>
    </cfRule>
    <cfRule type="containsText" dxfId="149" priority="108" operator="containsText" text="Valmis">
      <formula>NOT(ISERROR(SEARCH("Valmis",F50)))</formula>
    </cfRule>
    <cfRule type="containsText" dxfId="148" priority="109" operator="containsText" text="Kesken">
      <formula>NOT(ISERROR(SEARCH("Kesken",F50)))</formula>
    </cfRule>
    <cfRule type="containsBlanks" dxfId="147" priority="110">
      <formula>LEN(TRIM(F50))=0</formula>
    </cfRule>
  </conditionalFormatting>
  <conditionalFormatting sqref="F51">
    <cfRule type="containsText" dxfId="146" priority="103" operator="containsText" text="Ei tehdä">
      <formula>NOT(ISERROR(SEARCH("Ei tehdä",F51)))</formula>
    </cfRule>
    <cfRule type="containsText" dxfId="145" priority="104" operator="containsText" text="Valmis">
      <formula>NOT(ISERROR(SEARCH("Valmis",F51)))</formula>
    </cfRule>
    <cfRule type="containsText" dxfId="144" priority="105" operator="containsText" text="Kesken">
      <formula>NOT(ISERROR(SEARCH("Kesken",F51)))</formula>
    </cfRule>
    <cfRule type="containsBlanks" dxfId="143" priority="106">
      <formula>LEN(TRIM(F51))=0</formula>
    </cfRule>
  </conditionalFormatting>
  <conditionalFormatting sqref="F53">
    <cfRule type="containsText" dxfId="142" priority="95" operator="containsText" text="Ei tehdä">
      <formula>NOT(ISERROR(SEARCH("Ei tehdä",F53)))</formula>
    </cfRule>
    <cfRule type="containsText" dxfId="141" priority="96" operator="containsText" text="Valmis">
      <formula>NOT(ISERROR(SEARCH("Valmis",F53)))</formula>
    </cfRule>
    <cfRule type="containsText" dxfId="140" priority="97" operator="containsText" text="Kesken">
      <formula>NOT(ISERROR(SEARCH("Kesken",F53)))</formula>
    </cfRule>
    <cfRule type="containsBlanks" dxfId="139" priority="98">
      <formula>LEN(TRIM(F53))=0</formula>
    </cfRule>
  </conditionalFormatting>
  <conditionalFormatting sqref="F54">
    <cfRule type="containsText" dxfId="138" priority="91" operator="containsText" text="Ei tehdä">
      <formula>NOT(ISERROR(SEARCH("Ei tehdä",F54)))</formula>
    </cfRule>
    <cfRule type="containsText" dxfId="137" priority="92" operator="containsText" text="Valmis">
      <formula>NOT(ISERROR(SEARCH("Valmis",F54)))</formula>
    </cfRule>
    <cfRule type="containsText" dxfId="136" priority="93" operator="containsText" text="Kesken">
      <formula>NOT(ISERROR(SEARCH("Kesken",F54)))</formula>
    </cfRule>
    <cfRule type="containsBlanks" dxfId="135" priority="94">
      <formula>LEN(TRIM(F54))=0</formula>
    </cfRule>
  </conditionalFormatting>
  <conditionalFormatting sqref="F57">
    <cfRule type="containsText" dxfId="134" priority="79" operator="containsText" text="Ei tehdä">
      <formula>NOT(ISERROR(SEARCH("Ei tehdä",F57)))</formula>
    </cfRule>
    <cfRule type="containsText" dxfId="133" priority="80" operator="containsText" text="Valmis">
      <formula>NOT(ISERROR(SEARCH("Valmis",F57)))</formula>
    </cfRule>
    <cfRule type="containsText" dxfId="132" priority="81" operator="containsText" text="Kesken">
      <formula>NOT(ISERROR(SEARCH("Kesken",F57)))</formula>
    </cfRule>
    <cfRule type="containsBlanks" dxfId="131" priority="82">
      <formula>LEN(TRIM(F57))=0</formula>
    </cfRule>
  </conditionalFormatting>
  <conditionalFormatting sqref="F30">
    <cfRule type="containsText" dxfId="130" priority="65" operator="containsText" text="Ei tehdä">
      <formula>NOT(ISERROR(SEARCH("Ei tehdä",F30)))</formula>
    </cfRule>
    <cfRule type="containsText" dxfId="129" priority="66" operator="containsText" text="Valmis">
      <formula>NOT(ISERROR(SEARCH("Valmis",F30)))</formula>
    </cfRule>
    <cfRule type="containsText" dxfId="128" priority="67" operator="containsText" text="Kesken">
      <formula>NOT(ISERROR(SEARCH("Kesken",F30)))</formula>
    </cfRule>
    <cfRule type="containsBlanks" dxfId="127" priority="68">
      <formula>LEN(TRIM(F30))=0</formula>
    </cfRule>
  </conditionalFormatting>
  <conditionalFormatting sqref="F31">
    <cfRule type="containsText" dxfId="126" priority="60" operator="containsText" text="Ei tehdä">
      <formula>NOT(ISERROR(SEARCH("Ei tehdä",F31)))</formula>
    </cfRule>
    <cfRule type="containsText" dxfId="125" priority="61" operator="containsText" text="Valmis">
      <formula>NOT(ISERROR(SEARCH("Valmis",F31)))</formula>
    </cfRule>
    <cfRule type="containsText" dxfId="124" priority="62" operator="containsText" text="Kesken">
      <formula>NOT(ISERROR(SEARCH("Kesken",F31)))</formula>
    </cfRule>
    <cfRule type="containsBlanks" dxfId="123" priority="63">
      <formula>LEN(TRIM(F31))=0</formula>
    </cfRule>
  </conditionalFormatting>
  <conditionalFormatting sqref="F33">
    <cfRule type="containsText" dxfId="122" priority="55" operator="containsText" text="Ei tehdä">
      <formula>NOT(ISERROR(SEARCH("Ei tehdä",F33)))</formula>
    </cfRule>
    <cfRule type="containsText" dxfId="121" priority="56" operator="containsText" text="Valmis">
      <formula>NOT(ISERROR(SEARCH("Valmis",F33)))</formula>
    </cfRule>
    <cfRule type="containsText" dxfId="120" priority="57" operator="containsText" text="Kesken">
      <formula>NOT(ISERROR(SEARCH("Kesken",F33)))</formula>
    </cfRule>
    <cfRule type="containsBlanks" dxfId="119" priority="58">
      <formula>LEN(TRIM(F33))=0</formula>
    </cfRule>
  </conditionalFormatting>
  <conditionalFormatting sqref="F36">
    <cfRule type="containsText" dxfId="118" priority="50" operator="containsText" text="Ei tehdä">
      <formula>NOT(ISERROR(SEARCH("Ei tehdä",F36)))</formula>
    </cfRule>
    <cfRule type="containsText" dxfId="117" priority="51" operator="containsText" text="Valmis">
      <formula>NOT(ISERROR(SEARCH("Valmis",F36)))</formula>
    </cfRule>
    <cfRule type="containsText" dxfId="116" priority="52" operator="containsText" text="Kesken">
      <formula>NOT(ISERROR(SEARCH("Kesken",F36)))</formula>
    </cfRule>
    <cfRule type="containsBlanks" dxfId="115" priority="53">
      <formula>LEN(TRIM(F36))=0</formula>
    </cfRule>
  </conditionalFormatting>
  <conditionalFormatting sqref="F37">
    <cfRule type="containsText" dxfId="114" priority="45" operator="containsText" text="Ei tehdä">
      <formula>NOT(ISERROR(SEARCH("Ei tehdä",F37)))</formula>
    </cfRule>
    <cfRule type="containsText" dxfId="113" priority="46" operator="containsText" text="Valmis">
      <formula>NOT(ISERROR(SEARCH("Valmis",F37)))</formula>
    </cfRule>
    <cfRule type="containsText" dxfId="112" priority="47" operator="containsText" text="Kesken">
      <formula>NOT(ISERROR(SEARCH("Kesken",F37)))</formula>
    </cfRule>
    <cfRule type="containsBlanks" dxfId="111" priority="48">
      <formula>LEN(TRIM(F37))=0</formula>
    </cfRule>
  </conditionalFormatting>
  <conditionalFormatting sqref="F38:F39">
    <cfRule type="containsText" dxfId="110" priority="40" operator="containsText" text="Ei tehdä">
      <formula>NOT(ISERROR(SEARCH("Ei tehdä",F38)))</formula>
    </cfRule>
    <cfRule type="containsText" dxfId="109" priority="41" operator="containsText" text="Valmis">
      <formula>NOT(ISERROR(SEARCH("Valmis",F38)))</formula>
    </cfRule>
    <cfRule type="containsText" dxfId="108" priority="42" operator="containsText" text="Kesken">
      <formula>NOT(ISERROR(SEARCH("Kesken",F38)))</formula>
    </cfRule>
    <cfRule type="containsBlanks" dxfId="107" priority="43">
      <formula>LEN(TRIM(F38))=0</formula>
    </cfRule>
  </conditionalFormatting>
  <conditionalFormatting sqref="F28">
    <cfRule type="containsText" dxfId="106" priority="35" operator="containsText" text="Ei tehdä">
      <formula>NOT(ISERROR(SEARCH("Ei tehdä",F28)))</formula>
    </cfRule>
    <cfRule type="containsText" dxfId="105" priority="36" operator="containsText" text="Valmis">
      <formula>NOT(ISERROR(SEARCH("Valmis",F28)))</formula>
    </cfRule>
    <cfRule type="containsText" dxfId="104" priority="37" operator="containsText" text="Kesken">
      <formula>NOT(ISERROR(SEARCH("Kesken",F28)))</formula>
    </cfRule>
    <cfRule type="containsBlanks" dxfId="103" priority="38">
      <formula>LEN(TRIM(F28))=0</formula>
    </cfRule>
  </conditionalFormatting>
  <conditionalFormatting sqref="F56">
    <cfRule type="containsText" dxfId="102" priority="30" operator="containsText" text="Ei tehdä">
      <formula>NOT(ISERROR(SEARCH("Ei tehdä",F56)))</formula>
    </cfRule>
    <cfRule type="containsText" dxfId="101" priority="31" operator="containsText" text="Valmis">
      <formula>NOT(ISERROR(SEARCH("Valmis",F56)))</formula>
    </cfRule>
    <cfRule type="containsText" dxfId="100" priority="32" operator="containsText" text="Kesken">
      <formula>NOT(ISERROR(SEARCH("Kesken",F56)))</formula>
    </cfRule>
    <cfRule type="containsBlanks" dxfId="99" priority="33">
      <formula>LEN(TRIM(F56))=0</formula>
    </cfRule>
  </conditionalFormatting>
  <conditionalFormatting sqref="F41">
    <cfRule type="containsText" dxfId="98" priority="21" operator="containsText" text="Ei tehdä">
      <formula>NOT(ISERROR(SEARCH("Ei tehdä",F41)))</formula>
    </cfRule>
    <cfRule type="containsText" dxfId="97" priority="22" operator="containsText" text="Valmis">
      <formula>NOT(ISERROR(SEARCH("Valmis",F41)))</formula>
    </cfRule>
    <cfRule type="containsText" dxfId="96" priority="23" operator="containsText" text="Kesken">
      <formula>NOT(ISERROR(SEARCH("Kesken",F41)))</formula>
    </cfRule>
    <cfRule type="containsBlanks" dxfId="95" priority="24">
      <formula>LEN(TRIM(F41))=0</formula>
    </cfRule>
  </conditionalFormatting>
  <conditionalFormatting sqref="F55">
    <cfRule type="containsText" dxfId="94" priority="16" operator="containsText" text="Ei tehdä">
      <formula>NOT(ISERROR(SEARCH("Ei tehdä",F55)))</formula>
    </cfRule>
    <cfRule type="containsText" dxfId="93" priority="17" operator="containsText" text="Valmis">
      <formula>NOT(ISERROR(SEARCH("Valmis",F55)))</formula>
    </cfRule>
    <cfRule type="containsText" dxfId="92" priority="18" operator="containsText" text="Kesken">
      <formula>NOT(ISERROR(SEARCH("Kesken",F55)))</formula>
    </cfRule>
    <cfRule type="containsBlanks" dxfId="91" priority="19">
      <formula>LEN(TRIM(F55))=0</formula>
    </cfRule>
  </conditionalFormatting>
  <conditionalFormatting sqref="F52">
    <cfRule type="containsText" dxfId="90" priority="11" operator="containsText" text="Ei tehdä">
      <formula>NOT(ISERROR(SEARCH("Ei tehdä",F52)))</formula>
    </cfRule>
    <cfRule type="containsText" dxfId="89" priority="12" operator="containsText" text="Valmis">
      <formula>NOT(ISERROR(SEARCH("Valmis",F52)))</formula>
    </cfRule>
    <cfRule type="containsText" dxfId="88" priority="13" operator="containsText" text="Kesken">
      <formula>NOT(ISERROR(SEARCH("Kesken",F52)))</formula>
    </cfRule>
    <cfRule type="containsBlanks" dxfId="87" priority="14">
      <formula>LEN(TRIM(F52))=0</formula>
    </cfRule>
  </conditionalFormatting>
  <conditionalFormatting sqref="F27">
    <cfRule type="containsText" dxfId="86" priority="2" operator="containsText" text="Ei tehdä">
      <formula>NOT(ISERROR(SEARCH("Ei tehdä",F27)))</formula>
    </cfRule>
    <cfRule type="containsText" dxfId="85" priority="3" operator="containsText" text="Valmis">
      <formula>NOT(ISERROR(SEARCH("Valmis",F27)))</formula>
    </cfRule>
    <cfRule type="containsText" dxfId="84" priority="4" operator="containsText" text="Kesken">
      <formula>NOT(ISERROR(SEARCH("Kesken",F27)))</formula>
    </cfRule>
    <cfRule type="containsBlanks" dxfId="83" priority="5">
      <formula>LEN(TRIM(F27))=0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6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21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6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11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6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91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81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6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6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64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9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4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9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44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9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34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9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20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5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10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  <x14:conditionalFormatting xmlns:xm="http://schemas.microsoft.com/office/excel/2006/main">
          <x14:cfRule type="containsText" priority="1" operator="containsText" id="{F5CB4B32-3195-426E-951F-26601E0EBEBF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27" activePane="bottomLeft" state="frozen"/>
      <selection pane="bottomLeft" activeCell="B4" sqref="B4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1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0" t="s">
        <v>77</v>
      </c>
      <c r="B1" s="491"/>
      <c r="C1" s="491"/>
      <c r="D1" s="491"/>
      <c r="E1" s="491"/>
      <c r="F1" s="492"/>
      <c r="G1" s="55"/>
      <c r="H1" s="28"/>
    </row>
    <row r="2" spans="1:8" ht="18" customHeight="1" x14ac:dyDescent="0.25">
      <c r="A2" s="77" t="s">
        <v>21</v>
      </c>
      <c r="B2" s="288" t="s">
        <v>26</v>
      </c>
      <c r="C2" s="288" t="s">
        <v>30</v>
      </c>
      <c r="D2" s="493" t="s">
        <v>31</v>
      </c>
      <c r="E2" s="493"/>
      <c r="F2" s="494"/>
      <c r="G2" s="61"/>
      <c r="H2" s="28"/>
    </row>
    <row r="3" spans="1:8" ht="18" customHeight="1" x14ac:dyDescent="0.25">
      <c r="A3" s="57" t="s">
        <v>251</v>
      </c>
      <c r="B3" s="86">
        <f>SUMIF($B$14:$B$103,"Toni",$E$14:$E$103)</f>
        <v>42.25</v>
      </c>
      <c r="C3" s="176"/>
      <c r="D3" s="495"/>
      <c r="E3" s="496"/>
      <c r="F3" s="497"/>
      <c r="G3" s="55"/>
      <c r="H3" s="28"/>
    </row>
    <row r="4" spans="1:8" ht="18" customHeight="1" x14ac:dyDescent="0.25">
      <c r="A4" s="57" t="s">
        <v>252</v>
      </c>
      <c r="B4" s="86">
        <f>SUMIF($B$14:$B$103,"Ronja",$E$14:$E$103)</f>
        <v>44.25</v>
      </c>
      <c r="C4" s="176"/>
      <c r="D4" s="498"/>
      <c r="E4" s="499"/>
      <c r="F4" s="500"/>
      <c r="G4" s="55"/>
      <c r="H4" s="28"/>
    </row>
    <row r="5" spans="1:8" ht="18" customHeight="1" x14ac:dyDescent="0.25">
      <c r="A5" s="57"/>
      <c r="B5" s="86"/>
      <c r="C5" s="176"/>
      <c r="D5" s="498"/>
      <c r="E5" s="499"/>
      <c r="F5" s="500"/>
      <c r="G5" s="55"/>
      <c r="H5" s="28"/>
    </row>
    <row r="6" spans="1:8" ht="18" customHeight="1" x14ac:dyDescent="0.25">
      <c r="A6" s="57"/>
      <c r="B6" s="86"/>
      <c r="C6" s="176"/>
      <c r="D6" s="498"/>
      <c r="E6" s="499"/>
      <c r="F6" s="500"/>
      <c r="G6" s="55"/>
      <c r="H6" s="28"/>
    </row>
    <row r="7" spans="1:8" ht="18" customHeight="1" x14ac:dyDescent="0.25">
      <c r="A7" s="58"/>
      <c r="B7" s="86"/>
      <c r="C7" s="176"/>
      <c r="D7" s="499"/>
      <c r="E7" s="499"/>
      <c r="F7" s="499"/>
      <c r="G7" s="50"/>
      <c r="H7" s="28"/>
    </row>
    <row r="8" spans="1:8" ht="18" customHeight="1" thickBot="1" x14ac:dyDescent="0.3">
      <c r="A8" s="57"/>
      <c r="B8" s="184"/>
      <c r="C8" s="181"/>
      <c r="D8" s="285"/>
      <c r="E8" s="313"/>
      <c r="F8" s="287"/>
      <c r="G8" s="55"/>
      <c r="H8" s="28"/>
    </row>
    <row r="9" spans="1:8" ht="18" customHeight="1" x14ac:dyDescent="0.25">
      <c r="A9" s="501" t="s">
        <v>32</v>
      </c>
      <c r="B9" s="503">
        <f>SUM(B3:B8)</f>
        <v>86.5</v>
      </c>
      <c r="C9" s="505" t="str">
        <f>IF((SUM(C3:C7)=0),"",SUM(C3:C7))</f>
        <v/>
      </c>
      <c r="D9" s="507" t="s">
        <v>33</v>
      </c>
      <c r="E9" s="509">
        <f>SUMIF($D$14:$D$103,"Daily scrum / Teams",$E$14:$E$103) / 2</f>
        <v>2.25</v>
      </c>
      <c r="F9" s="511"/>
      <c r="G9" s="55"/>
      <c r="H9" s="28"/>
    </row>
    <row r="10" spans="1:8" s="10" customFormat="1" ht="18" customHeight="1" x14ac:dyDescent="0.25">
      <c r="A10" s="502"/>
      <c r="B10" s="504"/>
      <c r="C10" s="506"/>
      <c r="D10" s="508"/>
      <c r="E10" s="510"/>
      <c r="F10" s="512"/>
      <c r="G10" s="55"/>
      <c r="H10" s="28"/>
    </row>
    <row r="11" spans="1:8" s="10" customFormat="1" ht="18" customHeight="1" x14ac:dyDescent="0.25">
      <c r="A11" s="513" t="s">
        <v>34</v>
      </c>
      <c r="B11" s="514"/>
      <c r="C11" s="515"/>
      <c r="D11" s="514"/>
      <c r="E11" s="516"/>
      <c r="F11" s="517"/>
      <c r="G11" s="61"/>
      <c r="H11" s="28"/>
    </row>
    <row r="12" spans="1:8" ht="18" customHeight="1" x14ac:dyDescent="0.25">
      <c r="A12" s="518" t="s">
        <v>35</v>
      </c>
      <c r="B12" s="519" t="s">
        <v>21</v>
      </c>
      <c r="C12" s="520" t="s">
        <v>36</v>
      </c>
      <c r="D12" s="521"/>
      <c r="E12" s="522" t="s">
        <v>37</v>
      </c>
      <c r="F12" s="523" t="s">
        <v>38</v>
      </c>
      <c r="G12" s="61"/>
      <c r="H12" s="28"/>
    </row>
    <row r="13" spans="1:8" ht="18" customHeight="1" x14ac:dyDescent="0.25">
      <c r="A13" s="518"/>
      <c r="B13" s="519"/>
      <c r="C13" s="182" t="s">
        <v>39</v>
      </c>
      <c r="D13" s="78" t="s">
        <v>40</v>
      </c>
      <c r="E13" s="522"/>
      <c r="F13" s="523"/>
      <c r="G13" s="61"/>
      <c r="H13" s="28"/>
    </row>
    <row r="14" spans="1:8" ht="18" customHeight="1" x14ac:dyDescent="0.2">
      <c r="A14" s="204">
        <v>43531</v>
      </c>
      <c r="B14" s="190" t="s">
        <v>251</v>
      </c>
      <c r="C14" s="205"/>
      <c r="D14" s="192" t="s">
        <v>260</v>
      </c>
      <c r="E14" s="314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252</v>
      </c>
      <c r="C15" s="205"/>
      <c r="D15" s="192" t="s">
        <v>260</v>
      </c>
      <c r="E15" s="314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252</v>
      </c>
      <c r="D16" s="311" t="s">
        <v>314</v>
      </c>
      <c r="E16" s="314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251</v>
      </c>
      <c r="D17" s="311" t="s">
        <v>315</v>
      </c>
      <c r="E17" s="314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251</v>
      </c>
      <c r="C18" s="205"/>
      <c r="D18" s="192" t="s">
        <v>261</v>
      </c>
      <c r="E18" s="314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252</v>
      </c>
      <c r="C19" s="205"/>
      <c r="D19" s="192" t="s">
        <v>261</v>
      </c>
      <c r="E19" s="314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2" t="s">
        <v>251</v>
      </c>
      <c r="D20" s="311" t="s">
        <v>317</v>
      </c>
      <c r="E20" s="315">
        <v>6</v>
      </c>
      <c r="F20" s="194"/>
      <c r="G20" s="55"/>
      <c r="H20" s="28"/>
    </row>
    <row r="21" spans="1:8" ht="18" customHeight="1" x14ac:dyDescent="0.25">
      <c r="A21" s="204">
        <v>43914</v>
      </c>
      <c r="B21" s="312" t="s">
        <v>252</v>
      </c>
      <c r="D21" s="311" t="s">
        <v>316</v>
      </c>
      <c r="E21" s="315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251</v>
      </c>
      <c r="C22" s="205"/>
      <c r="D22" s="192" t="s">
        <v>261</v>
      </c>
      <c r="E22" s="314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252</v>
      </c>
      <c r="C23" s="205"/>
      <c r="D23" s="192" t="s">
        <v>261</v>
      </c>
      <c r="E23" s="314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251</v>
      </c>
      <c r="C24" s="196"/>
      <c r="D24" s="192" t="s">
        <v>322</v>
      </c>
      <c r="E24" s="316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252</v>
      </c>
      <c r="C25" s="191"/>
      <c r="D25" s="192" t="s">
        <v>321</v>
      </c>
      <c r="E25" s="316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251</v>
      </c>
      <c r="C26" s="205"/>
      <c r="D26" s="192" t="s">
        <v>261</v>
      </c>
      <c r="E26" s="314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252</v>
      </c>
      <c r="C27" s="205"/>
      <c r="D27" s="192" t="s">
        <v>261</v>
      </c>
      <c r="E27" s="314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251</v>
      </c>
      <c r="C28" s="191"/>
      <c r="D28" s="192" t="s">
        <v>376</v>
      </c>
      <c r="E28" s="316">
        <v>4</v>
      </c>
      <c r="F28" s="195"/>
      <c r="G28" s="203"/>
      <c r="H28" s="28"/>
    </row>
    <row r="29" spans="1:8" x14ac:dyDescent="0.25">
      <c r="A29" s="173">
        <v>43921</v>
      </c>
      <c r="B29" s="190" t="s">
        <v>252</v>
      </c>
      <c r="C29" s="191"/>
      <c r="D29" s="192" t="s">
        <v>375</v>
      </c>
      <c r="E29" s="316">
        <v>3</v>
      </c>
      <c r="F29" s="195"/>
      <c r="G29" s="82"/>
      <c r="H29" s="28"/>
    </row>
    <row r="30" spans="1:8" x14ac:dyDescent="0.25">
      <c r="A30" s="204">
        <v>43922</v>
      </c>
      <c r="B30" s="190" t="s">
        <v>251</v>
      </c>
      <c r="C30" s="205"/>
      <c r="D30" s="192" t="s">
        <v>261</v>
      </c>
      <c r="E30" s="314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252</v>
      </c>
      <c r="C31" s="205"/>
      <c r="D31" s="192" t="s">
        <v>261</v>
      </c>
      <c r="E31" s="314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251</v>
      </c>
      <c r="C32" s="191"/>
      <c r="D32" s="192" t="s">
        <v>378</v>
      </c>
      <c r="E32" s="316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252</v>
      </c>
      <c r="C33" s="191"/>
      <c r="D33" s="192" t="s">
        <v>377</v>
      </c>
      <c r="E33" s="316">
        <v>6</v>
      </c>
      <c r="F33" s="195"/>
      <c r="G33" s="83"/>
      <c r="H33" s="28"/>
    </row>
    <row r="34" spans="1:8" x14ac:dyDescent="0.25">
      <c r="A34" s="204">
        <v>43926</v>
      </c>
      <c r="B34" s="190" t="s">
        <v>251</v>
      </c>
      <c r="C34" s="205"/>
      <c r="D34" s="192" t="s">
        <v>261</v>
      </c>
      <c r="E34" s="314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252</v>
      </c>
      <c r="C35" s="205"/>
      <c r="D35" s="192" t="s">
        <v>261</v>
      </c>
      <c r="E35" s="314">
        <v>0.25</v>
      </c>
      <c r="F35" s="195"/>
      <c r="G35" s="83"/>
      <c r="H35" s="28"/>
    </row>
    <row r="36" spans="1:8" x14ac:dyDescent="0.25">
      <c r="A36" s="173">
        <v>43928</v>
      </c>
      <c r="B36" s="190" t="s">
        <v>251</v>
      </c>
      <c r="C36" s="191"/>
      <c r="D36" s="192" t="s">
        <v>380</v>
      </c>
      <c r="E36" s="316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252</v>
      </c>
      <c r="C37" s="191"/>
      <c r="D37" s="192" t="s">
        <v>380</v>
      </c>
      <c r="E37" s="316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251</v>
      </c>
      <c r="C38" s="205"/>
      <c r="D38" s="192" t="s">
        <v>261</v>
      </c>
      <c r="E38" s="314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252</v>
      </c>
      <c r="C39" s="205"/>
      <c r="D39" s="192" t="s">
        <v>261</v>
      </c>
      <c r="E39" s="314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251</v>
      </c>
      <c r="C40" s="191"/>
      <c r="D40" s="192" t="s">
        <v>380</v>
      </c>
      <c r="E40" s="316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252</v>
      </c>
      <c r="C41" s="191"/>
      <c r="D41" s="192" t="s">
        <v>380</v>
      </c>
      <c r="E41" s="316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251</v>
      </c>
      <c r="C42" s="191"/>
      <c r="D42" s="192" t="s">
        <v>261</v>
      </c>
      <c r="E42" s="314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252</v>
      </c>
      <c r="C43" s="191"/>
      <c r="D43" s="192" t="s">
        <v>261</v>
      </c>
      <c r="E43" s="314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251</v>
      </c>
      <c r="C44" s="191"/>
      <c r="D44" s="353" t="s">
        <v>444</v>
      </c>
      <c r="E44" s="316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252</v>
      </c>
      <c r="C45" s="191"/>
      <c r="D45" s="353" t="s">
        <v>444</v>
      </c>
      <c r="E45" s="316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251</v>
      </c>
      <c r="C46" s="191"/>
      <c r="D46" s="192" t="s">
        <v>261</v>
      </c>
      <c r="E46" s="314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252</v>
      </c>
      <c r="C47" s="191"/>
      <c r="D47" s="192" t="s">
        <v>261</v>
      </c>
      <c r="E47" s="314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251</v>
      </c>
      <c r="C48" s="191"/>
      <c r="D48" s="353" t="s">
        <v>444</v>
      </c>
      <c r="E48" s="316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252</v>
      </c>
      <c r="C49" s="191"/>
      <c r="D49" s="353" t="s">
        <v>444</v>
      </c>
      <c r="E49" s="316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251</v>
      </c>
      <c r="C50" s="191"/>
      <c r="D50" s="192" t="s">
        <v>261</v>
      </c>
      <c r="E50" s="314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252</v>
      </c>
      <c r="C51" s="191"/>
      <c r="D51" s="192" t="s">
        <v>261</v>
      </c>
      <c r="E51" s="314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6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6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17"/>
      <c r="F54" s="249"/>
      <c r="G54" s="55"/>
      <c r="H54" s="28"/>
    </row>
    <row r="55" spans="1:8" ht="18" customHeight="1" x14ac:dyDescent="0.25">
      <c r="A55" s="173"/>
      <c r="B55" s="190"/>
      <c r="C55" s="191"/>
      <c r="D55" s="192"/>
      <c r="E55" s="316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6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6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6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6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6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6"/>
      <c r="F61" s="194"/>
      <c r="G61" s="55"/>
      <c r="H61" s="28"/>
    </row>
    <row r="62" spans="1:8" x14ac:dyDescent="0.25">
      <c r="A62" s="173"/>
      <c r="B62" s="190"/>
      <c r="C62" s="191"/>
      <c r="D62" s="192"/>
      <c r="E62" s="316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6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6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6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6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6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6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6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6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6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6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6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6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6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6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6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6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6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6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6"/>
      <c r="F81" s="194"/>
      <c r="G81" s="55"/>
      <c r="H81" s="28"/>
    </row>
    <row r="82" spans="1:8" ht="18" customHeight="1" x14ac:dyDescent="0.25">
      <c r="A82" s="267"/>
      <c r="B82" s="190"/>
      <c r="C82" s="197"/>
      <c r="D82" s="192"/>
      <c r="E82" s="316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6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6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6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6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6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6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6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6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6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6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18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18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18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18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18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18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19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6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6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6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0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6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6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6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6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6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6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6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6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6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6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6"/>
      <c r="F114" s="211"/>
      <c r="G114" s="212"/>
      <c r="H114" s="28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8" workbookViewId="0">
      <selection activeCell="F33" sqref="F33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65" t="s">
        <v>49</v>
      </c>
      <c r="C2" s="466"/>
      <c r="D2" s="467" t="s">
        <v>459</v>
      </c>
      <c r="E2" s="468"/>
      <c r="F2" s="469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0"/>
      <c r="E3" s="471"/>
      <c r="F3" s="472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0"/>
      <c r="E4" s="471"/>
      <c r="F4" s="472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0"/>
      <c r="E5" s="471"/>
      <c r="F5" s="472"/>
      <c r="K5" s="292"/>
      <c r="L5" s="292"/>
      <c r="M5" s="292"/>
      <c r="N5" s="292"/>
      <c r="O5" s="292"/>
    </row>
    <row r="6" spans="1:20" ht="53.25" customHeight="1" x14ac:dyDescent="0.2">
      <c r="B6" s="262"/>
      <c r="C6" s="264"/>
      <c r="D6" s="473"/>
      <c r="E6" s="474"/>
      <c r="F6" s="475"/>
      <c r="K6" s="292"/>
      <c r="L6" s="292"/>
      <c r="M6" s="292"/>
      <c r="N6" s="292"/>
      <c r="O6" s="292"/>
    </row>
    <row r="7" spans="1:20" ht="14.25" customHeight="1" x14ac:dyDescent="0.2">
      <c r="K7" s="292"/>
      <c r="L7" s="292"/>
      <c r="M7" s="292"/>
      <c r="N7" s="292"/>
      <c r="O7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293" t="s">
        <v>50</v>
      </c>
      <c r="C9" s="293"/>
      <c r="D9" s="293" t="s">
        <v>51</v>
      </c>
      <c r="E9" s="456" t="s">
        <v>52</v>
      </c>
      <c r="F9" s="457"/>
      <c r="G9" s="461" t="s">
        <v>53</v>
      </c>
      <c r="H9" s="462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256</v>
      </c>
      <c r="E10" s="526" t="s">
        <v>258</v>
      </c>
      <c r="F10" s="526"/>
      <c r="G10" s="483"/>
      <c r="H10" s="483"/>
      <c r="I10" s="172">
        <v>2</v>
      </c>
      <c r="J10" s="214">
        <v>0</v>
      </c>
      <c r="K10" s="295"/>
      <c r="L10" s="295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289</v>
      </c>
      <c r="E11" s="484" t="s">
        <v>290</v>
      </c>
      <c r="F11" s="484"/>
      <c r="G11" s="483"/>
      <c r="H11" s="483"/>
      <c r="I11" s="295">
        <v>2</v>
      </c>
      <c r="J11" s="179">
        <v>0</v>
      </c>
      <c r="K11" s="295"/>
      <c r="L11" s="295"/>
      <c r="M11" s="295"/>
      <c r="N11" s="295"/>
      <c r="O11" s="295"/>
      <c r="P11" s="291"/>
      <c r="Q11" s="291"/>
      <c r="R11" s="291"/>
      <c r="S11" s="291"/>
      <c r="T11" s="291"/>
    </row>
    <row r="12" spans="1:20" ht="15" customHeight="1" x14ac:dyDescent="0.25">
      <c r="B12" s="25">
        <v>4</v>
      </c>
      <c r="D12" s="25" t="s">
        <v>294</v>
      </c>
      <c r="E12" s="484" t="s">
        <v>467</v>
      </c>
      <c r="F12" s="484"/>
      <c r="G12" s="483"/>
      <c r="H12" s="483"/>
      <c r="I12" s="295">
        <v>5</v>
      </c>
      <c r="J12" s="179">
        <v>0</v>
      </c>
      <c r="K12" s="295"/>
      <c r="L12" s="295"/>
      <c r="M12" s="295"/>
      <c r="N12" s="295"/>
      <c r="O12" s="295"/>
      <c r="P12" s="291"/>
      <c r="Q12" s="291"/>
      <c r="R12" s="291"/>
      <c r="S12" s="291"/>
      <c r="T12" s="291"/>
    </row>
    <row r="13" spans="1:20" ht="15" customHeight="1" x14ac:dyDescent="0.25">
      <c r="B13" s="25">
        <v>5</v>
      </c>
      <c r="D13" s="25" t="s">
        <v>294</v>
      </c>
      <c r="E13" s="359" t="s">
        <v>383</v>
      </c>
      <c r="F13" s="359"/>
      <c r="G13" s="358"/>
      <c r="H13" s="358"/>
      <c r="I13" s="295"/>
      <c r="J13" s="179"/>
      <c r="K13" s="295"/>
      <c r="L13" s="295"/>
      <c r="M13" s="295"/>
      <c r="N13" s="295"/>
      <c r="O13" s="295"/>
      <c r="P13" s="357"/>
      <c r="Q13" s="357"/>
      <c r="R13" s="357"/>
      <c r="S13" s="357"/>
      <c r="T13" s="357"/>
    </row>
    <row r="14" spans="1:20" ht="15" customHeight="1" x14ac:dyDescent="0.25">
      <c r="B14" s="25">
        <v>7</v>
      </c>
      <c r="C14" s="270"/>
      <c r="D14" s="270" t="s">
        <v>294</v>
      </c>
      <c r="E14" s="358" t="s">
        <v>291</v>
      </c>
      <c r="F14" s="358"/>
      <c r="G14" s="22"/>
      <c r="H14" s="22"/>
      <c r="I14" s="360"/>
      <c r="J14" s="24"/>
      <c r="K14" s="295"/>
      <c r="L14" s="295"/>
      <c r="M14" s="295"/>
      <c r="N14" s="295"/>
      <c r="O14" s="295"/>
      <c r="P14" s="357"/>
      <c r="Q14" s="357"/>
      <c r="R14" s="357"/>
      <c r="S14" s="357"/>
      <c r="T14" s="357"/>
    </row>
    <row r="15" spans="1:20" ht="30.75" customHeight="1" x14ac:dyDescent="0.25">
      <c r="B15" s="70"/>
      <c r="C15" s="527" t="s">
        <v>56</v>
      </c>
      <c r="D15" s="528"/>
      <c r="E15" s="529"/>
      <c r="F15" s="22"/>
      <c r="G15" s="22"/>
      <c r="H15" s="177" t="s">
        <v>57</v>
      </c>
      <c r="I15" s="178">
        <f>SUM(I10:I13)</f>
        <v>9</v>
      </c>
      <c r="J15" s="180">
        <f>SUM(J10:J13)</f>
        <v>0</v>
      </c>
      <c r="K15" s="291"/>
      <c r="L15" s="291"/>
      <c r="M15" s="291"/>
      <c r="N15" s="291"/>
      <c r="O15" s="291"/>
      <c r="P15" s="291"/>
      <c r="Q15" s="291"/>
      <c r="R15" s="291"/>
      <c r="S15" s="291"/>
      <c r="T15" s="291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1"/>
      <c r="L16" s="291"/>
      <c r="M16" s="291"/>
      <c r="N16" s="291"/>
      <c r="O16" s="291"/>
      <c r="P16" s="291"/>
      <c r="Q16" s="291"/>
      <c r="R16" s="291"/>
      <c r="S16" s="291"/>
      <c r="T16" s="291"/>
    </row>
    <row r="17" spans="1:20" ht="45" customHeight="1" x14ac:dyDescent="0.25">
      <c r="A17" s="69"/>
      <c r="B17" s="294" t="s">
        <v>58</v>
      </c>
      <c r="C17" s="294" t="s">
        <v>59</v>
      </c>
      <c r="D17" s="479" t="s">
        <v>60</v>
      </c>
      <c r="E17" s="480"/>
      <c r="F17" s="171" t="s">
        <v>61</v>
      </c>
      <c r="G17" s="294" t="s">
        <v>62</v>
      </c>
      <c r="H17" s="294" t="s">
        <v>63</v>
      </c>
      <c r="I17" s="294" t="s">
        <v>64</v>
      </c>
      <c r="J17" s="294" t="s">
        <v>65</v>
      </c>
      <c r="K17" s="27" t="s">
        <v>79</v>
      </c>
      <c r="L17" s="27" t="s">
        <v>80</v>
      </c>
      <c r="M17" s="27" t="s">
        <v>81</v>
      </c>
      <c r="N17" s="27" t="s">
        <v>82</v>
      </c>
      <c r="O17" s="27" t="s">
        <v>83</v>
      </c>
      <c r="P17" s="27" t="s">
        <v>84</v>
      </c>
      <c r="Q17" s="27" t="s">
        <v>85</v>
      </c>
      <c r="R17" s="27" t="s">
        <v>86</v>
      </c>
      <c r="S17" s="27" t="s">
        <v>87</v>
      </c>
    </row>
    <row r="18" spans="1:20" ht="15.75" x14ac:dyDescent="0.25">
      <c r="B18" s="26" t="s">
        <v>357</v>
      </c>
      <c r="C18" s="291"/>
      <c r="D18" s="526" t="s">
        <v>457</v>
      </c>
      <c r="E18" s="526"/>
      <c r="F18" s="332" t="s">
        <v>89</v>
      </c>
      <c r="G18" s="291"/>
      <c r="H18" s="291" t="s">
        <v>252</v>
      </c>
      <c r="I18" s="291"/>
      <c r="J18" s="295">
        <v>2</v>
      </c>
      <c r="K18" s="295">
        <v>2</v>
      </c>
      <c r="L18" s="295">
        <v>0</v>
      </c>
      <c r="M18" s="295">
        <v>0</v>
      </c>
      <c r="N18" s="295">
        <v>0</v>
      </c>
      <c r="O18" s="295">
        <v>0</v>
      </c>
      <c r="P18" s="295">
        <v>0</v>
      </c>
      <c r="Q18" s="295">
        <v>0</v>
      </c>
      <c r="R18" s="295">
        <v>0</v>
      </c>
      <c r="S18" s="295">
        <v>0</v>
      </c>
      <c r="T18" s="291"/>
    </row>
    <row r="19" spans="1:20" ht="15.75" customHeight="1" x14ac:dyDescent="0.25">
      <c r="B19" s="26" t="s">
        <v>468</v>
      </c>
      <c r="C19" s="291"/>
      <c r="D19" s="484" t="s">
        <v>458</v>
      </c>
      <c r="E19" s="484"/>
      <c r="F19" s="332" t="s">
        <v>89</v>
      </c>
      <c r="G19" s="291"/>
      <c r="H19" s="291" t="s">
        <v>252</v>
      </c>
      <c r="I19" s="291"/>
      <c r="J19" s="295">
        <v>3</v>
      </c>
      <c r="K19" s="295">
        <v>3</v>
      </c>
      <c r="L19" s="295">
        <v>3</v>
      </c>
      <c r="M19" s="295">
        <v>0</v>
      </c>
      <c r="N19" s="295">
        <v>0</v>
      </c>
      <c r="O19" s="295">
        <v>0</v>
      </c>
      <c r="P19" s="295">
        <v>0</v>
      </c>
      <c r="Q19" s="295">
        <v>0</v>
      </c>
      <c r="R19" s="295">
        <v>0</v>
      </c>
      <c r="S19" s="295">
        <v>0</v>
      </c>
      <c r="T19" s="291"/>
    </row>
    <row r="20" spans="1:20" ht="15.75" customHeight="1" x14ac:dyDescent="0.25">
      <c r="B20" s="26" t="s">
        <v>300</v>
      </c>
      <c r="C20" s="291"/>
      <c r="D20" s="484" t="s">
        <v>78</v>
      </c>
      <c r="E20" s="484"/>
      <c r="F20" s="332" t="s">
        <v>89</v>
      </c>
      <c r="G20" s="291"/>
      <c r="H20" s="291" t="s">
        <v>251</v>
      </c>
      <c r="I20" s="291"/>
      <c r="J20" s="295">
        <v>1</v>
      </c>
      <c r="K20" s="295">
        <v>1</v>
      </c>
      <c r="L20" s="295">
        <v>0</v>
      </c>
      <c r="M20" s="295">
        <v>0</v>
      </c>
      <c r="N20" s="295">
        <v>0</v>
      </c>
      <c r="O20" s="295">
        <v>0</v>
      </c>
      <c r="P20" s="295">
        <v>0</v>
      </c>
      <c r="Q20" s="295">
        <v>0</v>
      </c>
      <c r="R20" s="295">
        <v>0</v>
      </c>
      <c r="S20" s="295">
        <v>0</v>
      </c>
      <c r="T20" s="291"/>
    </row>
    <row r="21" spans="1:20" ht="15.75" customHeight="1" x14ac:dyDescent="0.25">
      <c r="B21" s="26" t="s">
        <v>353</v>
      </c>
      <c r="C21" s="357"/>
      <c r="D21" s="525" t="s">
        <v>385</v>
      </c>
      <c r="E21" s="525"/>
      <c r="F21" s="357" t="s">
        <v>74</v>
      </c>
      <c r="G21" s="357"/>
      <c r="H21" s="357" t="s">
        <v>251</v>
      </c>
      <c r="I21" s="357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357"/>
    </row>
    <row r="22" spans="1:20" ht="15.75" customHeight="1" x14ac:dyDescent="0.25">
      <c r="B22" s="26" t="s">
        <v>354</v>
      </c>
      <c r="C22" s="357"/>
      <c r="D22" s="525" t="s">
        <v>351</v>
      </c>
      <c r="E22" s="525"/>
      <c r="F22" s="357" t="s">
        <v>74</v>
      </c>
      <c r="G22" s="357"/>
      <c r="H22" s="357" t="s">
        <v>251</v>
      </c>
      <c r="I22" s="357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357"/>
    </row>
    <row r="23" spans="1:20" ht="15.75" customHeight="1" x14ac:dyDescent="0.25">
      <c r="B23" s="26" t="s">
        <v>355</v>
      </c>
      <c r="C23" s="357"/>
      <c r="D23" s="525" t="s">
        <v>386</v>
      </c>
      <c r="E23" s="525"/>
      <c r="F23" s="357" t="s">
        <v>74</v>
      </c>
      <c r="G23" s="357"/>
      <c r="H23" s="357" t="s">
        <v>252</v>
      </c>
      <c r="I23" s="357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357"/>
    </row>
    <row r="24" spans="1:20" ht="15.75" customHeight="1" x14ac:dyDescent="0.25">
      <c r="B24" s="26" t="s">
        <v>356</v>
      </c>
      <c r="C24" s="357"/>
      <c r="D24" s="525" t="s">
        <v>387</v>
      </c>
      <c r="E24" s="525"/>
      <c r="F24" s="332" t="s">
        <v>89</v>
      </c>
      <c r="G24" s="357"/>
      <c r="H24" s="357" t="s">
        <v>252</v>
      </c>
      <c r="I24" s="357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357"/>
    </row>
    <row r="25" spans="1:20" ht="15.75" customHeight="1" x14ac:dyDescent="0.25">
      <c r="B25" s="26" t="s">
        <v>419</v>
      </c>
      <c r="C25" s="357"/>
      <c r="D25" s="525" t="s">
        <v>417</v>
      </c>
      <c r="E25" s="525"/>
      <c r="F25" s="332" t="s">
        <v>89</v>
      </c>
      <c r="G25" s="357"/>
      <c r="H25" s="357" t="s">
        <v>252</v>
      </c>
      <c r="I25" s="357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357"/>
    </row>
    <row r="26" spans="1:20" ht="15.75" customHeight="1" x14ac:dyDescent="0.25">
      <c r="B26" s="26" t="s">
        <v>420</v>
      </c>
      <c r="C26" s="357"/>
      <c r="D26" s="525" t="s">
        <v>416</v>
      </c>
      <c r="E26" s="525"/>
      <c r="F26" s="332" t="s">
        <v>89</v>
      </c>
      <c r="G26" s="357"/>
      <c r="H26" s="357" t="s">
        <v>252</v>
      </c>
      <c r="I26" s="357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357"/>
    </row>
    <row r="27" spans="1:20" ht="15.75" customHeight="1" x14ac:dyDescent="0.25">
      <c r="B27" s="26" t="s">
        <v>427</v>
      </c>
      <c r="C27" s="291"/>
      <c r="D27" s="484" t="s">
        <v>460</v>
      </c>
      <c r="E27" s="484"/>
      <c r="F27" s="332" t="s">
        <v>89</v>
      </c>
      <c r="G27" s="291"/>
      <c r="H27" s="291" t="s">
        <v>251</v>
      </c>
      <c r="I27" s="291"/>
      <c r="J27" s="295">
        <v>1</v>
      </c>
      <c r="K27" s="295">
        <v>1</v>
      </c>
      <c r="L27" s="295">
        <v>0</v>
      </c>
      <c r="M27" s="295">
        <v>0</v>
      </c>
      <c r="N27" s="295">
        <v>0</v>
      </c>
      <c r="O27" s="295">
        <v>0</v>
      </c>
      <c r="P27" s="295">
        <v>0</v>
      </c>
      <c r="Q27" s="295">
        <v>0</v>
      </c>
      <c r="R27" s="295">
        <v>0</v>
      </c>
      <c r="S27" s="295">
        <v>0</v>
      </c>
      <c r="T27" s="291"/>
    </row>
    <row r="28" spans="1:20" ht="15.75" customHeight="1" x14ac:dyDescent="0.25">
      <c r="B28" s="26" t="s">
        <v>433</v>
      </c>
      <c r="C28" s="291"/>
      <c r="D28" s="484" t="s">
        <v>461</v>
      </c>
      <c r="E28" s="484"/>
      <c r="F28" s="332" t="s">
        <v>89</v>
      </c>
      <c r="G28" s="291"/>
      <c r="H28" s="291" t="s">
        <v>251</v>
      </c>
      <c r="I28" s="291"/>
      <c r="J28" s="295">
        <v>12</v>
      </c>
      <c r="K28" s="295">
        <v>12</v>
      </c>
      <c r="L28" s="295">
        <v>12</v>
      </c>
      <c r="M28" s="295">
        <v>6</v>
      </c>
      <c r="N28" s="295">
        <v>6</v>
      </c>
      <c r="O28" s="295">
        <v>6</v>
      </c>
      <c r="P28" s="295">
        <v>6</v>
      </c>
      <c r="Q28" s="295">
        <v>6</v>
      </c>
      <c r="R28" s="295">
        <v>6</v>
      </c>
      <c r="S28" s="295">
        <v>6</v>
      </c>
      <c r="T28" s="291"/>
    </row>
    <row r="29" spans="1:20" ht="15.75" customHeight="1" x14ac:dyDescent="0.25">
      <c r="B29" s="26" t="s">
        <v>429</v>
      </c>
      <c r="C29" s="291"/>
      <c r="D29" s="484" t="s">
        <v>462</v>
      </c>
      <c r="E29" s="484"/>
      <c r="F29" s="356" t="s">
        <v>74</v>
      </c>
      <c r="G29" s="291"/>
      <c r="H29" s="291" t="s">
        <v>251</v>
      </c>
      <c r="I29" s="291"/>
      <c r="J29" s="295">
        <v>11</v>
      </c>
      <c r="K29" s="295">
        <v>11</v>
      </c>
      <c r="L29" s="295">
        <v>11</v>
      </c>
      <c r="M29" s="295">
        <v>10</v>
      </c>
      <c r="N29" s="295">
        <v>10</v>
      </c>
      <c r="O29" s="295">
        <v>10</v>
      </c>
      <c r="P29" s="295">
        <v>10</v>
      </c>
      <c r="Q29" s="295">
        <v>10</v>
      </c>
      <c r="R29" s="295">
        <v>10</v>
      </c>
      <c r="S29" s="295">
        <v>10</v>
      </c>
      <c r="T29" s="291"/>
    </row>
    <row r="30" spans="1:20" ht="15" customHeight="1" x14ac:dyDescent="0.25">
      <c r="B30" s="26" t="s">
        <v>432</v>
      </c>
      <c r="C30" s="291"/>
      <c r="D30" s="524" t="s">
        <v>463</v>
      </c>
      <c r="E30" s="524"/>
      <c r="F30" s="356" t="s">
        <v>74</v>
      </c>
      <c r="G30" s="291"/>
      <c r="H30" s="291" t="s">
        <v>251</v>
      </c>
      <c r="I30" s="291"/>
      <c r="J30" s="295">
        <v>8</v>
      </c>
      <c r="K30" s="295">
        <v>8</v>
      </c>
      <c r="L30" s="295">
        <v>8</v>
      </c>
      <c r="M30" s="295">
        <v>8</v>
      </c>
      <c r="N30" s="295">
        <v>8</v>
      </c>
      <c r="O30" s="295">
        <v>8</v>
      </c>
      <c r="P30" s="295">
        <v>8</v>
      </c>
      <c r="Q30" s="295">
        <v>8</v>
      </c>
      <c r="R30" s="295">
        <v>8</v>
      </c>
      <c r="S30" s="295">
        <v>8</v>
      </c>
      <c r="T30" s="291"/>
    </row>
    <row r="31" spans="1:20" ht="15" customHeight="1" x14ac:dyDescent="0.25">
      <c r="B31" s="26" t="s">
        <v>390</v>
      </c>
      <c r="C31" s="291"/>
      <c r="D31" s="524" t="s">
        <v>464</v>
      </c>
      <c r="E31" s="524"/>
      <c r="F31" s="356" t="s">
        <v>74</v>
      </c>
      <c r="G31" s="291"/>
      <c r="H31" s="291" t="s">
        <v>251</v>
      </c>
      <c r="I31" s="291"/>
      <c r="J31" s="295">
        <v>3</v>
      </c>
      <c r="K31" s="295">
        <v>3</v>
      </c>
      <c r="L31" s="295">
        <v>3</v>
      </c>
      <c r="M31" s="295">
        <v>3</v>
      </c>
      <c r="N31" s="295">
        <v>3</v>
      </c>
      <c r="O31" s="295">
        <v>3</v>
      </c>
      <c r="P31" s="295">
        <v>0</v>
      </c>
      <c r="Q31" s="295">
        <v>0</v>
      </c>
      <c r="R31" s="295">
        <v>0</v>
      </c>
      <c r="S31" s="295">
        <v>0</v>
      </c>
      <c r="T31" s="291"/>
    </row>
    <row r="32" spans="1:20" ht="15" customHeight="1" x14ac:dyDescent="0.25">
      <c r="B32" s="26" t="s">
        <v>431</v>
      </c>
      <c r="C32" s="291"/>
      <c r="D32" s="484" t="s">
        <v>465</v>
      </c>
      <c r="E32" s="484"/>
      <c r="F32" s="332" t="s">
        <v>89</v>
      </c>
      <c r="G32" s="291"/>
      <c r="H32" s="291" t="s">
        <v>252</v>
      </c>
      <c r="I32" s="291"/>
      <c r="J32" s="295">
        <v>8</v>
      </c>
      <c r="K32" s="295">
        <v>8</v>
      </c>
      <c r="L32" s="295">
        <v>8</v>
      </c>
      <c r="M32" s="295">
        <v>8</v>
      </c>
      <c r="N32" s="295">
        <v>8</v>
      </c>
      <c r="O32" s="295">
        <v>8</v>
      </c>
      <c r="P32" s="295">
        <v>8</v>
      </c>
      <c r="Q32" s="295">
        <v>6</v>
      </c>
      <c r="R32" s="295">
        <v>2</v>
      </c>
      <c r="S32" s="295">
        <v>0</v>
      </c>
      <c r="T32" s="291"/>
    </row>
    <row r="33" spans="2:20" ht="15" customHeight="1" x14ac:dyDescent="0.25">
      <c r="B33" s="26" t="s">
        <v>431</v>
      </c>
      <c r="C33" s="291"/>
      <c r="D33" s="448" t="s">
        <v>466</v>
      </c>
      <c r="E33" s="448"/>
      <c r="F33" s="332" t="s">
        <v>89</v>
      </c>
      <c r="G33" s="291"/>
      <c r="H33" s="291" t="s">
        <v>252</v>
      </c>
      <c r="I33" s="291"/>
      <c r="J33" s="295">
        <v>3</v>
      </c>
      <c r="K33" s="295">
        <v>3</v>
      </c>
      <c r="L33" s="295">
        <v>3</v>
      </c>
      <c r="M33" s="295">
        <v>3</v>
      </c>
      <c r="N33" s="295">
        <v>3</v>
      </c>
      <c r="O33" s="295">
        <v>3</v>
      </c>
      <c r="P33" s="295">
        <v>0</v>
      </c>
      <c r="Q33" s="295">
        <v>0</v>
      </c>
      <c r="R33" s="295">
        <v>0</v>
      </c>
      <c r="S33" s="295">
        <v>0</v>
      </c>
      <c r="T33" s="291"/>
    </row>
    <row r="34" spans="2:20" ht="15" customHeight="1" x14ac:dyDescent="0.25">
      <c r="B34" s="26"/>
      <c r="C34" s="291"/>
      <c r="D34" s="448"/>
      <c r="E34" s="448"/>
      <c r="F34" s="291"/>
      <c r="G34" s="291"/>
      <c r="H34" s="291"/>
      <c r="I34" s="291"/>
      <c r="J34" s="295"/>
      <c r="K34" s="291"/>
      <c r="L34" s="291"/>
      <c r="M34" s="291"/>
      <c r="N34" s="291"/>
      <c r="O34" s="295"/>
      <c r="P34" s="291"/>
      <c r="Q34" s="291"/>
      <c r="R34" s="291"/>
      <c r="S34" s="291"/>
      <c r="T34" s="291"/>
    </row>
    <row r="35" spans="2:20" ht="15" customHeight="1" x14ac:dyDescent="0.25">
      <c r="B35" s="26"/>
      <c r="C35" s="291"/>
      <c r="D35" s="448"/>
      <c r="E35" s="448"/>
      <c r="F35" s="291"/>
      <c r="G35" s="291"/>
      <c r="H35" s="291"/>
      <c r="I35" s="291"/>
      <c r="J35" s="295"/>
      <c r="K35" s="291"/>
      <c r="L35" s="291"/>
      <c r="M35" s="291"/>
      <c r="N35" s="291"/>
      <c r="O35" s="295"/>
      <c r="P35" s="291"/>
      <c r="Q35" s="291"/>
      <c r="R35" s="291"/>
      <c r="S35" s="291"/>
      <c r="T35" s="291"/>
    </row>
    <row r="36" spans="2:20" ht="15" customHeight="1" x14ac:dyDescent="0.25">
      <c r="B36" s="26"/>
      <c r="C36" s="291"/>
      <c r="D36" s="448"/>
      <c r="E36" s="448"/>
      <c r="F36" s="291"/>
      <c r="G36" s="291"/>
      <c r="H36" s="291"/>
      <c r="I36" s="291"/>
      <c r="J36" s="295"/>
      <c r="K36" s="291"/>
      <c r="L36" s="291"/>
      <c r="M36" s="291"/>
      <c r="N36" s="291"/>
      <c r="O36" s="295"/>
      <c r="P36" s="291"/>
      <c r="Q36" s="291"/>
      <c r="R36" s="291"/>
      <c r="S36" s="291"/>
      <c r="T36" s="291"/>
    </row>
    <row r="37" spans="2:20" ht="15" customHeight="1" x14ac:dyDescent="0.25">
      <c r="B37" s="26"/>
      <c r="C37" s="291"/>
      <c r="D37" s="448"/>
      <c r="E37" s="448"/>
      <c r="F37" s="291"/>
      <c r="G37" s="291"/>
      <c r="H37" s="291"/>
      <c r="I37" s="291"/>
      <c r="J37" s="295"/>
      <c r="K37" s="291"/>
      <c r="L37" s="291"/>
      <c r="M37" s="291"/>
      <c r="N37" s="291"/>
      <c r="O37" s="295"/>
      <c r="P37" s="291"/>
      <c r="Q37" s="291"/>
      <c r="R37" s="291"/>
      <c r="S37" s="291"/>
      <c r="T37" s="291"/>
    </row>
    <row r="38" spans="2:20" ht="15" customHeight="1" x14ac:dyDescent="0.25">
      <c r="B38" s="26"/>
      <c r="C38" s="291"/>
      <c r="D38" s="448"/>
      <c r="E38" s="448"/>
      <c r="F38" s="291"/>
      <c r="G38" s="291"/>
      <c r="H38" s="291"/>
      <c r="I38" s="291"/>
      <c r="J38" s="295"/>
      <c r="K38" s="291"/>
      <c r="L38" s="291"/>
      <c r="M38" s="291"/>
      <c r="N38" s="291"/>
      <c r="O38" s="295"/>
      <c r="P38" s="291"/>
      <c r="Q38" s="291"/>
      <c r="R38" s="291"/>
      <c r="S38" s="291"/>
      <c r="T38" s="291"/>
    </row>
    <row r="39" spans="2:20" ht="15" customHeight="1" x14ac:dyDescent="0.25">
      <c r="B39" s="26"/>
      <c r="C39" s="291"/>
      <c r="D39" s="448"/>
      <c r="E39" s="448"/>
      <c r="F39" s="291"/>
      <c r="G39" s="291"/>
      <c r="H39" s="291"/>
      <c r="I39" s="291"/>
      <c r="J39" s="295"/>
      <c r="K39" s="291"/>
      <c r="L39" s="291"/>
      <c r="M39" s="291"/>
      <c r="N39" s="291"/>
      <c r="O39" s="295"/>
      <c r="P39" s="291"/>
      <c r="Q39" s="291"/>
      <c r="R39" s="291"/>
      <c r="S39" s="291"/>
      <c r="T39" s="291"/>
    </row>
    <row r="40" spans="2:20" ht="15.75" x14ac:dyDescent="0.25">
      <c r="B40" s="26"/>
      <c r="C40" s="291"/>
      <c r="D40" s="448"/>
      <c r="E40" s="448"/>
      <c r="F40" s="291"/>
      <c r="G40" s="291"/>
      <c r="H40" s="291"/>
      <c r="I40" s="291"/>
      <c r="J40" s="295"/>
      <c r="K40" s="291"/>
      <c r="L40" s="291"/>
      <c r="M40" s="291"/>
      <c r="N40" s="291"/>
      <c r="O40" s="295"/>
      <c r="P40" s="291"/>
      <c r="Q40" s="291"/>
      <c r="R40" s="291"/>
      <c r="S40" s="291"/>
      <c r="T40" s="291"/>
    </row>
    <row r="41" spans="2:20" ht="15" customHeight="1" x14ac:dyDescent="0.25">
      <c r="B41" s="26"/>
      <c r="C41" s="291"/>
      <c r="D41" s="448"/>
      <c r="E41" s="448"/>
      <c r="F41" s="291"/>
      <c r="G41" s="291"/>
      <c r="H41" s="291"/>
      <c r="I41" s="291"/>
      <c r="J41" s="295"/>
      <c r="K41" s="291"/>
      <c r="L41" s="291"/>
      <c r="M41" s="291"/>
      <c r="N41" s="291"/>
      <c r="O41" s="295"/>
      <c r="P41" s="291"/>
      <c r="Q41" s="291"/>
      <c r="R41" s="291"/>
      <c r="S41" s="291"/>
      <c r="T41" s="291"/>
    </row>
    <row r="42" spans="2:20" ht="15" customHeight="1" x14ac:dyDescent="0.25">
      <c r="B42" s="26"/>
      <c r="C42" s="291"/>
      <c r="D42" s="448"/>
      <c r="E42" s="448"/>
      <c r="F42" s="291"/>
      <c r="G42" s="291"/>
      <c r="H42" s="291"/>
      <c r="I42" s="291"/>
      <c r="J42" s="291"/>
      <c r="K42" s="291"/>
      <c r="L42" s="291"/>
      <c r="M42" s="291"/>
      <c r="N42" s="291"/>
      <c r="O42" s="295"/>
      <c r="P42" s="291"/>
      <c r="Q42" s="291"/>
      <c r="R42" s="291"/>
      <c r="S42" s="291"/>
      <c r="T42" s="291"/>
    </row>
    <row r="43" spans="2:20" ht="15" customHeight="1" x14ac:dyDescent="0.25">
      <c r="B43" s="27"/>
      <c r="C43" s="291"/>
      <c r="D43" s="448"/>
      <c r="E43" s="448"/>
      <c r="F43" s="291"/>
      <c r="G43" s="291"/>
      <c r="H43" s="291"/>
      <c r="I43" s="291"/>
      <c r="J43" s="291"/>
      <c r="K43" s="291"/>
      <c r="L43" s="291"/>
      <c r="M43" s="291"/>
      <c r="N43" s="291"/>
      <c r="O43" s="295"/>
      <c r="P43" s="291"/>
      <c r="Q43" s="291"/>
      <c r="R43" s="291"/>
      <c r="S43" s="291"/>
      <c r="T43" s="291"/>
    </row>
    <row r="44" spans="2:20" ht="15.75" customHeight="1" x14ac:dyDescent="0.25">
      <c r="B44" s="27"/>
      <c r="C44" s="291"/>
      <c r="D44" s="452"/>
      <c r="E44" s="452"/>
      <c r="F44" s="291"/>
      <c r="G44" s="291"/>
      <c r="H44" s="291"/>
      <c r="I44" s="291"/>
      <c r="J44" s="291"/>
      <c r="K44" s="291"/>
      <c r="L44" s="291"/>
      <c r="M44" s="291"/>
      <c r="N44" s="291"/>
      <c r="O44" s="295"/>
      <c r="P44" s="291"/>
      <c r="Q44" s="291"/>
      <c r="R44" s="291"/>
      <c r="S44" s="291"/>
      <c r="T44" s="291"/>
    </row>
    <row r="45" spans="2:20" ht="15.75" customHeight="1" x14ac:dyDescent="0.25">
      <c r="B45" s="27"/>
      <c r="C45" s="291"/>
      <c r="D45" s="452"/>
      <c r="E45" s="452"/>
      <c r="F45" s="291"/>
      <c r="G45" s="291"/>
      <c r="H45" s="291"/>
      <c r="I45" s="291"/>
      <c r="J45" s="291"/>
      <c r="K45" s="291"/>
      <c r="L45" s="291"/>
      <c r="M45" s="291"/>
      <c r="N45" s="291"/>
      <c r="O45" s="295"/>
      <c r="P45" s="291"/>
      <c r="Q45" s="291"/>
      <c r="R45" s="291"/>
      <c r="S45" s="291"/>
      <c r="T45" s="291"/>
    </row>
    <row r="46" spans="2:20" ht="15.75" customHeight="1" x14ac:dyDescent="0.25">
      <c r="B46" s="27"/>
      <c r="C46" s="291"/>
      <c r="D46" s="452"/>
      <c r="E46" s="452"/>
      <c r="F46" s="291"/>
      <c r="G46" s="291"/>
      <c r="H46" s="291"/>
      <c r="I46" s="291"/>
      <c r="J46" s="291"/>
      <c r="K46" s="291"/>
      <c r="L46" s="291"/>
      <c r="M46" s="291"/>
      <c r="N46" s="291"/>
      <c r="O46" s="295"/>
      <c r="P46" s="291"/>
      <c r="Q46" s="291"/>
      <c r="R46" s="291"/>
      <c r="S46" s="291"/>
      <c r="T46" s="291"/>
    </row>
    <row r="47" spans="2:20" ht="15.75" customHeight="1" x14ac:dyDescent="0.25">
      <c r="B47" s="27"/>
      <c r="C47" s="291"/>
      <c r="D47" s="452"/>
      <c r="E47" s="452"/>
      <c r="F47" s="291"/>
      <c r="G47" s="291"/>
      <c r="H47" s="291"/>
      <c r="I47" s="291"/>
      <c r="J47" s="291"/>
      <c r="K47" s="291"/>
      <c r="L47" s="291"/>
      <c r="M47" s="291"/>
      <c r="N47" s="291"/>
      <c r="O47" s="295"/>
      <c r="P47" s="291"/>
      <c r="Q47" s="291"/>
      <c r="R47" s="291"/>
      <c r="S47" s="291"/>
      <c r="T47" s="291"/>
    </row>
    <row r="48" spans="2:20" ht="15" customHeight="1" x14ac:dyDescent="0.25">
      <c r="B48" s="27"/>
      <c r="C48" s="291"/>
      <c r="D48" s="452"/>
      <c r="E48" s="452"/>
      <c r="F48" s="291"/>
      <c r="G48" s="291"/>
      <c r="H48" s="291"/>
      <c r="I48" s="291"/>
      <c r="J48" s="291"/>
      <c r="K48" s="291"/>
      <c r="L48" s="291"/>
      <c r="M48" s="291"/>
      <c r="N48" s="291"/>
      <c r="O48" s="295"/>
      <c r="P48" s="291"/>
      <c r="Q48" s="291"/>
      <c r="R48" s="291"/>
      <c r="S48" s="291"/>
      <c r="T48" s="291"/>
    </row>
    <row r="49" spans="2:20" ht="15" customHeight="1" x14ac:dyDescent="0.25">
      <c r="B49" s="27"/>
      <c r="C49" s="291"/>
      <c r="D49" s="452"/>
      <c r="E49" s="452"/>
      <c r="F49" s="291"/>
      <c r="G49" s="291"/>
      <c r="H49" s="291"/>
      <c r="I49" s="291"/>
      <c r="J49" s="291"/>
      <c r="K49" s="291"/>
      <c r="L49" s="291"/>
      <c r="M49" s="291"/>
      <c r="N49" s="291"/>
      <c r="O49" s="295"/>
      <c r="P49" s="291"/>
      <c r="Q49" s="291"/>
      <c r="R49" s="291"/>
      <c r="S49" s="291"/>
      <c r="T49" s="291"/>
    </row>
    <row r="50" spans="2:20" ht="15" customHeight="1" x14ac:dyDescent="0.25">
      <c r="B50" s="27"/>
      <c r="C50" s="291"/>
      <c r="D50" s="452"/>
      <c r="E50" s="452"/>
      <c r="F50" s="291"/>
      <c r="G50" s="291"/>
      <c r="H50" s="291"/>
      <c r="I50" s="291"/>
      <c r="J50" s="291"/>
      <c r="K50" s="291"/>
      <c r="L50" s="291"/>
      <c r="M50" s="291"/>
      <c r="N50" s="291"/>
      <c r="O50" s="295"/>
      <c r="P50" s="291"/>
      <c r="Q50" s="291"/>
      <c r="R50" s="291"/>
      <c r="S50" s="291"/>
      <c r="T50" s="291"/>
    </row>
    <row r="51" spans="2:20" ht="15" customHeight="1" x14ac:dyDescent="0.25">
      <c r="B51" s="291"/>
      <c r="C51" s="291"/>
      <c r="D51" s="452"/>
      <c r="E51" s="452"/>
      <c r="F51" s="291"/>
      <c r="G51" s="291"/>
      <c r="H51" s="291"/>
      <c r="I51" s="291"/>
      <c r="J51" s="291"/>
      <c r="K51" s="291"/>
      <c r="L51" s="291"/>
      <c r="M51" s="291"/>
      <c r="N51" s="291"/>
      <c r="O51" s="295"/>
      <c r="P51" s="291"/>
      <c r="Q51" s="291"/>
      <c r="R51" s="291"/>
      <c r="S51" s="291"/>
      <c r="T51" s="291"/>
    </row>
    <row r="52" spans="2:20" ht="15" customHeight="1" x14ac:dyDescent="0.25">
      <c r="B52" s="291"/>
      <c r="C52" s="291"/>
      <c r="D52" s="452"/>
      <c r="E52" s="452"/>
      <c r="F52" s="291"/>
      <c r="G52" s="291"/>
      <c r="H52" s="291"/>
      <c r="I52" s="291"/>
      <c r="J52" s="291"/>
      <c r="K52" s="291"/>
      <c r="L52" s="291"/>
      <c r="M52" s="291"/>
      <c r="N52" s="291"/>
      <c r="O52" s="295"/>
      <c r="P52" s="291"/>
      <c r="Q52" s="291"/>
      <c r="R52" s="291"/>
      <c r="S52" s="291"/>
      <c r="T52" s="291"/>
    </row>
    <row r="53" spans="2:20" ht="15" customHeight="1" x14ac:dyDescent="0.25">
      <c r="B53" s="291"/>
      <c r="C53" s="291"/>
      <c r="D53" s="452"/>
      <c r="E53" s="452"/>
      <c r="F53" s="291"/>
      <c r="G53" s="291"/>
      <c r="H53" s="291"/>
      <c r="I53" s="291"/>
      <c r="J53" s="291"/>
      <c r="K53" s="291"/>
      <c r="L53" s="291"/>
      <c r="M53" s="291"/>
      <c r="N53" s="291"/>
      <c r="O53" s="295"/>
      <c r="P53" s="291"/>
      <c r="Q53" s="291"/>
      <c r="R53" s="291"/>
      <c r="S53" s="291"/>
      <c r="T53" s="291"/>
    </row>
    <row r="54" spans="2:20" ht="15.75" customHeight="1" x14ac:dyDescent="0.25">
      <c r="B54" s="291"/>
      <c r="C54" s="291"/>
      <c r="D54" s="452"/>
      <c r="E54" s="452"/>
      <c r="F54" s="291"/>
      <c r="G54" s="291"/>
      <c r="H54" s="291"/>
      <c r="I54" s="291"/>
      <c r="J54" s="291"/>
      <c r="K54" s="291"/>
      <c r="L54" s="291"/>
      <c r="M54" s="291"/>
      <c r="N54" s="291"/>
      <c r="O54" s="295"/>
      <c r="P54" s="291"/>
      <c r="Q54" s="291"/>
      <c r="R54" s="291"/>
      <c r="S54" s="291"/>
      <c r="T54" s="291"/>
    </row>
    <row r="55" spans="2:20" ht="15" customHeight="1" x14ac:dyDescent="0.25">
      <c r="B55" s="291"/>
      <c r="C55" s="291"/>
      <c r="D55" s="291"/>
      <c r="E55" s="258" t="s">
        <v>75</v>
      </c>
      <c r="F55" s="291"/>
      <c r="G55" s="291"/>
      <c r="H55" s="291"/>
      <c r="I55" s="291" t="s">
        <v>18</v>
      </c>
      <c r="J55" s="295">
        <f t="shared" ref="J55:S55" si="0">SUM(J18:J54)</f>
        <v>52</v>
      </c>
      <c r="K55" s="295">
        <f t="shared" si="0"/>
        <v>52</v>
      </c>
      <c r="L55" s="295">
        <f t="shared" si="0"/>
        <v>48</v>
      </c>
      <c r="M55" s="295">
        <f t="shared" si="0"/>
        <v>38</v>
      </c>
      <c r="N55" s="295">
        <f t="shared" si="0"/>
        <v>38</v>
      </c>
      <c r="O55" s="295">
        <f t="shared" si="0"/>
        <v>38</v>
      </c>
      <c r="P55" s="295">
        <f t="shared" si="0"/>
        <v>32</v>
      </c>
      <c r="Q55" s="295">
        <f t="shared" si="0"/>
        <v>30</v>
      </c>
      <c r="R55" s="295">
        <f t="shared" si="0"/>
        <v>26</v>
      </c>
      <c r="S55" s="295">
        <f t="shared" si="0"/>
        <v>24</v>
      </c>
      <c r="T55" s="295"/>
    </row>
    <row r="56" spans="2:20" ht="15" customHeight="1" x14ac:dyDescent="0.25">
      <c r="B56" s="291"/>
      <c r="C56" s="291"/>
      <c r="D56" s="291"/>
      <c r="E56" s="291"/>
      <c r="F56" s="291"/>
      <c r="G56" s="291"/>
      <c r="H56" s="291"/>
      <c r="I56" s="291" t="s">
        <v>76</v>
      </c>
      <c r="J56" s="295">
        <f>+J55</f>
        <v>52</v>
      </c>
      <c r="K56" s="260">
        <f>+J56-($J$56/9)</f>
        <v>46.222222222222221</v>
      </c>
      <c r="L56" s="260">
        <f t="shared" ref="L56:S56" si="1">+K56-($J$56/9)</f>
        <v>40.444444444444443</v>
      </c>
      <c r="M56" s="260">
        <f t="shared" si="1"/>
        <v>34.666666666666664</v>
      </c>
      <c r="N56" s="260">
        <f t="shared" si="1"/>
        <v>28.888888888888886</v>
      </c>
      <c r="O56" s="260">
        <f t="shared" si="1"/>
        <v>23.111111111111107</v>
      </c>
      <c r="P56" s="260">
        <f t="shared" si="1"/>
        <v>17.333333333333329</v>
      </c>
      <c r="Q56" s="260">
        <f t="shared" si="1"/>
        <v>11.55555555555555</v>
      </c>
      <c r="R56" s="260">
        <f t="shared" si="1"/>
        <v>5.7777777777777724</v>
      </c>
      <c r="S56" s="260">
        <f t="shared" si="1"/>
        <v>0</v>
      </c>
      <c r="T56" s="269"/>
    </row>
    <row r="57" spans="2:20" ht="15.75" x14ac:dyDescent="0.25"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19"/>
    </row>
    <row r="58" spans="2:20" ht="15.75" x14ac:dyDescent="0.25"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19"/>
    </row>
    <row r="59" spans="2:20" ht="12.75" customHeight="1" x14ac:dyDescent="0.25">
      <c r="B59" s="291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1"/>
      <c r="N59" s="291"/>
      <c r="O59" s="292"/>
    </row>
    <row r="60" spans="2:20" ht="12.75" customHeight="1" x14ac:dyDescent="0.25">
      <c r="B60" s="291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1"/>
      <c r="N60" s="291"/>
    </row>
    <row r="61" spans="2:20" ht="12.75" customHeight="1" x14ac:dyDescent="0.25">
      <c r="B61" s="291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1"/>
      <c r="N61" s="291"/>
    </row>
    <row r="62" spans="2:20" ht="12.75" customHeight="1" x14ac:dyDescent="0.25">
      <c r="B62" s="291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1"/>
      <c r="N62" s="291"/>
    </row>
    <row r="63" spans="2:20" ht="12.75" customHeight="1" x14ac:dyDescent="0.25"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</row>
  </sheetData>
  <mergeCells count="49">
    <mergeCell ref="D21:E21"/>
    <mergeCell ref="D22:E22"/>
    <mergeCell ref="D23:E23"/>
    <mergeCell ref="D24:E24"/>
    <mergeCell ref="D25:E25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7:E27"/>
    <mergeCell ref="D28:E28"/>
    <mergeCell ref="D29:E29"/>
    <mergeCell ref="D30:E30"/>
    <mergeCell ref="D31:E3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</mergeCells>
  <conditionalFormatting sqref="F21:F23 F29:F31 F34:F54">
    <cfRule type="containsText" dxfId="61" priority="51" operator="containsText" text="Ei tehdä">
      <formula>NOT(ISERROR(SEARCH("Ei tehdä",F21)))</formula>
    </cfRule>
    <cfRule type="containsText" dxfId="60" priority="52" operator="containsText" text="Valmis">
      <formula>NOT(ISERROR(SEARCH("Valmis",F21)))</formula>
    </cfRule>
    <cfRule type="containsText" dxfId="59" priority="53" operator="containsText" text="Kesken">
      <formula>NOT(ISERROR(SEARCH("Kesken",F21)))</formula>
    </cfRule>
    <cfRule type="containsBlanks" dxfId="58" priority="55">
      <formula>LEN(TRIM(F21))=0</formula>
    </cfRule>
  </conditionalFormatting>
  <conditionalFormatting sqref="F18">
    <cfRule type="containsText" dxfId="57" priority="47" operator="containsText" text="Ei tehdä">
      <formula>NOT(ISERROR(SEARCH("Ei tehdä",F18)))</formula>
    </cfRule>
    <cfRule type="containsText" dxfId="56" priority="48" operator="containsText" text="Valmis">
      <formula>NOT(ISERROR(SEARCH("Valmis",F18)))</formula>
    </cfRule>
    <cfRule type="containsText" dxfId="55" priority="49" operator="containsText" text="Kesken">
      <formula>NOT(ISERROR(SEARCH("Kesken",F18)))</formula>
    </cfRule>
    <cfRule type="containsBlanks" dxfId="54" priority="50">
      <formula>LEN(TRIM(F18))=0</formula>
    </cfRule>
  </conditionalFormatting>
  <conditionalFormatting sqref="F19">
    <cfRule type="containsText" dxfId="53" priority="42" operator="containsText" text="Ei tehdä">
      <formula>NOT(ISERROR(SEARCH("Ei tehdä",F19)))</formula>
    </cfRule>
    <cfRule type="containsText" dxfId="52" priority="43" operator="containsText" text="Valmis">
      <formula>NOT(ISERROR(SEARCH("Valmis",F19)))</formula>
    </cfRule>
    <cfRule type="containsText" dxfId="51" priority="44" operator="containsText" text="Kesken">
      <formula>NOT(ISERROR(SEARCH("Kesken",F19)))</formula>
    </cfRule>
    <cfRule type="containsBlanks" dxfId="50" priority="45">
      <formula>LEN(TRIM(F19))=0</formula>
    </cfRule>
  </conditionalFormatting>
  <conditionalFormatting sqref="F20">
    <cfRule type="containsText" dxfId="49" priority="37" operator="containsText" text="Ei tehdä">
      <formula>NOT(ISERROR(SEARCH("Ei tehdä",F20)))</formula>
    </cfRule>
    <cfRule type="containsText" dxfId="48" priority="38" operator="containsText" text="Valmis">
      <formula>NOT(ISERROR(SEARCH("Valmis",F20)))</formula>
    </cfRule>
    <cfRule type="containsText" dxfId="47" priority="39" operator="containsText" text="Kesken">
      <formula>NOT(ISERROR(SEARCH("Kesken",F20)))</formula>
    </cfRule>
    <cfRule type="containsBlanks" dxfId="46" priority="40">
      <formula>LEN(TRIM(F20))=0</formula>
    </cfRule>
  </conditionalFormatting>
  <conditionalFormatting sqref="F24">
    <cfRule type="containsText" dxfId="45" priority="32" operator="containsText" text="Ei tehdä">
      <formula>NOT(ISERROR(SEARCH("Ei tehdä",F24)))</formula>
    </cfRule>
    <cfRule type="containsText" dxfId="44" priority="33" operator="containsText" text="Valmis">
      <formula>NOT(ISERROR(SEARCH("Valmis",F24)))</formula>
    </cfRule>
    <cfRule type="containsText" dxfId="43" priority="34" operator="containsText" text="Kesken">
      <formula>NOT(ISERROR(SEARCH("Kesken",F24)))</formula>
    </cfRule>
    <cfRule type="containsBlanks" dxfId="42" priority="35">
      <formula>LEN(TRIM(F24))=0</formula>
    </cfRule>
  </conditionalFormatting>
  <conditionalFormatting sqref="F25">
    <cfRule type="containsText" dxfId="41" priority="27" operator="containsText" text="Ei tehdä">
      <formula>NOT(ISERROR(SEARCH("Ei tehdä",F25)))</formula>
    </cfRule>
    <cfRule type="containsText" dxfId="40" priority="28" operator="containsText" text="Valmis">
      <formula>NOT(ISERROR(SEARCH("Valmis",F25)))</formula>
    </cfRule>
    <cfRule type="containsText" dxfId="39" priority="29" operator="containsText" text="Kesken">
      <formula>NOT(ISERROR(SEARCH("Kesken",F25)))</formula>
    </cfRule>
    <cfRule type="containsBlanks" dxfId="38" priority="30">
      <formula>LEN(TRIM(F25))=0</formula>
    </cfRule>
  </conditionalFormatting>
  <conditionalFormatting sqref="F26">
    <cfRule type="containsText" dxfId="37" priority="22" operator="containsText" text="Ei tehdä">
      <formula>NOT(ISERROR(SEARCH("Ei tehdä",F26)))</formula>
    </cfRule>
    <cfRule type="containsText" dxfId="36" priority="23" operator="containsText" text="Valmis">
      <formula>NOT(ISERROR(SEARCH("Valmis",F26)))</formula>
    </cfRule>
    <cfRule type="containsText" dxfId="35" priority="24" operator="containsText" text="Kesken">
      <formula>NOT(ISERROR(SEARCH("Kesken",F26)))</formula>
    </cfRule>
    <cfRule type="containsBlanks" dxfId="34" priority="25">
      <formula>LEN(TRIM(F26))=0</formula>
    </cfRule>
  </conditionalFormatting>
  <conditionalFormatting sqref="F27">
    <cfRule type="containsText" dxfId="33" priority="17" operator="containsText" text="Ei tehdä">
      <formula>NOT(ISERROR(SEARCH("Ei tehdä",F27)))</formula>
    </cfRule>
    <cfRule type="containsText" dxfId="32" priority="18" operator="containsText" text="Valmis">
      <formula>NOT(ISERROR(SEARCH("Valmis",F27)))</formula>
    </cfRule>
    <cfRule type="containsText" dxfId="31" priority="19" operator="containsText" text="Kesken">
      <formula>NOT(ISERROR(SEARCH("Kesken",F27)))</formula>
    </cfRule>
    <cfRule type="containsBlanks" dxfId="30" priority="20">
      <formula>LEN(TRIM(F27))=0</formula>
    </cfRule>
  </conditionalFormatting>
  <conditionalFormatting sqref="F28">
    <cfRule type="containsText" dxfId="29" priority="12" operator="containsText" text="Ei tehdä">
      <formula>NOT(ISERROR(SEARCH("Ei tehdä",F28)))</formula>
    </cfRule>
    <cfRule type="containsText" dxfId="28" priority="13" operator="containsText" text="Valmis">
      <formula>NOT(ISERROR(SEARCH("Valmis",F28)))</formula>
    </cfRule>
    <cfRule type="containsText" dxfId="27" priority="14" operator="containsText" text="Kesken">
      <formula>NOT(ISERROR(SEARCH("Kesken",F28)))</formula>
    </cfRule>
    <cfRule type="containsBlanks" dxfId="26" priority="15">
      <formula>LEN(TRIM(F28))=0</formula>
    </cfRule>
  </conditionalFormatting>
  <conditionalFormatting sqref="F32">
    <cfRule type="containsText" dxfId="25" priority="7" operator="containsText" text="Ei tehdä">
      <formula>NOT(ISERROR(SEARCH("Ei tehdä",F32)))</formula>
    </cfRule>
    <cfRule type="containsText" dxfId="24" priority="8" operator="containsText" text="Valmis">
      <formula>NOT(ISERROR(SEARCH("Valmis",F32)))</formula>
    </cfRule>
    <cfRule type="containsText" dxfId="23" priority="9" operator="containsText" text="Kesken">
      <formula>NOT(ISERROR(SEARCH("Kesken",F32)))</formula>
    </cfRule>
    <cfRule type="containsBlanks" dxfId="22" priority="10">
      <formula>LEN(TRIM(F32))=0</formula>
    </cfRule>
  </conditionalFormatting>
  <conditionalFormatting sqref="F33">
    <cfRule type="containsText" dxfId="21" priority="2" operator="containsText" text="Ei tehdä">
      <formula>NOT(ISERROR(SEARCH("Ei tehdä",F33)))</formula>
    </cfRule>
    <cfRule type="containsText" dxfId="20" priority="3" operator="containsText" text="Valmis">
      <formula>NOT(ISERROR(SEARCH("Valmis",F33)))</formula>
    </cfRule>
    <cfRule type="containsText" dxfId="19" priority="4" operator="containsText" text="Kesken">
      <formula>NOT(ISERROR(SEARCH("Kesken",F33)))</formula>
    </cfRule>
    <cfRule type="containsBlanks" dxfId="18" priority="5">
      <formula>LEN(TRIM(F33))=0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6" operator="containsText" id="{636EB05D-28B7-4203-B1E6-5D30543143C9}">
            <xm:f>NOT(ISERROR(SEARCH("""",F18)))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F18</xm:sqref>
        </x14:conditionalFormatting>
        <x14:conditionalFormatting xmlns:xm="http://schemas.microsoft.com/office/excel/2006/main">
          <x14:cfRule type="containsText" priority="41" operator="containsText" id="{49DEA504-0C13-4720-922F-6D414E090B35}">
            <xm:f>NOT(ISERROR(SEARCH("""",F19)))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containsText" priority="36" operator="containsText" id="{B12FFFB9-E57A-4FA5-AC55-E2D2E89D40DB}">
            <xm:f>NOT(ISERROR(SEARCH("""",F20)))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containsText" priority="31" operator="containsText" id="{23EF9B8A-406F-4167-BE53-C791AF22484E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6" operator="containsText" id="{5AC695FC-09A8-4747-8E0C-D2DC275B62C5}">
            <xm:f>NOT(ISERROR(SEARCH("""",F25)))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21" operator="containsText" id="{B42A2AC5-0102-4B8D-9FC4-C17750BF4CFE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16" operator="containsText" id="{54D1E648-F133-4845-BCF5-4E0665CBEB52}">
            <xm:f>NOT(ISERROR(SEARCH("""",F27)))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containsText" priority="11" operator="containsText" id="{6BD83278-C9DD-4FA9-A795-6F76E40E219B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6" operator="containsText" id="{D47CD4D6-8F73-4E9E-BEBE-9FD9E7A8EF6F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" operator="containsText" id="{3F4B0152-9062-4080-BD96-5A5998FCA0D1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77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0" t="s">
        <v>92</v>
      </c>
      <c r="B1" s="491"/>
      <c r="C1" s="491"/>
      <c r="D1" s="491"/>
      <c r="E1" s="491"/>
      <c r="F1" s="492"/>
      <c r="G1" s="55"/>
      <c r="H1" s="28"/>
    </row>
    <row r="2" spans="1:8" ht="18" customHeight="1" x14ac:dyDescent="0.25">
      <c r="A2" s="271" t="s">
        <v>21</v>
      </c>
      <c r="B2" s="288" t="s">
        <v>26</v>
      </c>
      <c r="C2" s="288" t="s">
        <v>30</v>
      </c>
      <c r="D2" s="493" t="s">
        <v>31</v>
      </c>
      <c r="E2" s="493"/>
      <c r="F2" s="494"/>
      <c r="G2" s="61"/>
      <c r="H2" s="28"/>
    </row>
    <row r="3" spans="1:8" ht="18" customHeight="1" x14ac:dyDescent="0.25">
      <c r="A3" s="272" t="s">
        <v>251</v>
      </c>
      <c r="B3" s="86">
        <f>SUMIF($B$14:$B$41,"Toni",$E$14:$E$41)</f>
        <v>28</v>
      </c>
      <c r="C3" s="176"/>
      <c r="D3" s="495"/>
      <c r="E3" s="496"/>
      <c r="F3" s="497"/>
      <c r="G3" s="55"/>
      <c r="H3" s="28"/>
    </row>
    <row r="4" spans="1:8" ht="18" customHeight="1" x14ac:dyDescent="0.25">
      <c r="A4" s="272" t="s">
        <v>252</v>
      </c>
      <c r="B4" s="86">
        <f>SUMIF($B$14:$B$41,"Ronja",$E$14:$E$41)</f>
        <v>27</v>
      </c>
      <c r="C4" s="176"/>
      <c r="D4" s="498"/>
      <c r="E4" s="499"/>
      <c r="F4" s="500"/>
      <c r="G4" s="55"/>
      <c r="H4" s="28"/>
    </row>
    <row r="5" spans="1:8" ht="18" customHeight="1" x14ac:dyDescent="0.25">
      <c r="A5" s="272"/>
      <c r="B5" s="86"/>
      <c r="C5" s="176"/>
      <c r="D5" s="498"/>
      <c r="E5" s="499"/>
      <c r="F5" s="500"/>
      <c r="G5" s="55"/>
      <c r="H5" s="28"/>
    </row>
    <row r="6" spans="1:8" ht="18" customHeight="1" x14ac:dyDescent="0.25">
      <c r="A6" s="272"/>
      <c r="B6" s="86"/>
      <c r="C6" s="176"/>
      <c r="D6" s="498"/>
      <c r="E6" s="499"/>
      <c r="F6" s="500"/>
      <c r="G6" s="55"/>
      <c r="H6" s="28"/>
    </row>
    <row r="7" spans="1:8" ht="18" customHeight="1" x14ac:dyDescent="0.25">
      <c r="A7" s="273"/>
      <c r="B7" s="86"/>
      <c r="C7" s="176"/>
      <c r="D7" s="499"/>
      <c r="E7" s="499"/>
      <c r="F7" s="499"/>
      <c r="G7" s="50"/>
      <c r="H7" s="28"/>
    </row>
    <row r="8" spans="1:8" ht="18" customHeight="1" x14ac:dyDescent="0.25">
      <c r="A8" s="272"/>
      <c r="B8" s="184"/>
      <c r="C8" s="181"/>
      <c r="D8" s="285"/>
      <c r="E8" s="286"/>
      <c r="F8" s="287"/>
      <c r="G8" s="55"/>
      <c r="H8" s="28"/>
    </row>
    <row r="9" spans="1:8" ht="18" customHeight="1" x14ac:dyDescent="0.25">
      <c r="A9" s="532" t="s">
        <v>32</v>
      </c>
      <c r="B9" s="503">
        <f>SUM(B3:B4)</f>
        <v>55</v>
      </c>
      <c r="C9" s="505" t="str">
        <f>IF((SUM(C3:C7)=0),"",SUM(C3:C7))</f>
        <v/>
      </c>
      <c r="D9" s="507" t="s">
        <v>33</v>
      </c>
      <c r="E9" s="534">
        <f>SUMIF($D$14:$D$103,"Daily scrum / Teams",$E$14:$E$103) / 2</f>
        <v>2</v>
      </c>
      <c r="F9" s="511"/>
      <c r="G9" s="55"/>
      <c r="H9" s="28"/>
    </row>
    <row r="10" spans="1:8" s="10" customFormat="1" ht="18" customHeight="1" x14ac:dyDescent="0.25">
      <c r="A10" s="533"/>
      <c r="B10" s="504"/>
      <c r="C10" s="506"/>
      <c r="D10" s="508"/>
      <c r="E10" s="535"/>
      <c r="F10" s="512"/>
      <c r="G10" s="55"/>
      <c r="H10" s="28"/>
    </row>
    <row r="11" spans="1:8" s="10" customFormat="1" ht="18" customHeight="1" x14ac:dyDescent="0.25">
      <c r="A11" s="513" t="s">
        <v>34</v>
      </c>
      <c r="B11" s="514"/>
      <c r="C11" s="515"/>
      <c r="D11" s="514"/>
      <c r="E11" s="516"/>
      <c r="F11" s="517"/>
      <c r="G11" s="61"/>
      <c r="H11" s="28"/>
    </row>
    <row r="12" spans="1:8" ht="18" customHeight="1" x14ac:dyDescent="0.25">
      <c r="A12" s="530" t="s">
        <v>35</v>
      </c>
      <c r="B12" s="519" t="s">
        <v>21</v>
      </c>
      <c r="C12" s="520" t="s">
        <v>36</v>
      </c>
      <c r="D12" s="521"/>
      <c r="E12" s="531" t="s">
        <v>37</v>
      </c>
      <c r="F12" s="523" t="s">
        <v>38</v>
      </c>
      <c r="G12" s="61"/>
      <c r="H12" s="28"/>
    </row>
    <row r="13" spans="1:8" ht="18" customHeight="1" x14ac:dyDescent="0.25">
      <c r="A13" s="530"/>
      <c r="B13" s="519"/>
      <c r="C13" s="182" t="s">
        <v>39</v>
      </c>
      <c r="D13" s="78" t="s">
        <v>40</v>
      </c>
      <c r="E13" s="531"/>
      <c r="F13" s="523"/>
      <c r="G13" s="61"/>
      <c r="H13" s="28"/>
    </row>
    <row r="14" spans="1:8" ht="18" customHeight="1" x14ac:dyDescent="0.2">
      <c r="A14" s="274">
        <v>43943</v>
      </c>
      <c r="B14" s="190" t="s">
        <v>251</v>
      </c>
      <c r="C14" s="205"/>
      <c r="D14" s="192" t="s">
        <v>261</v>
      </c>
      <c r="E14" s="206">
        <v>0.25</v>
      </c>
      <c r="F14" s="207"/>
      <c r="G14" s="208"/>
      <c r="H14" s="209"/>
    </row>
    <row r="15" spans="1:8" ht="18" customHeight="1" x14ac:dyDescent="0.2">
      <c r="A15" s="274">
        <v>43943</v>
      </c>
      <c r="B15" s="190" t="s">
        <v>252</v>
      </c>
      <c r="C15" s="205"/>
      <c r="D15" s="192" t="s">
        <v>261</v>
      </c>
      <c r="E15" s="206">
        <v>0.25</v>
      </c>
      <c r="F15" s="207"/>
      <c r="G15" s="208"/>
      <c r="H15" s="209"/>
    </row>
    <row r="16" spans="1:8" ht="18" customHeight="1" x14ac:dyDescent="0.25">
      <c r="A16" s="274">
        <v>43947</v>
      </c>
      <c r="B16" s="190" t="s">
        <v>251</v>
      </c>
      <c r="C16" s="191"/>
      <c r="D16" s="192" t="s">
        <v>261</v>
      </c>
      <c r="E16" s="206">
        <v>0.25</v>
      </c>
      <c r="F16" s="194"/>
      <c r="G16" s="55"/>
      <c r="H16" s="28"/>
    </row>
    <row r="17" spans="1:8" ht="18" customHeight="1" x14ac:dyDescent="0.25">
      <c r="A17" s="274">
        <v>43947</v>
      </c>
      <c r="B17" s="190" t="s">
        <v>252</v>
      </c>
      <c r="C17" s="191"/>
      <c r="D17" s="192" t="s">
        <v>261</v>
      </c>
      <c r="E17" s="206">
        <v>0.25</v>
      </c>
      <c r="F17" s="194"/>
      <c r="G17" s="55"/>
      <c r="H17" s="28"/>
    </row>
    <row r="18" spans="1:8" ht="18" customHeight="1" x14ac:dyDescent="0.25">
      <c r="A18" s="274">
        <v>43950</v>
      </c>
      <c r="B18" s="190" t="s">
        <v>251</v>
      </c>
      <c r="C18" s="191"/>
      <c r="D18" s="192" t="s">
        <v>261</v>
      </c>
      <c r="E18" s="206">
        <v>0.25</v>
      </c>
      <c r="F18" s="194"/>
      <c r="G18" s="55"/>
      <c r="H18" s="28"/>
    </row>
    <row r="19" spans="1:8" ht="18" customHeight="1" x14ac:dyDescent="0.25">
      <c r="A19" s="267">
        <v>43950</v>
      </c>
      <c r="B19" s="190" t="s">
        <v>252</v>
      </c>
      <c r="C19" s="196"/>
      <c r="D19" s="192" t="s">
        <v>261</v>
      </c>
      <c r="E19" s="206">
        <v>0.25</v>
      </c>
      <c r="F19" s="195"/>
      <c r="G19" s="61"/>
      <c r="H19" s="28"/>
    </row>
    <row r="20" spans="1:8" ht="18" customHeight="1" x14ac:dyDescent="0.25">
      <c r="A20" s="267">
        <v>43954</v>
      </c>
      <c r="B20" s="190" t="s">
        <v>251</v>
      </c>
      <c r="C20" s="196"/>
      <c r="D20" s="192" t="s">
        <v>261</v>
      </c>
      <c r="E20" s="206">
        <v>0.25</v>
      </c>
      <c r="F20" s="195"/>
      <c r="G20" s="61"/>
      <c r="H20" s="28"/>
    </row>
    <row r="21" spans="1:8" ht="18" customHeight="1" x14ac:dyDescent="0.25">
      <c r="A21" s="267">
        <v>43954</v>
      </c>
      <c r="B21" s="190" t="s">
        <v>252</v>
      </c>
      <c r="C21" s="191"/>
      <c r="D21" s="192" t="s">
        <v>261</v>
      </c>
      <c r="E21" s="206">
        <v>0.25</v>
      </c>
      <c r="F21" s="195"/>
      <c r="G21" s="61"/>
      <c r="H21" s="28"/>
    </row>
    <row r="22" spans="1:8" ht="18" customHeight="1" x14ac:dyDescent="0.25">
      <c r="A22" s="267">
        <v>43957</v>
      </c>
      <c r="B22" s="190" t="s">
        <v>251</v>
      </c>
      <c r="C22" s="191"/>
      <c r="D22" s="192" t="s">
        <v>261</v>
      </c>
      <c r="E22" s="206">
        <v>0.25</v>
      </c>
      <c r="F22" s="195"/>
      <c r="G22" s="61"/>
      <c r="H22" s="28"/>
    </row>
    <row r="23" spans="1:8" ht="18" customHeight="1" x14ac:dyDescent="0.25">
      <c r="A23" s="267">
        <v>43957</v>
      </c>
      <c r="B23" s="190" t="s">
        <v>252</v>
      </c>
      <c r="C23" s="191"/>
      <c r="D23" s="192" t="s">
        <v>261</v>
      </c>
      <c r="E23" s="206">
        <v>0.25</v>
      </c>
      <c r="F23" s="195"/>
      <c r="G23" s="81"/>
      <c r="H23" s="28"/>
    </row>
    <row r="24" spans="1:8" ht="18" customHeight="1" x14ac:dyDescent="0.25">
      <c r="A24" s="267">
        <v>43961</v>
      </c>
      <c r="B24" s="190" t="s">
        <v>251</v>
      </c>
      <c r="C24" s="191"/>
      <c r="D24" s="192" t="s">
        <v>261</v>
      </c>
      <c r="E24" s="206">
        <v>0.25</v>
      </c>
      <c r="F24" s="195"/>
      <c r="G24" s="203"/>
      <c r="H24" s="28"/>
    </row>
    <row r="25" spans="1:8" ht="18" customHeight="1" x14ac:dyDescent="0.25">
      <c r="A25" s="267">
        <v>43961</v>
      </c>
      <c r="B25" s="190" t="s">
        <v>252</v>
      </c>
      <c r="C25" s="191"/>
      <c r="D25" s="192" t="s">
        <v>261</v>
      </c>
      <c r="E25" s="206">
        <v>0.25</v>
      </c>
      <c r="F25" s="195"/>
      <c r="G25" s="82"/>
      <c r="H25" s="28"/>
    </row>
    <row r="26" spans="1:8" ht="18" customHeight="1" x14ac:dyDescent="0.25">
      <c r="A26" s="267">
        <v>43964</v>
      </c>
      <c r="B26" s="190" t="s">
        <v>251</v>
      </c>
      <c r="C26" s="191"/>
      <c r="D26" s="192" t="s">
        <v>261</v>
      </c>
      <c r="E26" s="206">
        <v>0.25</v>
      </c>
      <c r="F26" s="195"/>
      <c r="G26" s="82"/>
      <c r="H26" s="28"/>
    </row>
    <row r="27" spans="1:8" ht="18" customHeight="1" x14ac:dyDescent="0.25">
      <c r="A27" s="267">
        <v>43964</v>
      </c>
      <c r="B27" s="190" t="s">
        <v>252</v>
      </c>
      <c r="C27" s="191"/>
      <c r="D27" s="192" t="s">
        <v>261</v>
      </c>
      <c r="E27" s="206">
        <v>0.25</v>
      </c>
      <c r="F27" s="195"/>
      <c r="G27" s="82"/>
      <c r="H27" s="28"/>
    </row>
    <row r="28" spans="1:8" ht="18" customHeight="1" x14ac:dyDescent="0.25">
      <c r="A28" s="267">
        <v>43968</v>
      </c>
      <c r="B28" s="190" t="s">
        <v>251</v>
      </c>
      <c r="C28" s="191"/>
      <c r="D28" s="192" t="s">
        <v>261</v>
      </c>
      <c r="E28" s="206">
        <v>0.25</v>
      </c>
      <c r="F28" s="195"/>
      <c r="G28" s="83"/>
      <c r="H28" s="28"/>
    </row>
    <row r="29" spans="1:8" ht="18" customHeight="1" x14ac:dyDescent="0.25">
      <c r="A29" s="267">
        <v>43968</v>
      </c>
      <c r="B29" s="190" t="s">
        <v>252</v>
      </c>
      <c r="C29" s="191"/>
      <c r="D29" s="192" t="s">
        <v>261</v>
      </c>
      <c r="E29" s="206">
        <v>0.25</v>
      </c>
      <c r="F29" s="195"/>
      <c r="G29" s="83"/>
      <c r="H29" s="28"/>
    </row>
    <row r="30" spans="1:8" ht="18" customHeight="1" x14ac:dyDescent="0.25">
      <c r="A30" s="267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7">
        <v>43942</v>
      </c>
      <c r="B31" s="190" t="s">
        <v>251</v>
      </c>
      <c r="C31" s="197"/>
      <c r="D31" s="354" t="s">
        <v>444</v>
      </c>
      <c r="E31" s="85">
        <v>2</v>
      </c>
      <c r="F31" s="194"/>
      <c r="G31" s="55"/>
      <c r="H31" s="84"/>
    </row>
    <row r="32" spans="1:8" ht="18" customHeight="1" x14ac:dyDescent="0.25">
      <c r="A32" s="267">
        <v>43942</v>
      </c>
      <c r="B32" s="197" t="s">
        <v>252</v>
      </c>
      <c r="C32" s="197"/>
      <c r="D32" s="354" t="s">
        <v>444</v>
      </c>
      <c r="E32" s="85">
        <v>2</v>
      </c>
      <c r="F32" s="194"/>
      <c r="G32" s="55"/>
      <c r="H32" s="84"/>
    </row>
    <row r="33" spans="1:8" ht="18" customHeight="1" x14ac:dyDescent="0.25">
      <c r="A33" s="267">
        <v>43946</v>
      </c>
      <c r="B33" s="190" t="s">
        <v>251</v>
      </c>
      <c r="C33" s="197"/>
      <c r="D33" s="354" t="s">
        <v>453</v>
      </c>
      <c r="E33" s="85">
        <v>3</v>
      </c>
      <c r="F33" s="194"/>
      <c r="G33" s="55"/>
      <c r="H33" s="28"/>
    </row>
    <row r="34" spans="1:8" ht="18" customHeight="1" x14ac:dyDescent="0.25">
      <c r="A34" s="267">
        <v>43946</v>
      </c>
      <c r="B34" s="197" t="s">
        <v>252</v>
      </c>
      <c r="C34" s="197"/>
      <c r="D34" s="354" t="s">
        <v>455</v>
      </c>
      <c r="E34" s="85">
        <v>4</v>
      </c>
      <c r="F34" s="194"/>
      <c r="G34" s="55"/>
      <c r="H34" s="28"/>
    </row>
    <row r="35" spans="1:8" ht="18" customHeight="1" x14ac:dyDescent="0.25">
      <c r="A35" s="267">
        <v>43949</v>
      </c>
      <c r="B35" s="190" t="s">
        <v>251</v>
      </c>
      <c r="C35" s="197"/>
      <c r="D35" s="354" t="s">
        <v>454</v>
      </c>
      <c r="E35" s="85">
        <v>5</v>
      </c>
      <c r="F35" s="194"/>
      <c r="G35" s="55"/>
      <c r="H35" s="28"/>
    </row>
    <row r="36" spans="1:8" ht="18" customHeight="1" x14ac:dyDescent="0.25">
      <c r="A36" s="267">
        <v>43949</v>
      </c>
      <c r="B36" s="197" t="s">
        <v>252</v>
      </c>
      <c r="C36" s="197"/>
      <c r="D36" s="354" t="s">
        <v>456</v>
      </c>
      <c r="E36" s="85">
        <v>8</v>
      </c>
      <c r="F36" s="194"/>
      <c r="G36" s="55"/>
      <c r="H36" s="28"/>
    </row>
    <row r="37" spans="1:8" ht="18" customHeight="1" x14ac:dyDescent="0.25">
      <c r="A37" s="267">
        <v>43953</v>
      </c>
      <c r="B37" s="190" t="s">
        <v>251</v>
      </c>
      <c r="C37" s="197"/>
      <c r="D37" s="354" t="s">
        <v>454</v>
      </c>
      <c r="E37" s="198">
        <v>7</v>
      </c>
      <c r="F37" s="194"/>
      <c r="G37" s="55"/>
      <c r="H37" s="84"/>
    </row>
    <row r="38" spans="1:8" ht="18" customHeight="1" x14ac:dyDescent="0.25">
      <c r="A38" s="267">
        <v>43953</v>
      </c>
      <c r="B38" s="197" t="s">
        <v>252</v>
      </c>
      <c r="C38" s="190"/>
      <c r="D38" s="354" t="s">
        <v>456</v>
      </c>
      <c r="E38" s="193">
        <v>5</v>
      </c>
      <c r="F38" s="194"/>
      <c r="G38" s="55"/>
      <c r="H38" s="28"/>
    </row>
    <row r="39" spans="1:8" ht="18" customHeight="1" x14ac:dyDescent="0.2">
      <c r="A39" s="275">
        <v>43956</v>
      </c>
      <c r="B39" s="190" t="s">
        <v>251</v>
      </c>
      <c r="C39" s="200"/>
      <c r="D39" s="354" t="s">
        <v>454</v>
      </c>
      <c r="E39" s="193">
        <v>6</v>
      </c>
      <c r="F39" s="202"/>
      <c r="G39" s="28"/>
      <c r="H39" s="28"/>
    </row>
    <row r="40" spans="1:8" ht="15" customHeight="1" x14ac:dyDescent="0.25">
      <c r="A40" s="275">
        <v>43956</v>
      </c>
      <c r="B40" s="197" t="s">
        <v>252</v>
      </c>
      <c r="C40" s="200"/>
      <c r="D40" s="354" t="s">
        <v>456</v>
      </c>
      <c r="E40" s="193">
        <v>6</v>
      </c>
      <c r="F40" s="211"/>
      <c r="G40" s="212"/>
      <c r="H40" s="28"/>
    </row>
    <row r="41" spans="1:8" ht="15" customHeight="1" x14ac:dyDescent="0.25">
      <c r="A41" s="588">
        <v>43960</v>
      </c>
      <c r="B41" s="190" t="s">
        <v>251</v>
      </c>
      <c r="C41" s="589"/>
      <c r="D41" s="376" t="s">
        <v>454</v>
      </c>
      <c r="E41" s="590">
        <v>3</v>
      </c>
      <c r="F41" s="591"/>
      <c r="G41" s="212"/>
      <c r="H41" s="28"/>
    </row>
    <row r="42" spans="1:8" ht="15" customHeight="1" x14ac:dyDescent="0.25">
      <c r="A42" s="588">
        <v>43960</v>
      </c>
      <c r="B42" s="197" t="s">
        <v>252</v>
      </c>
      <c r="C42" s="200"/>
      <c r="D42" s="376" t="s">
        <v>477</v>
      </c>
      <c r="E42" s="193">
        <v>3</v>
      </c>
      <c r="F42" s="211"/>
      <c r="G42" s="212"/>
      <c r="H42" s="28"/>
    </row>
    <row r="43" spans="1:8" ht="15" customHeight="1" x14ac:dyDescent="0.25">
      <c r="A43" s="275">
        <v>43963</v>
      </c>
      <c r="B43" s="190" t="s">
        <v>251</v>
      </c>
      <c r="C43" s="200"/>
      <c r="D43" s="376" t="s">
        <v>479</v>
      </c>
      <c r="E43" s="193">
        <v>6</v>
      </c>
      <c r="F43" s="211"/>
      <c r="G43" s="212"/>
      <c r="H43" s="28"/>
    </row>
    <row r="44" spans="1:8" ht="15" customHeight="1" x14ac:dyDescent="0.25">
      <c r="A44" s="275">
        <v>43963</v>
      </c>
      <c r="B44" s="197" t="s">
        <v>252</v>
      </c>
      <c r="C44" s="200"/>
      <c r="D44" s="376" t="s">
        <v>478</v>
      </c>
      <c r="E44" s="193">
        <v>5</v>
      </c>
      <c r="F44" s="211"/>
      <c r="G44" s="212"/>
      <c r="H44" s="28"/>
    </row>
    <row r="45" spans="1:8" ht="15" customHeight="1" x14ac:dyDescent="0.25">
      <c r="A45" s="275">
        <v>43967</v>
      </c>
      <c r="B45" s="190" t="s">
        <v>251</v>
      </c>
      <c r="C45" s="200"/>
      <c r="D45" s="376" t="s">
        <v>480</v>
      </c>
      <c r="E45" s="193">
        <v>8</v>
      </c>
      <c r="F45" s="211"/>
      <c r="G45" s="212"/>
      <c r="H45" s="28"/>
    </row>
    <row r="46" spans="1:8" ht="15" customHeight="1" x14ac:dyDescent="0.25">
      <c r="A46" s="275">
        <v>43967</v>
      </c>
      <c r="B46" s="197" t="s">
        <v>252</v>
      </c>
      <c r="C46" s="200"/>
      <c r="D46" s="376" t="s">
        <v>481</v>
      </c>
      <c r="E46" s="193">
        <v>6</v>
      </c>
      <c r="F46" s="211"/>
      <c r="G46" s="212"/>
      <c r="H46" s="28"/>
    </row>
    <row r="47" spans="1:8" ht="15" customHeight="1" x14ac:dyDescent="0.25">
      <c r="A47" s="275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5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5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5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5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5"/>
      <c r="B52" s="200"/>
      <c r="C52" s="200"/>
      <c r="D52" s="201"/>
      <c r="E52" s="193"/>
      <c r="F52" s="211"/>
      <c r="G52" s="212"/>
      <c r="H52" s="28"/>
    </row>
    <row r="53" spans="1:8" x14ac:dyDescent="0.25">
      <c r="A53" s="276"/>
      <c r="B53" s="283"/>
      <c r="C53" s="283"/>
      <c r="D53" s="62"/>
      <c r="E53" s="80"/>
      <c r="F53" s="213"/>
      <c r="G53" s="212"/>
      <c r="H53" s="28"/>
    </row>
    <row r="54" spans="1:8" x14ac:dyDescent="0.25">
      <c r="A54" s="276"/>
      <c r="B54" s="283"/>
      <c r="C54" s="283"/>
      <c r="D54" s="62"/>
      <c r="E54" s="80"/>
      <c r="F54" s="213"/>
      <c r="G54" s="212"/>
      <c r="H54" s="28"/>
    </row>
    <row r="55" spans="1:8" x14ac:dyDescent="0.25">
      <c r="A55" s="276"/>
      <c r="B55" s="283"/>
      <c r="C55" s="283"/>
      <c r="D55" s="62"/>
      <c r="E55" s="80"/>
      <c r="F55" s="213"/>
      <c r="G55" s="212"/>
      <c r="H55" s="28"/>
    </row>
    <row r="56" spans="1:8" x14ac:dyDescent="0.25">
      <c r="A56" s="276"/>
      <c r="B56" s="283"/>
      <c r="C56" s="283"/>
      <c r="D56" s="62"/>
      <c r="E56" s="80"/>
      <c r="F56" s="213"/>
      <c r="G56" s="212"/>
      <c r="H56" s="28"/>
    </row>
    <row r="57" spans="1:8" x14ac:dyDescent="0.25">
      <c r="A57" s="276"/>
      <c r="B57" s="283"/>
      <c r="C57" s="283"/>
      <c r="D57" s="62"/>
      <c r="E57" s="80"/>
      <c r="F57" s="213"/>
      <c r="G57" s="212"/>
      <c r="H57" s="28"/>
    </row>
    <row r="1048521" spans="1:1" x14ac:dyDescent="0.25">
      <c r="A1048521" s="267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workbookViewId="0">
      <selection activeCell="H39" sqref="H39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65" t="s">
        <v>49</v>
      </c>
      <c r="C2" s="466"/>
      <c r="D2" s="467" t="s">
        <v>474</v>
      </c>
      <c r="E2" s="468"/>
      <c r="F2" s="469"/>
      <c r="K2" s="292"/>
      <c r="L2" s="292"/>
      <c r="M2" s="292"/>
      <c r="N2" s="292"/>
      <c r="O2" s="292"/>
    </row>
    <row r="3" spans="1:20" ht="14.25" customHeight="1" x14ac:dyDescent="0.2">
      <c r="B3" s="261"/>
      <c r="C3" s="263"/>
      <c r="D3" s="470"/>
      <c r="E3" s="471"/>
      <c r="F3" s="472"/>
      <c r="K3" s="292"/>
      <c r="L3" s="292"/>
      <c r="M3" s="292"/>
      <c r="N3" s="292"/>
      <c r="O3" s="292"/>
    </row>
    <row r="4" spans="1:20" ht="14.25" customHeight="1" x14ac:dyDescent="0.2">
      <c r="B4" s="261"/>
      <c r="C4" s="263"/>
      <c r="D4" s="470"/>
      <c r="E4" s="471"/>
      <c r="F4" s="472"/>
      <c r="K4" s="292"/>
      <c r="L4" s="292"/>
      <c r="M4" s="292"/>
      <c r="N4" s="292"/>
      <c r="O4" s="292"/>
    </row>
    <row r="5" spans="1:20" ht="14.25" customHeight="1" x14ac:dyDescent="0.2">
      <c r="B5" s="261"/>
      <c r="C5" s="263"/>
      <c r="D5" s="470"/>
      <c r="E5" s="471"/>
      <c r="F5" s="472"/>
      <c r="K5" s="292"/>
      <c r="L5" s="292"/>
      <c r="M5" s="292"/>
      <c r="N5" s="292"/>
      <c r="O5" s="292"/>
    </row>
    <row r="6" spans="1:20" ht="14.25" customHeight="1" x14ac:dyDescent="0.2">
      <c r="B6" s="262"/>
      <c r="C6" s="264"/>
      <c r="D6" s="473"/>
      <c r="E6" s="474"/>
      <c r="F6" s="475"/>
      <c r="K6" s="292"/>
      <c r="L6" s="292"/>
      <c r="M6" s="292"/>
      <c r="N6" s="292"/>
      <c r="O6" s="292"/>
    </row>
    <row r="7" spans="1:20" ht="14.25" customHeight="1" x14ac:dyDescent="0.2">
      <c r="K7" s="292"/>
      <c r="L7" s="292"/>
      <c r="M7" s="292"/>
      <c r="N7" s="292"/>
      <c r="O7" s="292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5"/>
      <c r="L8" s="295"/>
      <c r="M8" s="295"/>
      <c r="N8" s="295"/>
      <c r="O8" s="295"/>
      <c r="P8" s="291"/>
      <c r="Q8" s="291"/>
      <c r="R8" s="291"/>
      <c r="S8" s="291"/>
      <c r="T8" s="291"/>
    </row>
    <row r="9" spans="1:20" ht="31.5" customHeight="1" x14ac:dyDescent="0.25">
      <c r="A9" s="69"/>
      <c r="B9" s="293" t="s">
        <v>50</v>
      </c>
      <c r="C9" s="293"/>
      <c r="D9" s="293" t="s">
        <v>51</v>
      </c>
      <c r="E9" s="456" t="s">
        <v>52</v>
      </c>
      <c r="F9" s="457"/>
      <c r="G9" s="461" t="s">
        <v>53</v>
      </c>
      <c r="H9" s="462"/>
      <c r="I9" s="293" t="s">
        <v>54</v>
      </c>
      <c r="J9" s="293" t="s">
        <v>18</v>
      </c>
      <c r="K9" s="295"/>
      <c r="L9" s="295"/>
      <c r="M9" s="20"/>
      <c r="N9" s="21"/>
      <c r="O9" s="21"/>
      <c r="P9" s="21"/>
      <c r="Q9" s="21"/>
      <c r="R9" s="21"/>
      <c r="S9" s="21"/>
      <c r="T9" s="21"/>
    </row>
    <row r="10" spans="1:20" s="369" customFormat="1" ht="15.75" customHeight="1" x14ac:dyDescent="0.25">
      <c r="A10" s="365"/>
      <c r="B10" s="370">
        <v>3</v>
      </c>
      <c r="C10" s="364"/>
      <c r="D10" s="371" t="s">
        <v>256</v>
      </c>
      <c r="E10" s="537" t="s">
        <v>257</v>
      </c>
      <c r="F10" s="537"/>
      <c r="G10" s="366"/>
      <c r="H10" s="364"/>
      <c r="I10" s="364"/>
      <c r="J10" s="364"/>
      <c r="K10" s="331"/>
      <c r="L10" s="331"/>
      <c r="M10" s="367"/>
      <c r="N10" s="368"/>
      <c r="O10" s="368"/>
      <c r="P10" s="368"/>
      <c r="Q10" s="368"/>
      <c r="R10" s="368"/>
      <c r="S10" s="368"/>
      <c r="T10" s="368"/>
    </row>
    <row r="11" spans="1:20" ht="15.75" customHeight="1" x14ac:dyDescent="0.25">
      <c r="B11" s="25">
        <v>4</v>
      </c>
      <c r="C11" s="25"/>
      <c r="D11" s="25" t="s">
        <v>294</v>
      </c>
      <c r="E11" s="536" t="s">
        <v>287</v>
      </c>
      <c r="F11" s="536"/>
      <c r="G11" s="483"/>
      <c r="H11" s="483"/>
      <c r="I11" s="172">
        <v>3</v>
      </c>
      <c r="J11" s="214">
        <v>0</v>
      </c>
      <c r="K11" s="295"/>
      <c r="L11" s="295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294</v>
      </c>
      <c r="E12" s="484" t="s">
        <v>383</v>
      </c>
      <c r="F12" s="484"/>
      <c r="G12" s="483"/>
      <c r="H12" s="483"/>
      <c r="I12" s="295">
        <v>3</v>
      </c>
      <c r="J12" s="179">
        <v>0</v>
      </c>
      <c r="K12" s="295"/>
      <c r="L12" s="295"/>
      <c r="M12" s="295"/>
      <c r="N12" s="295"/>
      <c r="O12" s="295"/>
      <c r="P12" s="291"/>
      <c r="Q12" s="291"/>
      <c r="R12" s="291"/>
      <c r="S12" s="291"/>
      <c r="T12" s="291"/>
    </row>
    <row r="13" spans="1:20" ht="15" customHeight="1" x14ac:dyDescent="0.25">
      <c r="B13" s="19">
        <v>6</v>
      </c>
      <c r="D13" s="25" t="s">
        <v>294</v>
      </c>
      <c r="E13" s="484" t="s">
        <v>288</v>
      </c>
      <c r="F13" s="484"/>
      <c r="G13" s="483"/>
      <c r="H13" s="483"/>
      <c r="I13" s="295">
        <v>40</v>
      </c>
      <c r="J13" s="179">
        <v>0</v>
      </c>
      <c r="K13" s="295"/>
      <c r="L13" s="295"/>
      <c r="M13" s="295"/>
      <c r="N13" s="295"/>
      <c r="O13" s="295"/>
      <c r="P13" s="291"/>
      <c r="Q13" s="291"/>
      <c r="R13" s="291"/>
      <c r="S13" s="291"/>
      <c r="T13" s="291"/>
    </row>
    <row r="14" spans="1:20" ht="15" customHeight="1" x14ac:dyDescent="0.25">
      <c r="B14" s="19">
        <v>7</v>
      </c>
      <c r="D14" s="25" t="s">
        <v>294</v>
      </c>
      <c r="E14" s="484" t="s">
        <v>291</v>
      </c>
      <c r="F14" s="484"/>
      <c r="G14" s="483"/>
      <c r="H14" s="483"/>
      <c r="I14" s="295">
        <v>3</v>
      </c>
      <c r="J14" s="179">
        <v>0</v>
      </c>
      <c r="K14" s="295"/>
      <c r="L14" s="295"/>
      <c r="M14" s="295"/>
      <c r="N14" s="295"/>
      <c r="O14" s="295"/>
      <c r="P14" s="291"/>
      <c r="Q14" s="291"/>
      <c r="R14" s="291"/>
      <c r="S14" s="291"/>
      <c r="T14" s="291"/>
    </row>
    <row r="15" spans="1:20" ht="15" customHeight="1" x14ac:dyDescent="0.25">
      <c r="B15" s="19">
        <v>8</v>
      </c>
      <c r="D15" s="25" t="s">
        <v>294</v>
      </c>
      <c r="E15" s="484" t="s">
        <v>292</v>
      </c>
      <c r="F15" s="484"/>
      <c r="G15" s="483"/>
      <c r="H15" s="483"/>
      <c r="I15" s="295">
        <v>27</v>
      </c>
      <c r="J15" s="179">
        <v>0</v>
      </c>
      <c r="K15" s="295"/>
      <c r="L15" s="295"/>
      <c r="M15" s="295"/>
      <c r="N15" s="295"/>
      <c r="O15" s="295"/>
      <c r="P15" s="291"/>
      <c r="Q15" s="291"/>
      <c r="R15" s="291"/>
      <c r="S15" s="291"/>
      <c r="T15" s="291"/>
    </row>
    <row r="16" spans="1:20" ht="15" customHeight="1" x14ac:dyDescent="0.25">
      <c r="B16" s="19">
        <v>9</v>
      </c>
      <c r="D16" s="25" t="s">
        <v>289</v>
      </c>
      <c r="E16" s="484" t="s">
        <v>290</v>
      </c>
      <c r="F16" s="484"/>
      <c r="G16" s="483"/>
      <c r="H16" s="483"/>
      <c r="I16" s="295">
        <v>7</v>
      </c>
      <c r="J16" s="179">
        <v>0</v>
      </c>
      <c r="K16" s="295"/>
      <c r="L16" s="295"/>
      <c r="M16" s="295"/>
      <c r="N16" s="295"/>
      <c r="O16" s="295"/>
      <c r="P16" s="291"/>
      <c r="Q16" s="291"/>
      <c r="R16" s="291"/>
      <c r="S16" s="291"/>
      <c r="T16" s="291"/>
    </row>
    <row r="17" spans="1:20" s="25" customFormat="1" ht="15" customHeight="1" x14ac:dyDescent="0.25">
      <c r="B17" s="25">
        <v>11</v>
      </c>
      <c r="D17" s="25" t="s">
        <v>256</v>
      </c>
      <c r="E17" s="484" t="s">
        <v>372</v>
      </c>
      <c r="F17" s="484"/>
      <c r="G17" s="483"/>
      <c r="H17" s="483"/>
      <c r="I17" s="372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88"/>
      <c r="F18" s="488"/>
      <c r="G18" s="22"/>
      <c r="H18" s="22"/>
      <c r="I18" s="292"/>
      <c r="J18" s="24"/>
      <c r="K18" s="295"/>
      <c r="L18" s="295"/>
      <c r="M18" s="295"/>
      <c r="N18" s="295"/>
      <c r="O18" s="295"/>
      <c r="P18" s="291"/>
      <c r="Q18" s="291"/>
      <c r="R18" s="291"/>
      <c r="S18" s="291"/>
      <c r="T18" s="291"/>
    </row>
    <row r="19" spans="1:20" ht="30.75" customHeight="1" x14ac:dyDescent="0.25">
      <c r="B19" s="71"/>
      <c r="C19" s="476" t="s">
        <v>56</v>
      </c>
      <c r="D19" s="477"/>
      <c r="E19" s="478"/>
      <c r="F19" s="22"/>
      <c r="G19" s="22"/>
      <c r="H19" s="177" t="s">
        <v>57</v>
      </c>
      <c r="I19" s="178">
        <f>SUM(I11:I18)</f>
        <v>83</v>
      </c>
      <c r="J19" s="180">
        <f>SUM(J11:J18)</f>
        <v>0</v>
      </c>
      <c r="K19" s="291"/>
      <c r="L19" s="291"/>
      <c r="M19" s="291"/>
      <c r="N19" s="291"/>
      <c r="O19" s="291"/>
      <c r="P19" s="291"/>
      <c r="Q19" s="291"/>
      <c r="R19" s="291"/>
      <c r="S19" s="291"/>
      <c r="T19" s="291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1"/>
      <c r="L20" s="291"/>
      <c r="M20" s="291"/>
      <c r="N20" s="291"/>
      <c r="O20" s="291"/>
      <c r="P20" s="291"/>
      <c r="Q20" s="291"/>
      <c r="R20" s="291"/>
      <c r="S20" s="291"/>
      <c r="T20" s="291"/>
    </row>
    <row r="21" spans="1:20" ht="45" customHeight="1" x14ac:dyDescent="0.25">
      <c r="A21" s="69"/>
      <c r="B21" s="294" t="s">
        <v>58</v>
      </c>
      <c r="C21" s="294" t="s">
        <v>59</v>
      </c>
      <c r="D21" s="479" t="s">
        <v>60</v>
      </c>
      <c r="E21" s="480"/>
      <c r="F21" s="171" t="s">
        <v>61</v>
      </c>
      <c r="G21" s="294" t="s">
        <v>62</v>
      </c>
      <c r="H21" s="294" t="s">
        <v>63</v>
      </c>
      <c r="I21" s="294" t="s">
        <v>64</v>
      </c>
      <c r="J21" s="294" t="s">
        <v>65</v>
      </c>
      <c r="K21" s="27" t="s">
        <v>93</v>
      </c>
      <c r="L21" s="27" t="s">
        <v>94</v>
      </c>
      <c r="M21" s="27" t="s">
        <v>95</v>
      </c>
      <c r="N21" s="27" t="s">
        <v>96</v>
      </c>
      <c r="O21" s="27" t="s">
        <v>97</v>
      </c>
      <c r="P21" s="27" t="s">
        <v>98</v>
      </c>
      <c r="Q21" s="27" t="s">
        <v>99</v>
      </c>
      <c r="R21" s="27" t="s">
        <v>100</v>
      </c>
      <c r="S21" s="27" t="s">
        <v>101</v>
      </c>
      <c r="T21" s="27" t="s">
        <v>102</v>
      </c>
    </row>
    <row r="22" spans="1:20" s="369" customFormat="1" ht="18" customHeight="1" x14ac:dyDescent="0.25">
      <c r="A22" s="365"/>
      <c r="B22" s="374">
        <v>0.13402777777777777</v>
      </c>
      <c r="C22" s="375"/>
      <c r="D22" s="537" t="s">
        <v>476</v>
      </c>
      <c r="E22" s="537"/>
      <c r="F22" s="357" t="s">
        <v>74</v>
      </c>
      <c r="G22" s="375"/>
      <c r="H22" s="371" t="s">
        <v>252</v>
      </c>
      <c r="I22" s="375"/>
      <c r="J22" s="375"/>
      <c r="K22" s="373"/>
      <c r="L22" s="373"/>
      <c r="M22" s="373"/>
      <c r="N22" s="373"/>
      <c r="O22" s="373"/>
      <c r="P22" s="373"/>
      <c r="Q22" s="373"/>
      <c r="R22" s="373"/>
      <c r="S22" s="373"/>
      <c r="T22" s="373"/>
    </row>
    <row r="23" spans="1:20" ht="15.95" customHeight="1" x14ac:dyDescent="0.25">
      <c r="B23" s="26" t="s">
        <v>304</v>
      </c>
      <c r="C23" s="291"/>
      <c r="D23" s="448" t="s">
        <v>336</v>
      </c>
      <c r="E23" s="448"/>
      <c r="F23" s="357" t="s">
        <v>74</v>
      </c>
      <c r="G23" s="291"/>
      <c r="H23" s="291" t="s">
        <v>251</v>
      </c>
      <c r="I23" s="291"/>
      <c r="J23" s="295">
        <v>3</v>
      </c>
      <c r="K23" s="291">
        <v>3</v>
      </c>
      <c r="L23" s="291">
        <v>2</v>
      </c>
      <c r="M23" s="291">
        <v>0</v>
      </c>
      <c r="N23" s="291">
        <v>1</v>
      </c>
      <c r="O23" s="291">
        <v>0</v>
      </c>
      <c r="P23" s="291">
        <v>0</v>
      </c>
      <c r="Q23" s="291">
        <v>0</v>
      </c>
      <c r="R23" s="291">
        <v>0</v>
      </c>
      <c r="S23" s="291">
        <v>0</v>
      </c>
      <c r="T23" s="291">
        <v>0</v>
      </c>
    </row>
    <row r="24" spans="1:20" ht="15.75" customHeight="1" x14ac:dyDescent="0.25">
      <c r="B24" s="26" t="s">
        <v>327</v>
      </c>
      <c r="C24" s="291"/>
      <c r="D24" s="448" t="s">
        <v>329</v>
      </c>
      <c r="E24" s="448"/>
      <c r="F24" s="357" t="s">
        <v>74</v>
      </c>
      <c r="G24" s="291"/>
      <c r="H24" s="291" t="s">
        <v>251</v>
      </c>
      <c r="I24" s="291"/>
      <c r="J24" s="295">
        <v>3</v>
      </c>
      <c r="K24" s="291">
        <v>3</v>
      </c>
      <c r="L24" s="291">
        <v>1</v>
      </c>
      <c r="M24" s="291">
        <v>0</v>
      </c>
      <c r="N24" s="291">
        <v>1</v>
      </c>
      <c r="O24" s="291">
        <v>1</v>
      </c>
      <c r="P24" s="291">
        <v>0</v>
      </c>
      <c r="Q24" s="291">
        <v>0</v>
      </c>
      <c r="R24" s="291">
        <v>0</v>
      </c>
      <c r="S24" s="291">
        <v>0</v>
      </c>
      <c r="T24" s="291">
        <v>0</v>
      </c>
    </row>
    <row r="25" spans="1:20" ht="15.75" x14ac:dyDescent="0.25">
      <c r="B25" s="26" t="s">
        <v>305</v>
      </c>
      <c r="C25" s="291"/>
      <c r="D25" s="448" t="s">
        <v>328</v>
      </c>
      <c r="E25" s="448"/>
      <c r="F25" s="357" t="s">
        <v>74</v>
      </c>
      <c r="G25" s="291"/>
      <c r="H25" s="291" t="s">
        <v>251</v>
      </c>
      <c r="I25" s="291"/>
      <c r="J25" s="295">
        <v>2</v>
      </c>
      <c r="K25" s="291">
        <v>2</v>
      </c>
      <c r="L25" s="291">
        <v>0</v>
      </c>
      <c r="M25" s="291">
        <v>2</v>
      </c>
      <c r="N25" s="291">
        <v>10</v>
      </c>
      <c r="O25" s="291">
        <v>1</v>
      </c>
      <c r="P25" s="291">
        <v>0</v>
      </c>
      <c r="Q25" s="291">
        <v>0</v>
      </c>
      <c r="R25" s="291">
        <v>0</v>
      </c>
      <c r="S25" s="291">
        <v>0</v>
      </c>
      <c r="T25" s="291">
        <v>0</v>
      </c>
    </row>
    <row r="26" spans="1:20" ht="15.75" customHeight="1" x14ac:dyDescent="0.25">
      <c r="B26" s="26" t="s">
        <v>330</v>
      </c>
      <c r="C26" s="291"/>
      <c r="D26" s="448" t="s">
        <v>337</v>
      </c>
      <c r="E26" s="448"/>
      <c r="F26" s="357" t="s">
        <v>74</v>
      </c>
      <c r="G26" s="291"/>
      <c r="H26" s="291" t="s">
        <v>251</v>
      </c>
      <c r="I26" s="291"/>
      <c r="J26" s="295">
        <v>2</v>
      </c>
      <c r="K26" s="291">
        <v>5</v>
      </c>
      <c r="L26" s="291">
        <v>0</v>
      </c>
      <c r="M26" s="291">
        <v>1</v>
      </c>
      <c r="N26" s="291">
        <v>1</v>
      </c>
      <c r="O26" s="19">
        <v>1</v>
      </c>
      <c r="P26" s="19">
        <v>1</v>
      </c>
      <c r="Q26" s="19">
        <v>1</v>
      </c>
      <c r="R26" s="291">
        <v>0</v>
      </c>
      <c r="S26" s="291">
        <v>0</v>
      </c>
      <c r="T26" s="291">
        <v>0</v>
      </c>
    </row>
    <row r="27" spans="1:20" ht="15" customHeight="1" x14ac:dyDescent="0.25">
      <c r="B27" s="26" t="s">
        <v>331</v>
      </c>
      <c r="C27" s="291"/>
      <c r="D27" s="448" t="s">
        <v>332</v>
      </c>
      <c r="E27" s="448"/>
      <c r="F27" s="357" t="s">
        <v>74</v>
      </c>
      <c r="G27" s="291"/>
      <c r="H27" s="291" t="s">
        <v>252</v>
      </c>
      <c r="I27" s="291"/>
      <c r="J27" s="295">
        <v>5</v>
      </c>
      <c r="K27" s="291">
        <v>2</v>
      </c>
      <c r="L27" s="291">
        <v>2</v>
      </c>
      <c r="M27" s="291">
        <v>2</v>
      </c>
      <c r="N27" s="291">
        <v>2</v>
      </c>
      <c r="O27" s="19">
        <v>2</v>
      </c>
      <c r="P27" s="19">
        <v>1</v>
      </c>
      <c r="Q27" s="19">
        <v>1</v>
      </c>
      <c r="R27" s="291">
        <v>0</v>
      </c>
      <c r="S27" s="291">
        <v>0</v>
      </c>
      <c r="T27" s="291">
        <v>0</v>
      </c>
    </row>
    <row r="28" spans="1:20" ht="15" customHeight="1" x14ac:dyDescent="0.25">
      <c r="B28" s="26" t="s">
        <v>335</v>
      </c>
      <c r="C28" s="291"/>
      <c r="D28" s="448" t="s">
        <v>345</v>
      </c>
      <c r="E28" s="448"/>
      <c r="F28" s="357" t="s">
        <v>74</v>
      </c>
      <c r="G28" s="291"/>
      <c r="H28" s="291" t="s">
        <v>251</v>
      </c>
      <c r="I28" s="291"/>
      <c r="J28" s="295">
        <v>5</v>
      </c>
      <c r="K28" s="291">
        <v>5</v>
      </c>
      <c r="L28" s="291">
        <v>5</v>
      </c>
      <c r="M28" s="291">
        <v>5</v>
      </c>
      <c r="N28" s="291">
        <v>4</v>
      </c>
      <c r="O28" s="19">
        <v>4</v>
      </c>
      <c r="P28" s="19">
        <v>3</v>
      </c>
      <c r="Q28" s="19">
        <v>3</v>
      </c>
      <c r="R28" s="291">
        <v>2</v>
      </c>
      <c r="S28" s="291">
        <v>0</v>
      </c>
      <c r="T28" s="291">
        <v>0</v>
      </c>
    </row>
    <row r="29" spans="1:20" ht="15" customHeight="1" x14ac:dyDescent="0.25">
      <c r="B29" s="26" t="s">
        <v>340</v>
      </c>
      <c r="C29" s="291"/>
      <c r="D29" s="448" t="s">
        <v>346</v>
      </c>
      <c r="E29" s="448"/>
      <c r="F29" s="357" t="s">
        <v>74</v>
      </c>
      <c r="G29" s="291"/>
      <c r="H29" s="291" t="s">
        <v>251</v>
      </c>
      <c r="I29" s="291"/>
      <c r="J29" s="295">
        <v>20</v>
      </c>
      <c r="K29" s="291">
        <v>20</v>
      </c>
      <c r="L29" s="291">
        <v>20</v>
      </c>
      <c r="M29" s="291">
        <v>20</v>
      </c>
      <c r="N29" s="291">
        <v>20</v>
      </c>
      <c r="O29" s="19">
        <v>20</v>
      </c>
      <c r="P29" s="19">
        <v>20</v>
      </c>
      <c r="Q29" s="19">
        <v>15</v>
      </c>
      <c r="R29" s="291">
        <v>10</v>
      </c>
      <c r="S29" s="291">
        <v>5</v>
      </c>
      <c r="T29" s="291">
        <v>0</v>
      </c>
    </row>
    <row r="30" spans="1:20" ht="15.75" x14ac:dyDescent="0.25">
      <c r="B30" s="26" t="s">
        <v>343</v>
      </c>
      <c r="C30" s="291"/>
      <c r="D30" s="448" t="s">
        <v>338</v>
      </c>
      <c r="E30" s="448"/>
      <c r="F30" s="357" t="s">
        <v>74</v>
      </c>
      <c r="G30" s="291"/>
      <c r="H30" s="291" t="s">
        <v>252</v>
      </c>
      <c r="I30" s="291"/>
      <c r="J30" s="295">
        <v>40</v>
      </c>
      <c r="K30" s="291">
        <v>40</v>
      </c>
      <c r="L30" s="291">
        <v>40</v>
      </c>
      <c r="M30" s="291">
        <v>35</v>
      </c>
      <c r="N30" s="291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1">
        <v>0</v>
      </c>
    </row>
    <row r="31" spans="1:20" ht="15.75" x14ac:dyDescent="0.25">
      <c r="B31" s="361">
        <v>0.20902777777777778</v>
      </c>
      <c r="C31" s="291"/>
      <c r="D31" s="452" t="s">
        <v>384</v>
      </c>
      <c r="E31" s="452"/>
      <c r="F31" s="357" t="s">
        <v>74</v>
      </c>
      <c r="G31" s="291"/>
      <c r="H31" s="291" t="s">
        <v>251</v>
      </c>
      <c r="I31" s="291"/>
      <c r="J31" s="291">
        <v>3</v>
      </c>
      <c r="K31" s="291">
        <v>3</v>
      </c>
      <c r="L31" s="291">
        <v>3</v>
      </c>
      <c r="M31" s="291">
        <v>3</v>
      </c>
      <c r="N31" s="291">
        <v>3</v>
      </c>
      <c r="O31" s="295">
        <v>3</v>
      </c>
      <c r="P31" s="291">
        <v>3</v>
      </c>
      <c r="Q31" s="291">
        <v>0</v>
      </c>
      <c r="R31" s="291">
        <v>0</v>
      </c>
      <c r="S31" s="291">
        <v>0</v>
      </c>
      <c r="T31" s="291">
        <v>0</v>
      </c>
    </row>
    <row r="32" spans="1:20" ht="15" customHeight="1" x14ac:dyDescent="0.25">
      <c r="B32" s="362">
        <v>0.21249999999999999</v>
      </c>
      <c r="C32" s="291"/>
      <c r="D32" s="452" t="s">
        <v>469</v>
      </c>
      <c r="E32" s="452"/>
      <c r="F32" s="357" t="s">
        <v>74</v>
      </c>
      <c r="G32" s="291"/>
      <c r="H32" s="291" t="s">
        <v>251</v>
      </c>
      <c r="I32" s="291"/>
      <c r="J32" s="291"/>
      <c r="K32" s="291"/>
      <c r="L32" s="291"/>
      <c r="M32" s="291"/>
      <c r="N32" s="291"/>
      <c r="O32" s="295"/>
      <c r="P32" s="291"/>
      <c r="Q32" s="291"/>
      <c r="R32" s="291"/>
      <c r="S32" s="291"/>
      <c r="T32" s="291"/>
    </row>
    <row r="33" spans="2:20" ht="15" customHeight="1" x14ac:dyDescent="0.25">
      <c r="B33" s="362">
        <v>0.25069444444444444</v>
      </c>
      <c r="C33" s="291"/>
      <c r="D33" s="452" t="s">
        <v>388</v>
      </c>
      <c r="E33" s="452"/>
      <c r="F33" s="357" t="s">
        <v>74</v>
      </c>
      <c r="G33" s="291"/>
      <c r="H33" s="291" t="s">
        <v>251</v>
      </c>
      <c r="I33" s="291"/>
      <c r="J33" s="291"/>
      <c r="K33" s="291"/>
      <c r="L33" s="291"/>
      <c r="M33" s="291"/>
      <c r="N33" s="291"/>
      <c r="O33" s="295"/>
      <c r="P33" s="291"/>
      <c r="Q33" s="291"/>
      <c r="R33" s="291"/>
      <c r="S33" s="291"/>
      <c r="T33" s="291"/>
    </row>
    <row r="34" spans="2:20" ht="15" customHeight="1" x14ac:dyDescent="0.25">
      <c r="B34" s="362">
        <v>0.25138888888888888</v>
      </c>
      <c r="C34" s="357"/>
      <c r="D34" s="451" t="s">
        <v>389</v>
      </c>
      <c r="E34" s="451"/>
      <c r="F34" s="357" t="s">
        <v>74</v>
      </c>
      <c r="G34" s="357"/>
      <c r="H34" s="357" t="s">
        <v>251</v>
      </c>
      <c r="I34" s="357"/>
      <c r="J34" s="357"/>
      <c r="K34" s="357"/>
      <c r="L34" s="357"/>
      <c r="M34" s="357"/>
      <c r="N34" s="357"/>
      <c r="O34" s="295"/>
      <c r="P34" s="357"/>
      <c r="Q34" s="357"/>
      <c r="R34" s="357"/>
      <c r="S34" s="357"/>
      <c r="T34" s="357"/>
    </row>
    <row r="35" spans="2:20" ht="15" customHeight="1" x14ac:dyDescent="0.25">
      <c r="B35" s="363">
        <v>0.25208333333333333</v>
      </c>
      <c r="C35" s="291"/>
      <c r="D35" s="452" t="s">
        <v>393</v>
      </c>
      <c r="E35" s="452"/>
      <c r="F35" s="357" t="s">
        <v>74</v>
      </c>
      <c r="G35" s="291"/>
      <c r="H35" s="291" t="s">
        <v>252</v>
      </c>
      <c r="I35" s="291"/>
      <c r="J35" s="291"/>
      <c r="K35" s="291"/>
      <c r="L35" s="291"/>
      <c r="M35" s="291"/>
      <c r="N35" s="291"/>
      <c r="O35" s="295"/>
      <c r="P35" s="291"/>
      <c r="Q35" s="291"/>
      <c r="R35" s="291"/>
      <c r="S35" s="291"/>
      <c r="T35" s="291"/>
    </row>
    <row r="36" spans="2:20" ht="15" customHeight="1" x14ac:dyDescent="0.25">
      <c r="B36" s="363">
        <v>0.25277777777777777</v>
      </c>
      <c r="C36" s="357"/>
      <c r="D36" s="451" t="s">
        <v>394</v>
      </c>
      <c r="E36" s="451"/>
      <c r="F36" s="357" t="s">
        <v>74</v>
      </c>
      <c r="G36" s="357"/>
      <c r="H36" s="357" t="s">
        <v>252</v>
      </c>
      <c r="I36" s="357"/>
      <c r="J36" s="357"/>
      <c r="K36" s="357"/>
      <c r="L36" s="357"/>
      <c r="M36" s="357"/>
      <c r="N36" s="357"/>
      <c r="O36" s="295"/>
      <c r="P36" s="357"/>
      <c r="Q36" s="357"/>
      <c r="R36" s="357"/>
      <c r="S36" s="357"/>
      <c r="T36" s="357"/>
    </row>
    <row r="37" spans="2:20" ht="15" customHeight="1" x14ac:dyDescent="0.25">
      <c r="B37" s="363">
        <v>0.25347222222222221</v>
      </c>
      <c r="C37" s="357"/>
      <c r="D37" s="451" t="s">
        <v>395</v>
      </c>
      <c r="E37" s="451"/>
      <c r="F37" s="357" t="s">
        <v>74</v>
      </c>
      <c r="G37" s="357"/>
      <c r="H37" s="357" t="s">
        <v>252</v>
      </c>
      <c r="I37" s="357"/>
      <c r="J37" s="357"/>
      <c r="K37" s="357"/>
      <c r="L37" s="357"/>
      <c r="M37" s="357"/>
      <c r="N37" s="357"/>
      <c r="O37" s="295"/>
      <c r="P37" s="357"/>
      <c r="Q37" s="357"/>
      <c r="R37" s="357"/>
      <c r="S37" s="357"/>
      <c r="T37" s="357"/>
    </row>
    <row r="38" spans="2:20" ht="15" customHeight="1" x14ac:dyDescent="0.25">
      <c r="B38" s="363">
        <v>0.29375000000000001</v>
      </c>
      <c r="C38" s="291"/>
      <c r="D38" s="452" t="s">
        <v>418</v>
      </c>
      <c r="E38" s="452"/>
      <c r="F38" s="357" t="s">
        <v>74</v>
      </c>
      <c r="G38" s="291"/>
      <c r="H38" s="291" t="s">
        <v>251</v>
      </c>
      <c r="I38" s="291"/>
      <c r="J38" s="291"/>
      <c r="K38" s="291"/>
      <c r="L38" s="291"/>
      <c r="M38" s="291"/>
      <c r="N38" s="291"/>
      <c r="O38" s="295"/>
      <c r="P38" s="291"/>
      <c r="Q38" s="291"/>
      <c r="R38" s="291"/>
      <c r="S38" s="291"/>
      <c r="T38" s="291"/>
    </row>
    <row r="39" spans="2:20" ht="15" customHeight="1" x14ac:dyDescent="0.25">
      <c r="B39" s="363">
        <v>0.37777777777777777</v>
      </c>
      <c r="C39" s="357"/>
      <c r="D39" s="451" t="s">
        <v>400</v>
      </c>
      <c r="E39" s="451"/>
      <c r="F39" s="357" t="s">
        <v>74</v>
      </c>
      <c r="G39" s="357"/>
      <c r="H39" s="357" t="s">
        <v>251</v>
      </c>
      <c r="I39" s="357"/>
      <c r="J39" s="357"/>
      <c r="K39" s="357"/>
      <c r="L39" s="357"/>
      <c r="M39" s="357"/>
      <c r="N39" s="357"/>
      <c r="O39" s="295"/>
      <c r="P39" s="357"/>
      <c r="Q39" s="357"/>
      <c r="R39" s="357"/>
      <c r="S39" s="357"/>
      <c r="T39" s="357"/>
    </row>
    <row r="40" spans="2:20" ht="15" customHeight="1" x14ac:dyDescent="0.25">
      <c r="B40" s="363">
        <v>0.38055555555555554</v>
      </c>
      <c r="C40" s="357"/>
      <c r="D40" s="451" t="s">
        <v>405</v>
      </c>
      <c r="E40" s="451"/>
      <c r="F40" s="357" t="s">
        <v>74</v>
      </c>
      <c r="G40" s="357"/>
      <c r="H40" s="357" t="s">
        <v>251</v>
      </c>
      <c r="I40" s="357"/>
      <c r="J40" s="357"/>
      <c r="K40" s="357"/>
      <c r="L40" s="357"/>
      <c r="M40" s="357"/>
      <c r="N40" s="357"/>
      <c r="O40" s="295"/>
      <c r="P40" s="357"/>
      <c r="Q40" s="357"/>
      <c r="R40" s="357"/>
      <c r="S40" s="357"/>
      <c r="T40" s="357"/>
    </row>
    <row r="41" spans="2:20" ht="15" customHeight="1" x14ac:dyDescent="0.25">
      <c r="B41" s="363">
        <v>0.45902777777777781</v>
      </c>
      <c r="C41" s="357"/>
      <c r="D41" s="451" t="s">
        <v>435</v>
      </c>
      <c r="E41" s="451"/>
      <c r="F41" s="357" t="s">
        <v>74</v>
      </c>
      <c r="G41" s="357"/>
      <c r="H41" s="357" t="s">
        <v>252</v>
      </c>
      <c r="I41" s="357"/>
      <c r="J41" s="357"/>
      <c r="K41" s="357"/>
      <c r="L41" s="357"/>
      <c r="M41" s="357"/>
      <c r="N41" s="357"/>
      <c r="O41" s="295"/>
      <c r="P41" s="357"/>
      <c r="Q41" s="357"/>
      <c r="R41" s="357"/>
      <c r="S41" s="357"/>
      <c r="T41" s="357"/>
    </row>
    <row r="42" spans="2:20" ht="15" customHeight="1" x14ac:dyDescent="0.25">
      <c r="B42" s="363">
        <v>0.4597222222222222</v>
      </c>
      <c r="C42" s="357"/>
      <c r="D42" s="451" t="s">
        <v>436</v>
      </c>
      <c r="E42" s="451"/>
      <c r="F42" s="357" t="s">
        <v>74</v>
      </c>
      <c r="G42" s="357"/>
      <c r="H42" s="357" t="s">
        <v>252</v>
      </c>
      <c r="I42" s="357"/>
      <c r="J42" s="357"/>
      <c r="K42" s="357"/>
      <c r="L42" s="357"/>
      <c r="M42" s="357"/>
      <c r="N42" s="357"/>
      <c r="O42" s="295"/>
      <c r="P42" s="357"/>
      <c r="Q42" s="357"/>
      <c r="R42" s="357"/>
      <c r="S42" s="357"/>
      <c r="T42" s="357"/>
    </row>
    <row r="43" spans="2:20" ht="15" customHeight="1" x14ac:dyDescent="0.25">
      <c r="B43" s="363">
        <v>0.4604166666666667</v>
      </c>
      <c r="C43" s="291"/>
      <c r="D43" s="452" t="s">
        <v>437</v>
      </c>
      <c r="E43" s="452"/>
      <c r="F43" s="357" t="s">
        <v>74</v>
      </c>
      <c r="G43" s="291"/>
      <c r="H43" s="291" t="s">
        <v>252</v>
      </c>
      <c r="I43" s="291"/>
      <c r="J43" s="291"/>
      <c r="K43" s="291"/>
      <c r="L43" s="291"/>
      <c r="M43" s="291"/>
      <c r="N43" s="291"/>
      <c r="O43" s="295"/>
      <c r="P43" s="291"/>
      <c r="Q43" s="291"/>
      <c r="R43" s="291"/>
      <c r="S43" s="291"/>
      <c r="T43" s="291"/>
    </row>
    <row r="44" spans="2:20" ht="15" customHeight="1" x14ac:dyDescent="0.25">
      <c r="B44" s="363">
        <v>0.46111111111111108</v>
      </c>
      <c r="C44" s="357"/>
      <c r="D44" s="451" t="s">
        <v>438</v>
      </c>
      <c r="E44" s="451"/>
      <c r="F44" s="357" t="s">
        <v>74</v>
      </c>
      <c r="G44" s="357"/>
      <c r="H44" s="357" t="s">
        <v>252</v>
      </c>
      <c r="I44" s="357"/>
      <c r="J44" s="357"/>
      <c r="K44" s="357"/>
      <c r="L44" s="357"/>
      <c r="M44" s="357"/>
      <c r="N44" s="357"/>
      <c r="O44" s="295"/>
      <c r="P44" s="357"/>
      <c r="Q44" s="357"/>
      <c r="R44" s="357"/>
      <c r="S44" s="357"/>
      <c r="T44" s="357"/>
    </row>
    <row r="45" spans="2:20" ht="15" customHeight="1" x14ac:dyDescent="0.25">
      <c r="B45" s="363">
        <v>0.46180555555555558</v>
      </c>
      <c r="C45" s="357"/>
      <c r="D45" s="451" t="s">
        <v>439</v>
      </c>
      <c r="E45" s="451"/>
      <c r="F45" s="357" t="s">
        <v>74</v>
      </c>
      <c r="G45" s="357"/>
      <c r="H45" s="357" t="s">
        <v>252</v>
      </c>
      <c r="I45" s="357"/>
      <c r="J45" s="357"/>
      <c r="K45" s="357"/>
      <c r="L45" s="357"/>
      <c r="M45" s="357"/>
      <c r="N45" s="357"/>
      <c r="O45" s="295"/>
      <c r="P45" s="357"/>
      <c r="Q45" s="357"/>
      <c r="R45" s="357"/>
      <c r="S45" s="357"/>
      <c r="T45" s="357"/>
    </row>
    <row r="46" spans="2:20" ht="15" customHeight="1" x14ac:dyDescent="0.25">
      <c r="B46" s="363">
        <v>0.46249999999999997</v>
      </c>
      <c r="C46" s="357"/>
      <c r="D46" s="451" t="s">
        <v>440</v>
      </c>
      <c r="E46" s="451"/>
      <c r="F46" s="357" t="s">
        <v>74</v>
      </c>
      <c r="G46" s="357"/>
      <c r="H46" s="357" t="s">
        <v>252</v>
      </c>
      <c r="I46" s="357"/>
      <c r="J46" s="357"/>
      <c r="K46" s="357"/>
      <c r="L46" s="357"/>
      <c r="M46" s="357"/>
      <c r="N46" s="357"/>
      <c r="O46" s="295"/>
      <c r="P46" s="357"/>
      <c r="Q46" s="357"/>
      <c r="R46" s="357"/>
      <c r="S46" s="357"/>
      <c r="T46" s="357"/>
    </row>
    <row r="47" spans="2:20" ht="15" customHeight="1" x14ac:dyDescent="0.25">
      <c r="B47" s="363">
        <v>0.46319444444444446</v>
      </c>
      <c r="C47" s="357"/>
      <c r="D47" s="451" t="s">
        <v>441</v>
      </c>
      <c r="E47" s="451"/>
      <c r="F47" s="357" t="s">
        <v>74</v>
      </c>
      <c r="G47" s="357"/>
      <c r="H47" s="357" t="s">
        <v>252</v>
      </c>
      <c r="I47" s="357"/>
      <c r="J47" s="357"/>
      <c r="K47" s="357"/>
      <c r="L47" s="357"/>
      <c r="M47" s="357"/>
      <c r="N47" s="357"/>
      <c r="O47" s="295"/>
      <c r="P47" s="357"/>
      <c r="Q47" s="357"/>
      <c r="R47" s="357"/>
      <c r="S47" s="357"/>
      <c r="T47" s="357"/>
    </row>
    <row r="48" spans="2:20" ht="15" customHeight="1" x14ac:dyDescent="0.25">
      <c r="B48" s="357"/>
      <c r="C48" s="357"/>
      <c r="D48" s="451"/>
      <c r="E48" s="451"/>
      <c r="F48" s="357"/>
      <c r="G48" s="357"/>
      <c r="H48" s="357"/>
      <c r="I48" s="357"/>
      <c r="J48" s="357"/>
      <c r="K48" s="357"/>
      <c r="L48" s="357"/>
      <c r="M48" s="357"/>
      <c r="N48" s="357"/>
      <c r="O48" s="295"/>
      <c r="P48" s="357"/>
      <c r="Q48" s="357"/>
      <c r="R48" s="357"/>
      <c r="S48" s="357"/>
      <c r="T48" s="357"/>
    </row>
    <row r="49" spans="2:20" ht="15.75" customHeight="1" x14ac:dyDescent="0.25">
      <c r="B49" s="291"/>
      <c r="C49" s="291"/>
      <c r="D49" s="452"/>
      <c r="E49" s="452"/>
      <c r="F49" s="291"/>
      <c r="G49" s="291"/>
      <c r="H49" s="291"/>
      <c r="I49" s="291"/>
      <c r="J49" s="291"/>
      <c r="K49" s="291"/>
      <c r="L49" s="291"/>
      <c r="M49" s="291"/>
      <c r="N49" s="291"/>
      <c r="O49" s="295"/>
      <c r="P49" s="291"/>
      <c r="Q49" s="291"/>
      <c r="R49" s="291"/>
      <c r="S49" s="291"/>
      <c r="T49" s="291"/>
    </row>
    <row r="50" spans="2:20" ht="15" customHeight="1" x14ac:dyDescent="0.25">
      <c r="B50" s="291"/>
      <c r="C50" s="291"/>
      <c r="D50" s="291"/>
      <c r="E50" s="258" t="s">
        <v>75</v>
      </c>
      <c r="F50" s="291"/>
      <c r="G50" s="291"/>
      <c r="H50" s="291"/>
      <c r="I50" s="291" t="s">
        <v>18</v>
      </c>
      <c r="J50" s="295">
        <f t="shared" ref="J50:T50" si="0">SUM(J23:J49)</f>
        <v>83</v>
      </c>
      <c r="K50" s="295">
        <f t="shared" si="0"/>
        <v>83</v>
      </c>
      <c r="L50" s="295">
        <f t="shared" si="0"/>
        <v>73</v>
      </c>
      <c r="M50" s="295">
        <f t="shared" si="0"/>
        <v>68</v>
      </c>
      <c r="N50" s="295">
        <f t="shared" si="0"/>
        <v>67</v>
      </c>
      <c r="O50" s="295">
        <f t="shared" si="0"/>
        <v>52</v>
      </c>
      <c r="P50" s="295">
        <f t="shared" si="0"/>
        <v>38</v>
      </c>
      <c r="Q50" s="295">
        <f t="shared" si="0"/>
        <v>25</v>
      </c>
      <c r="R50" s="295">
        <f t="shared" si="0"/>
        <v>15</v>
      </c>
      <c r="S50" s="295">
        <f t="shared" si="0"/>
        <v>5</v>
      </c>
      <c r="T50" s="295">
        <f t="shared" si="0"/>
        <v>0</v>
      </c>
    </row>
    <row r="51" spans="2:20" ht="15" customHeight="1" x14ac:dyDescent="0.25">
      <c r="B51" s="291"/>
      <c r="C51" s="291"/>
      <c r="D51" s="291"/>
      <c r="E51" s="291"/>
      <c r="F51" s="291"/>
      <c r="G51" s="291"/>
      <c r="H51" s="291"/>
      <c r="I51" s="291" t="s">
        <v>76</v>
      </c>
      <c r="J51" s="295">
        <f>+J50</f>
        <v>83</v>
      </c>
      <c r="K51" s="259">
        <f t="shared" ref="K51:T51" si="1">+J51-($J$51/10)</f>
        <v>74.7</v>
      </c>
      <c r="L51" s="259">
        <f t="shared" si="1"/>
        <v>66.400000000000006</v>
      </c>
      <c r="M51" s="259">
        <f t="shared" si="1"/>
        <v>58.100000000000009</v>
      </c>
      <c r="N51" s="259">
        <f t="shared" si="1"/>
        <v>49.800000000000011</v>
      </c>
      <c r="O51" s="259">
        <f t="shared" si="1"/>
        <v>41.500000000000014</v>
      </c>
      <c r="P51" s="259">
        <f t="shared" si="1"/>
        <v>33.200000000000017</v>
      </c>
      <c r="Q51" s="259">
        <f t="shared" si="1"/>
        <v>24.900000000000016</v>
      </c>
      <c r="R51" s="259">
        <f t="shared" si="1"/>
        <v>16.600000000000016</v>
      </c>
      <c r="S51" s="259">
        <f t="shared" si="1"/>
        <v>8.3000000000000149</v>
      </c>
      <c r="T51" s="259">
        <f t="shared" si="1"/>
        <v>1.4210854715202004E-14</v>
      </c>
    </row>
    <row r="52" spans="2:20" ht="15.75" x14ac:dyDescent="0.25"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19"/>
    </row>
    <row r="53" spans="2:20" ht="15.75" x14ac:dyDescent="0.25"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19"/>
    </row>
    <row r="54" spans="2:20" ht="12.75" customHeight="1" x14ac:dyDescent="0.25"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2"/>
    </row>
    <row r="55" spans="2:20" ht="12.75" customHeight="1" x14ac:dyDescent="0.25">
      <c r="B55" s="291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1"/>
      <c r="N55" s="291"/>
      <c r="O55" s="292"/>
    </row>
    <row r="56" spans="2:20" ht="12.75" customHeight="1" x14ac:dyDescent="0.25">
      <c r="B56" s="291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1"/>
      <c r="N56" s="291"/>
      <c r="O56" s="292"/>
    </row>
    <row r="57" spans="2:20" ht="12.75" customHeight="1" x14ac:dyDescent="0.25">
      <c r="B57" s="291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1"/>
      <c r="N57" s="291"/>
      <c r="O57" s="292"/>
    </row>
    <row r="58" spans="2:20" ht="12.75" customHeight="1" x14ac:dyDescent="0.25">
      <c r="B58" s="291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1"/>
      <c r="N58" s="291"/>
      <c r="O58" s="292"/>
    </row>
    <row r="59" spans="2:20" ht="12.75" customHeight="1" x14ac:dyDescent="0.2">
      <c r="K59" s="292"/>
      <c r="L59" s="292"/>
      <c r="M59" s="292"/>
      <c r="N59" s="292"/>
      <c r="O59" s="292"/>
    </row>
    <row r="60" spans="2:20" ht="12.75" customHeight="1" x14ac:dyDescent="0.2">
      <c r="K60" s="292"/>
      <c r="L60" s="292"/>
      <c r="M60" s="292"/>
      <c r="N60" s="292"/>
      <c r="O60" s="292"/>
    </row>
    <row r="61" spans="2:20" ht="12.75" customHeight="1" x14ac:dyDescent="0.2">
      <c r="K61" s="292"/>
      <c r="L61" s="292"/>
      <c r="M61" s="292"/>
      <c r="N61" s="292"/>
      <c r="O61" s="292"/>
    </row>
    <row r="62" spans="2:20" ht="12.75" customHeight="1" x14ac:dyDescent="0.2">
      <c r="K62" s="292"/>
      <c r="L62" s="292"/>
      <c r="M62" s="292"/>
      <c r="N62" s="292"/>
      <c r="O62" s="292"/>
    </row>
    <row r="63" spans="2:20" ht="12.75" customHeight="1" x14ac:dyDescent="0.2">
      <c r="K63" s="292"/>
      <c r="L63" s="292"/>
      <c r="M63" s="292"/>
      <c r="N63" s="292"/>
      <c r="O63" s="292"/>
    </row>
    <row r="64" spans="2:20" x14ac:dyDescent="0.2">
      <c r="K64" s="292"/>
      <c r="L64" s="292"/>
      <c r="M64" s="292"/>
      <c r="N64" s="292"/>
      <c r="O64" s="292"/>
    </row>
    <row r="65" spans="11:15" x14ac:dyDescent="0.2">
      <c r="K65" s="292"/>
      <c r="L65" s="292"/>
      <c r="M65" s="292"/>
      <c r="N65" s="292"/>
      <c r="O65" s="292"/>
    </row>
    <row r="66" spans="11:15" x14ac:dyDescent="0.2">
      <c r="K66" s="292"/>
      <c r="L66" s="292"/>
      <c r="M66" s="292"/>
      <c r="N66" s="292"/>
      <c r="O66" s="292"/>
    </row>
  </sheetData>
  <mergeCells count="50">
    <mergeCell ref="D44:E44"/>
    <mergeCell ref="D45:E45"/>
    <mergeCell ref="D46:E46"/>
    <mergeCell ref="D43:E43"/>
    <mergeCell ref="D24:E24"/>
    <mergeCell ref="D38:E38"/>
    <mergeCell ref="D30:E30"/>
    <mergeCell ref="D25:E25"/>
    <mergeCell ref="D26:E26"/>
    <mergeCell ref="D27:E27"/>
    <mergeCell ref="D22:E22"/>
    <mergeCell ref="E18:F18"/>
    <mergeCell ref="C19:E19"/>
    <mergeCell ref="D21:E21"/>
    <mergeCell ref="D23:E23"/>
    <mergeCell ref="B2:C2"/>
    <mergeCell ref="D2:F6"/>
    <mergeCell ref="E9:F9"/>
    <mergeCell ref="G9:H9"/>
    <mergeCell ref="E11:F11"/>
    <mergeCell ref="G11:H11"/>
    <mergeCell ref="E10:F10"/>
    <mergeCell ref="G12:H12"/>
    <mergeCell ref="E13:F13"/>
    <mergeCell ref="G13:H13"/>
    <mergeCell ref="E14:F14"/>
    <mergeCell ref="G14:H14"/>
    <mergeCell ref="E12:F12"/>
    <mergeCell ref="G15:H15"/>
    <mergeCell ref="E16:F16"/>
    <mergeCell ref="G16:H16"/>
    <mergeCell ref="E17:F17"/>
    <mergeCell ref="G17:H17"/>
    <mergeCell ref="E15:F15"/>
    <mergeCell ref="D28:E28"/>
    <mergeCell ref="D29:E29"/>
    <mergeCell ref="D34:E34"/>
    <mergeCell ref="D36:E36"/>
    <mergeCell ref="D49:E49"/>
    <mergeCell ref="D31:E31"/>
    <mergeCell ref="D32:E32"/>
    <mergeCell ref="D33:E33"/>
    <mergeCell ref="D35:E35"/>
    <mergeCell ref="D37:E37"/>
    <mergeCell ref="D39:E39"/>
    <mergeCell ref="D40:E40"/>
    <mergeCell ref="D47:E47"/>
    <mergeCell ref="D48:E48"/>
    <mergeCell ref="D41:E41"/>
    <mergeCell ref="D42:E42"/>
  </mergeCells>
  <conditionalFormatting sqref="F48:F49">
    <cfRule type="containsText" dxfId="7" priority="9" operator="containsText" text="Ei tehdä">
      <formula>NOT(ISERROR(SEARCH("Ei tehdä",F48)))</formula>
    </cfRule>
    <cfRule type="containsText" dxfId="6" priority="10" operator="containsText" text="Valmis">
      <formula>NOT(ISERROR(SEARCH("Valmis",F48)))</formula>
    </cfRule>
    <cfRule type="containsText" dxfId="5" priority="11" operator="containsText" text="Kesken">
      <formula>NOT(ISERROR(SEARCH("Kesken",F48)))</formula>
    </cfRule>
    <cfRule type="containsBlanks" dxfId="4" priority="13">
      <formula>LEN(TRIM(F48))=0</formula>
    </cfRule>
  </conditionalFormatting>
  <conditionalFormatting sqref="F22:F47">
    <cfRule type="containsText" dxfId="3" priority="1" operator="containsText" text="Ei tehdä">
      <formula>NOT(ISERROR(SEARCH("Ei tehdä",F22)))</formula>
    </cfRule>
    <cfRule type="containsText" dxfId="2" priority="2" operator="containsText" text="Valmis">
      <formula>NOT(ISERROR(SEARCH("Valmis",F22)))</formula>
    </cfRule>
    <cfRule type="containsText" dxfId="1" priority="3" operator="containsText" text="Kesken">
      <formula>NOT(ISERROR(SEARCH("Kesken",F22)))</formula>
    </cfRule>
    <cfRule type="containsBlanks" dxfId="0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tabSelected="1" zoomScale="80" zoomScaleNormal="80" workbookViewId="0">
      <selection activeCell="E46" sqref="E4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90" t="s">
        <v>29</v>
      </c>
      <c r="B1" s="491"/>
      <c r="C1" s="491"/>
      <c r="D1" s="491"/>
      <c r="E1" s="491"/>
      <c r="F1" s="492"/>
      <c r="G1" s="55"/>
      <c r="H1" s="28"/>
    </row>
    <row r="2" spans="1:8" ht="18" customHeight="1" x14ac:dyDescent="0.25">
      <c r="A2" s="77" t="s">
        <v>21</v>
      </c>
      <c r="B2" s="288" t="s">
        <v>26</v>
      </c>
      <c r="C2" s="288" t="s">
        <v>30</v>
      </c>
      <c r="D2" s="493" t="s">
        <v>31</v>
      </c>
      <c r="E2" s="493"/>
      <c r="F2" s="494"/>
      <c r="G2" s="61"/>
      <c r="H2" s="28"/>
    </row>
    <row r="3" spans="1:8" ht="18" customHeight="1" x14ac:dyDescent="0.25">
      <c r="A3" s="57" t="s">
        <v>251</v>
      </c>
      <c r="B3" s="86">
        <f>SUMIF($B$14:$B$59,"Toni",$E$14:$E$59)</f>
        <v>15</v>
      </c>
      <c r="C3" s="176"/>
      <c r="D3" s="495"/>
      <c r="E3" s="496"/>
      <c r="F3" s="497"/>
      <c r="G3" s="55"/>
      <c r="H3" s="28"/>
    </row>
    <row r="4" spans="1:8" ht="18" customHeight="1" x14ac:dyDescent="0.25">
      <c r="A4" s="57" t="s">
        <v>252</v>
      </c>
      <c r="B4" s="86">
        <f>SUMIF($B$14:$B$59,"Ronja",$E$14:$E$59)</f>
        <v>13.5</v>
      </c>
      <c r="C4" s="176"/>
      <c r="D4" s="498"/>
      <c r="E4" s="499"/>
      <c r="F4" s="500"/>
      <c r="G4" s="55"/>
      <c r="H4" s="28"/>
    </row>
    <row r="5" spans="1:8" ht="18" customHeight="1" x14ac:dyDescent="0.25">
      <c r="A5" s="57"/>
      <c r="B5" s="86"/>
      <c r="C5" s="176"/>
      <c r="D5" s="498"/>
      <c r="E5" s="499"/>
      <c r="F5" s="500"/>
      <c r="G5" s="55"/>
      <c r="H5" s="28"/>
    </row>
    <row r="6" spans="1:8" ht="18" customHeight="1" x14ac:dyDescent="0.25">
      <c r="A6" s="57"/>
      <c r="B6" s="86"/>
      <c r="C6" s="176"/>
      <c r="D6" s="498"/>
      <c r="E6" s="499"/>
      <c r="F6" s="500"/>
      <c r="G6" s="55"/>
      <c r="H6" s="28"/>
    </row>
    <row r="7" spans="1:8" ht="18" customHeight="1" x14ac:dyDescent="0.25">
      <c r="A7" s="58"/>
      <c r="B7" s="86"/>
      <c r="C7" s="176"/>
      <c r="D7" s="499"/>
      <c r="E7" s="499"/>
      <c r="F7" s="499"/>
      <c r="G7" s="50"/>
      <c r="H7" s="28"/>
    </row>
    <row r="8" spans="1:8" ht="18" customHeight="1" thickBot="1" x14ac:dyDescent="0.3">
      <c r="A8" s="57"/>
      <c r="B8" s="184"/>
      <c r="C8" s="181"/>
      <c r="D8" s="285"/>
      <c r="E8" s="286"/>
      <c r="F8" s="287"/>
      <c r="G8" s="55"/>
      <c r="H8" s="28"/>
    </row>
    <row r="9" spans="1:8" ht="18" customHeight="1" x14ac:dyDescent="0.25">
      <c r="A9" s="501" t="s">
        <v>32</v>
      </c>
      <c r="B9" s="503">
        <f>SUM(B3:B8)</f>
        <v>28.5</v>
      </c>
      <c r="C9" s="505" t="str">
        <f>IF((SUM(C3:C7)=0),"",SUM(C3:C7))</f>
        <v/>
      </c>
      <c r="D9" s="507" t="s">
        <v>33</v>
      </c>
      <c r="E9" s="534">
        <v>16.5</v>
      </c>
      <c r="F9" s="511"/>
      <c r="G9" s="55"/>
      <c r="H9" s="28"/>
    </row>
    <row r="10" spans="1:8" s="10" customFormat="1" ht="18" customHeight="1" x14ac:dyDescent="0.25">
      <c r="A10" s="502"/>
      <c r="B10" s="504"/>
      <c r="C10" s="506"/>
      <c r="D10" s="508"/>
      <c r="E10" s="535"/>
      <c r="F10" s="512"/>
      <c r="G10" s="55"/>
      <c r="H10" s="28"/>
    </row>
    <row r="11" spans="1:8" s="10" customFormat="1" ht="18" customHeight="1" x14ac:dyDescent="0.25">
      <c r="A11" s="513" t="s">
        <v>34</v>
      </c>
      <c r="B11" s="514"/>
      <c r="C11" s="515"/>
      <c r="D11" s="514"/>
      <c r="E11" s="516"/>
      <c r="F11" s="517"/>
      <c r="G11" s="61"/>
      <c r="H11" s="28"/>
    </row>
    <row r="12" spans="1:8" ht="18" customHeight="1" x14ac:dyDescent="0.25">
      <c r="A12" s="518" t="s">
        <v>35</v>
      </c>
      <c r="B12" s="519" t="s">
        <v>21</v>
      </c>
      <c r="C12" s="520" t="s">
        <v>36</v>
      </c>
      <c r="D12" s="521"/>
      <c r="E12" s="531" t="s">
        <v>37</v>
      </c>
      <c r="F12" s="523" t="s">
        <v>38</v>
      </c>
      <c r="G12" s="61"/>
      <c r="H12" s="28"/>
    </row>
    <row r="13" spans="1:8" ht="18" customHeight="1" x14ac:dyDescent="0.25">
      <c r="A13" s="518"/>
      <c r="B13" s="519"/>
      <c r="C13" s="182" t="s">
        <v>39</v>
      </c>
      <c r="D13" s="78" t="s">
        <v>40</v>
      </c>
      <c r="E13" s="531"/>
      <c r="F13" s="523"/>
      <c r="G13" s="61"/>
      <c r="H13" s="28"/>
    </row>
    <row r="14" spans="1:8" ht="18" customHeight="1" x14ac:dyDescent="0.25">
      <c r="A14" s="267">
        <v>43970</v>
      </c>
      <c r="B14" s="57" t="s">
        <v>251</v>
      </c>
      <c r="C14" s="197"/>
      <c r="D14" s="192"/>
      <c r="E14" s="193">
        <v>1</v>
      </c>
      <c r="F14" s="207"/>
      <c r="G14" s="208"/>
      <c r="H14" s="209"/>
    </row>
    <row r="15" spans="1:8" ht="18" customHeight="1" x14ac:dyDescent="0.2">
      <c r="A15" s="267">
        <v>43970</v>
      </c>
      <c r="B15" s="190" t="s">
        <v>252</v>
      </c>
      <c r="C15" s="197"/>
      <c r="D15" s="192"/>
      <c r="E15" s="193">
        <v>1</v>
      </c>
      <c r="F15" s="207"/>
      <c r="G15" s="208"/>
      <c r="H15" s="209"/>
    </row>
    <row r="16" spans="1:8" ht="18" customHeight="1" x14ac:dyDescent="0.25">
      <c r="A16" s="267">
        <v>43971</v>
      </c>
      <c r="B16" s="190" t="s">
        <v>251</v>
      </c>
      <c r="C16" s="197"/>
      <c r="D16" s="192" t="s">
        <v>482</v>
      </c>
      <c r="E16" s="193">
        <v>0.25</v>
      </c>
      <c r="F16" s="194"/>
      <c r="G16" s="55"/>
      <c r="H16" s="28"/>
    </row>
    <row r="17" spans="1:8" ht="18" customHeight="1" x14ac:dyDescent="0.25">
      <c r="A17" s="267">
        <v>43971</v>
      </c>
      <c r="B17" s="190" t="s">
        <v>252</v>
      </c>
      <c r="C17" s="197"/>
      <c r="D17" s="192" t="s">
        <v>482</v>
      </c>
      <c r="E17" s="193">
        <v>0.25</v>
      </c>
      <c r="F17" s="194"/>
      <c r="G17" s="55"/>
      <c r="H17" s="28"/>
    </row>
    <row r="18" spans="1:8" ht="18" customHeight="1" x14ac:dyDescent="0.25">
      <c r="A18" s="267">
        <v>43974</v>
      </c>
      <c r="B18" s="190" t="s">
        <v>251</v>
      </c>
      <c r="C18" s="191"/>
      <c r="D18" s="192"/>
      <c r="E18" s="193">
        <v>1</v>
      </c>
      <c r="F18" s="194"/>
      <c r="G18" s="55"/>
      <c r="H18" s="28"/>
    </row>
    <row r="19" spans="1:8" ht="18" customHeight="1" x14ac:dyDescent="0.25">
      <c r="A19" s="267">
        <v>43974</v>
      </c>
      <c r="B19" s="190" t="s">
        <v>252</v>
      </c>
      <c r="C19" s="197"/>
      <c r="D19" s="192"/>
      <c r="E19" s="193">
        <v>2</v>
      </c>
      <c r="F19" s="194"/>
      <c r="G19" s="55"/>
      <c r="H19" s="28"/>
    </row>
    <row r="20" spans="1:8" ht="18" customHeight="1" x14ac:dyDescent="0.25">
      <c r="A20" s="173">
        <v>43975</v>
      </c>
      <c r="B20" s="190" t="s">
        <v>251</v>
      </c>
      <c r="C20" s="191"/>
      <c r="D20" s="192" t="s">
        <v>482</v>
      </c>
      <c r="E20" s="193">
        <v>0.25</v>
      </c>
      <c r="F20" s="194"/>
      <c r="G20" s="55"/>
      <c r="H20" s="28"/>
    </row>
    <row r="21" spans="1:8" ht="18" customHeight="1" x14ac:dyDescent="0.25">
      <c r="A21" s="173">
        <v>43975</v>
      </c>
      <c r="B21" s="190" t="s">
        <v>252</v>
      </c>
      <c r="C21" s="191"/>
      <c r="D21" s="192" t="s">
        <v>482</v>
      </c>
      <c r="E21" s="193">
        <v>0.25</v>
      </c>
      <c r="F21" s="194"/>
      <c r="G21" s="55"/>
      <c r="H21" s="28"/>
    </row>
    <row r="22" spans="1:8" ht="18" customHeight="1" x14ac:dyDescent="0.25">
      <c r="A22" s="267">
        <v>43977</v>
      </c>
      <c r="B22" s="190" t="s">
        <v>251</v>
      </c>
      <c r="C22" s="197"/>
      <c r="D22" s="192"/>
      <c r="E22" s="193">
        <v>1.5</v>
      </c>
      <c r="F22" s="195"/>
      <c r="G22" s="61"/>
      <c r="H22" s="28"/>
    </row>
    <row r="23" spans="1:8" ht="18" customHeight="1" x14ac:dyDescent="0.25">
      <c r="A23" s="267">
        <v>43977</v>
      </c>
      <c r="B23" s="190" t="s">
        <v>252</v>
      </c>
      <c r="C23" s="197"/>
      <c r="D23" s="192"/>
      <c r="E23" s="193">
        <v>1.5</v>
      </c>
      <c r="F23" s="195"/>
      <c r="G23" s="61"/>
      <c r="H23" s="28"/>
    </row>
    <row r="24" spans="1:8" ht="18" customHeight="1" x14ac:dyDescent="0.25">
      <c r="A24" s="267">
        <v>43978</v>
      </c>
      <c r="B24" s="190" t="s">
        <v>251</v>
      </c>
      <c r="C24" s="191"/>
      <c r="D24" s="192" t="s">
        <v>482</v>
      </c>
      <c r="E24" s="193">
        <v>0.25</v>
      </c>
      <c r="F24" s="195"/>
      <c r="G24" s="61"/>
      <c r="H24" s="28"/>
    </row>
    <row r="25" spans="1:8" ht="18" customHeight="1" x14ac:dyDescent="0.25">
      <c r="A25" s="267">
        <v>43978</v>
      </c>
      <c r="B25" s="190" t="s">
        <v>252</v>
      </c>
      <c r="C25" s="197"/>
      <c r="D25" s="192" t="s">
        <v>482</v>
      </c>
      <c r="E25" s="193">
        <v>0.25</v>
      </c>
      <c r="F25" s="195"/>
      <c r="G25" s="61"/>
      <c r="H25" s="28"/>
    </row>
    <row r="26" spans="1:8" x14ac:dyDescent="0.25">
      <c r="A26" s="173">
        <v>43981</v>
      </c>
      <c r="B26" s="190" t="s">
        <v>251</v>
      </c>
      <c r="C26" s="191"/>
      <c r="D26" s="192"/>
      <c r="E26" s="193">
        <v>1.5</v>
      </c>
      <c r="F26" s="195"/>
      <c r="G26" s="61"/>
      <c r="H26" s="28"/>
    </row>
    <row r="27" spans="1:8" x14ac:dyDescent="0.25">
      <c r="A27" s="173">
        <v>43981</v>
      </c>
      <c r="B27" s="190" t="s">
        <v>252</v>
      </c>
      <c r="C27" s="191"/>
      <c r="D27" s="192"/>
      <c r="E27" s="193">
        <v>0.5</v>
      </c>
      <c r="F27" s="195"/>
      <c r="G27" s="81"/>
      <c r="H27" s="28"/>
    </row>
    <row r="28" spans="1:8" ht="18" customHeight="1" x14ac:dyDescent="0.25">
      <c r="A28" s="173">
        <v>43982</v>
      </c>
      <c r="B28" s="190" t="s">
        <v>251</v>
      </c>
      <c r="C28" s="191"/>
      <c r="D28" s="192" t="s">
        <v>482</v>
      </c>
      <c r="E28" s="193">
        <v>0.25</v>
      </c>
      <c r="F28" s="195"/>
      <c r="G28" s="203"/>
      <c r="H28" s="28"/>
    </row>
    <row r="29" spans="1:8" ht="18" customHeight="1" x14ac:dyDescent="0.25">
      <c r="A29" s="267">
        <v>43982</v>
      </c>
      <c r="B29" s="190" t="s">
        <v>252</v>
      </c>
      <c r="C29" s="197"/>
      <c r="D29" s="192" t="s">
        <v>482</v>
      </c>
      <c r="E29" s="193">
        <v>0.25</v>
      </c>
      <c r="F29" s="195"/>
      <c r="G29" s="82"/>
      <c r="H29" s="28"/>
    </row>
    <row r="30" spans="1:8" ht="18" customHeight="1" x14ac:dyDescent="0.25">
      <c r="A30" s="267">
        <v>43984</v>
      </c>
      <c r="B30" s="190" t="s">
        <v>251</v>
      </c>
      <c r="C30" s="197"/>
      <c r="D30" s="192"/>
      <c r="E30" s="193">
        <v>1.5</v>
      </c>
      <c r="F30" s="195"/>
      <c r="G30" s="82"/>
      <c r="H30" s="28"/>
    </row>
    <row r="31" spans="1:8" ht="18" customHeight="1" x14ac:dyDescent="0.25">
      <c r="A31" s="267">
        <v>43984</v>
      </c>
      <c r="B31" s="190" t="s">
        <v>252</v>
      </c>
      <c r="C31" s="191"/>
      <c r="D31" s="192"/>
      <c r="E31" s="193">
        <v>1.5</v>
      </c>
      <c r="F31" s="195"/>
      <c r="G31" s="82"/>
      <c r="H31" s="28"/>
    </row>
    <row r="32" spans="1:8" ht="18" customHeight="1" x14ac:dyDescent="0.25">
      <c r="A32" s="267">
        <v>43985</v>
      </c>
      <c r="B32" s="190" t="s">
        <v>251</v>
      </c>
      <c r="C32" s="191"/>
      <c r="D32" s="192" t="s">
        <v>482</v>
      </c>
      <c r="E32" s="193">
        <v>0.25</v>
      </c>
      <c r="F32" s="195"/>
      <c r="G32" s="83"/>
      <c r="H32" s="28"/>
    </row>
    <row r="33" spans="1:8" ht="18" customHeight="1" x14ac:dyDescent="0.25">
      <c r="A33" s="267">
        <v>43985</v>
      </c>
      <c r="B33" s="190" t="s">
        <v>252</v>
      </c>
      <c r="C33" s="191"/>
      <c r="D33" s="192" t="s">
        <v>482</v>
      </c>
      <c r="E33" s="193">
        <v>0.25</v>
      </c>
      <c r="F33" s="195"/>
      <c r="G33" s="83"/>
      <c r="H33" s="28"/>
    </row>
    <row r="34" spans="1:8" ht="18" customHeight="1" x14ac:dyDescent="0.25">
      <c r="A34" s="267">
        <v>43988</v>
      </c>
      <c r="B34" s="190" t="s">
        <v>251</v>
      </c>
      <c r="C34" s="197"/>
      <c r="D34" s="192"/>
      <c r="E34" s="193">
        <v>2.5</v>
      </c>
      <c r="F34" s="195"/>
      <c r="G34" s="83"/>
      <c r="H34" s="28"/>
    </row>
    <row r="35" spans="1:8" ht="18" customHeight="1" x14ac:dyDescent="0.25">
      <c r="A35" s="267">
        <v>43988</v>
      </c>
      <c r="B35" s="190" t="s">
        <v>252</v>
      </c>
      <c r="C35" s="197"/>
      <c r="D35" s="192"/>
      <c r="E35" s="193">
        <v>2.5</v>
      </c>
      <c r="F35" s="195"/>
      <c r="G35" s="83"/>
      <c r="H35" s="28"/>
    </row>
    <row r="36" spans="1:8" ht="18" customHeight="1" x14ac:dyDescent="0.25">
      <c r="A36" s="267">
        <v>43989</v>
      </c>
      <c r="B36" s="190" t="s">
        <v>251</v>
      </c>
      <c r="C36" s="197"/>
      <c r="D36" s="192" t="s">
        <v>482</v>
      </c>
      <c r="E36" s="193">
        <v>0.25</v>
      </c>
      <c r="F36" s="195"/>
      <c r="G36" s="83"/>
      <c r="H36" s="28"/>
    </row>
    <row r="37" spans="1:8" x14ac:dyDescent="0.25">
      <c r="A37" s="267">
        <v>43989</v>
      </c>
      <c r="B37" s="190" t="s">
        <v>252</v>
      </c>
      <c r="C37" s="197"/>
      <c r="D37" s="192" t="s">
        <v>482</v>
      </c>
      <c r="E37" s="193">
        <v>0.25</v>
      </c>
      <c r="F37" s="195"/>
      <c r="G37" s="83"/>
      <c r="H37" s="28"/>
    </row>
    <row r="38" spans="1:8" ht="18" customHeight="1" x14ac:dyDescent="0.25">
      <c r="A38" s="267">
        <v>43991</v>
      </c>
      <c r="B38" s="190" t="s">
        <v>251</v>
      </c>
      <c r="C38" s="191"/>
      <c r="D38" s="192"/>
      <c r="E38" s="193">
        <v>1.5</v>
      </c>
      <c r="F38" s="195"/>
      <c r="G38" s="83"/>
      <c r="H38" s="28"/>
    </row>
    <row r="39" spans="1:8" ht="18" customHeight="1" x14ac:dyDescent="0.25">
      <c r="A39" s="267">
        <v>43991</v>
      </c>
      <c r="B39" s="190" t="s">
        <v>252</v>
      </c>
      <c r="C39" s="191"/>
      <c r="D39" s="192"/>
      <c r="E39" s="193">
        <v>1.5</v>
      </c>
      <c r="F39" s="195"/>
      <c r="G39" s="61"/>
      <c r="H39" s="28"/>
    </row>
    <row r="40" spans="1:8" ht="18" customHeight="1" x14ac:dyDescent="0.25">
      <c r="A40" s="267">
        <v>43992</v>
      </c>
      <c r="B40" s="190" t="s">
        <v>251</v>
      </c>
      <c r="C40" s="191"/>
      <c r="D40" s="192" t="s">
        <v>482</v>
      </c>
      <c r="E40" s="193">
        <v>0.25</v>
      </c>
      <c r="F40" s="195"/>
      <c r="G40" s="61"/>
      <c r="H40" s="28"/>
    </row>
    <row r="41" spans="1:8" ht="18" customHeight="1" x14ac:dyDescent="0.25">
      <c r="A41" s="267">
        <v>43992</v>
      </c>
      <c r="B41" s="190" t="s">
        <v>252</v>
      </c>
      <c r="C41" s="191"/>
      <c r="D41" s="192" t="s">
        <v>482</v>
      </c>
      <c r="E41" s="193">
        <v>0.25</v>
      </c>
      <c r="F41" s="195"/>
      <c r="G41" s="61"/>
      <c r="H41" s="28"/>
    </row>
    <row r="42" spans="1:8" ht="18" customHeight="1" x14ac:dyDescent="0.25">
      <c r="A42" s="267">
        <v>43995</v>
      </c>
      <c r="B42" s="190" t="s">
        <v>251</v>
      </c>
      <c r="C42" s="197"/>
      <c r="D42" s="192"/>
      <c r="E42" s="193">
        <v>2.5</v>
      </c>
      <c r="F42" s="194"/>
      <c r="G42" s="55"/>
      <c r="H42" s="28"/>
    </row>
    <row r="43" spans="1:8" ht="18" customHeight="1" x14ac:dyDescent="0.25">
      <c r="A43" s="173">
        <v>43995</v>
      </c>
      <c r="B43" s="190" t="s">
        <v>252</v>
      </c>
      <c r="C43" s="191"/>
      <c r="D43" s="192"/>
      <c r="E43" s="193">
        <v>1</v>
      </c>
      <c r="F43" s="194"/>
      <c r="G43" s="55"/>
      <c r="H43" s="28"/>
    </row>
    <row r="44" spans="1:8" ht="18" customHeight="1" x14ac:dyDescent="0.25">
      <c r="A44" s="173">
        <v>43996</v>
      </c>
      <c r="B44" s="190" t="s">
        <v>251</v>
      </c>
      <c r="C44" s="197"/>
      <c r="D44" s="192" t="s">
        <v>482</v>
      </c>
      <c r="E44" s="193">
        <v>0.25</v>
      </c>
      <c r="F44" s="194"/>
      <c r="G44" s="55"/>
      <c r="H44" s="28"/>
    </row>
    <row r="45" spans="1:8" ht="18" customHeight="1" x14ac:dyDescent="0.25">
      <c r="A45" s="173">
        <v>43996</v>
      </c>
      <c r="B45" s="190" t="s">
        <v>252</v>
      </c>
      <c r="C45" s="197"/>
      <c r="D45" s="192" t="s">
        <v>482</v>
      </c>
      <c r="E45" s="193">
        <v>0.25</v>
      </c>
      <c r="F45" s="194"/>
      <c r="G45" s="55"/>
      <c r="H45" s="28"/>
    </row>
    <row r="46" spans="1:8" ht="18" customHeight="1" x14ac:dyDescent="0.25">
      <c r="A46" s="79"/>
      <c r="B46" s="197"/>
      <c r="C46" s="197"/>
      <c r="D46" s="192"/>
      <c r="E46" s="85"/>
      <c r="F46" s="194"/>
      <c r="G46" s="55"/>
      <c r="H46" s="28"/>
    </row>
    <row r="47" spans="1:8" ht="18" customHeight="1" x14ac:dyDescent="0.25">
      <c r="A47" s="79"/>
      <c r="B47" s="197"/>
      <c r="C47" s="197"/>
      <c r="D47" s="192"/>
      <c r="E47" s="85"/>
      <c r="F47" s="194"/>
      <c r="G47" s="55"/>
      <c r="H47" s="28"/>
    </row>
    <row r="48" spans="1:8" ht="18" customHeight="1" x14ac:dyDescent="0.25">
      <c r="A48" s="79"/>
      <c r="B48" s="197"/>
      <c r="C48" s="197"/>
      <c r="D48" s="192"/>
      <c r="E48" s="85"/>
      <c r="F48" s="194"/>
      <c r="G48" s="55"/>
      <c r="H48" s="28"/>
    </row>
    <row r="49" spans="1:8" ht="18" customHeight="1" x14ac:dyDescent="0.25">
      <c r="A49" s="79"/>
      <c r="B49" s="197"/>
      <c r="C49" s="197"/>
      <c r="D49" s="192"/>
      <c r="E49" s="85"/>
      <c r="F49" s="194"/>
      <c r="G49" s="55"/>
      <c r="H49" s="28"/>
    </row>
    <row r="50" spans="1:8" ht="18" customHeight="1" x14ac:dyDescent="0.25">
      <c r="A50" s="79"/>
      <c r="B50" s="197"/>
      <c r="C50" s="197"/>
      <c r="D50" s="192"/>
      <c r="E50" s="85"/>
      <c r="F50" s="194"/>
      <c r="G50" s="55"/>
      <c r="H50" s="28"/>
    </row>
    <row r="51" spans="1:8" ht="18" customHeight="1" x14ac:dyDescent="0.25">
      <c r="A51" s="79"/>
      <c r="B51" s="197"/>
      <c r="C51" s="197"/>
      <c r="D51" s="192"/>
      <c r="E51" s="85"/>
      <c r="F51" s="194"/>
      <c r="G51" s="55"/>
      <c r="H51" s="28"/>
    </row>
    <row r="52" spans="1:8" ht="18" customHeight="1" x14ac:dyDescent="0.25">
      <c r="A52" s="79"/>
      <c r="B52" s="197"/>
      <c r="C52" s="197"/>
      <c r="D52" s="192"/>
      <c r="E52" s="85"/>
      <c r="F52" s="194"/>
      <c r="G52" s="55"/>
      <c r="H52" s="28"/>
    </row>
    <row r="53" spans="1:8" ht="18" customHeight="1" x14ac:dyDescent="0.25">
      <c r="A53" s="79"/>
      <c r="B53" s="197"/>
      <c r="C53" s="197"/>
      <c r="D53" s="192"/>
      <c r="E53" s="85"/>
      <c r="F53" s="194"/>
      <c r="G53" s="55"/>
      <c r="H53" s="28"/>
    </row>
    <row r="54" spans="1:8" ht="18" customHeight="1" x14ac:dyDescent="0.25">
      <c r="A54" s="79"/>
      <c r="B54" s="197"/>
      <c r="C54" s="197"/>
      <c r="D54" s="192"/>
      <c r="E54" s="85"/>
      <c r="F54" s="249"/>
      <c r="G54" s="55"/>
      <c r="H54" s="28"/>
    </row>
    <row r="55" spans="1:8" ht="18" customHeight="1" x14ac:dyDescent="0.25">
      <c r="A55" s="79"/>
      <c r="B55" s="197"/>
      <c r="C55" s="197"/>
      <c r="D55" s="192"/>
      <c r="E55" s="198"/>
      <c r="F55" s="249"/>
      <c r="G55" s="55"/>
      <c r="H55" s="28"/>
    </row>
    <row r="56" spans="1:8" x14ac:dyDescent="0.25">
      <c r="A56" s="87"/>
      <c r="B56" s="190"/>
      <c r="C56" s="190"/>
      <c r="D56" s="199"/>
      <c r="E56" s="193"/>
      <c r="F56" s="194"/>
      <c r="G56" s="55"/>
      <c r="H56" s="28"/>
    </row>
    <row r="57" spans="1:8" ht="18" customHeight="1" x14ac:dyDescent="0.25">
      <c r="A57" s="88"/>
      <c r="B57" s="200"/>
      <c r="C57" s="200"/>
      <c r="D57" s="201"/>
      <c r="E57" s="193"/>
      <c r="F57" s="194"/>
      <c r="G57" s="55"/>
      <c r="H57" s="28"/>
    </row>
    <row r="58" spans="1:8" ht="18" customHeight="1" x14ac:dyDescent="0.25">
      <c r="A58" s="210"/>
      <c r="B58" s="200"/>
      <c r="C58" s="200"/>
      <c r="D58" s="201"/>
      <c r="E58" s="193"/>
      <c r="F58" s="194"/>
      <c r="G58" s="55"/>
      <c r="H58" s="28"/>
    </row>
    <row r="59" spans="1:8" ht="18" customHeight="1" x14ac:dyDescent="0.25">
      <c r="A59" s="241"/>
      <c r="B59" s="242"/>
      <c r="C59" s="242"/>
      <c r="D59" s="243"/>
      <c r="E59" s="240"/>
      <c r="F59" s="194"/>
      <c r="G59" s="55"/>
      <c r="H59" s="28"/>
    </row>
    <row r="60" spans="1:8" ht="18" customHeight="1" x14ac:dyDescent="0.25">
      <c r="A60" s="210"/>
      <c r="B60" s="200"/>
      <c r="C60" s="200"/>
      <c r="D60" s="201"/>
      <c r="E60" s="193"/>
      <c r="F60" s="194"/>
      <c r="G60" s="55"/>
      <c r="H60" s="28"/>
    </row>
    <row r="61" spans="1:8" ht="18" customHeight="1" x14ac:dyDescent="0.25">
      <c r="A61" s="210"/>
      <c r="B61" s="200"/>
      <c r="C61" s="200"/>
      <c r="D61" s="201"/>
      <c r="E61" s="193"/>
      <c r="F61" s="194"/>
      <c r="G61" s="55"/>
      <c r="H61" s="28"/>
    </row>
    <row r="62" spans="1:8" ht="18" customHeight="1" x14ac:dyDescent="0.25">
      <c r="A62" s="210"/>
      <c r="B62" s="200"/>
      <c r="C62" s="200"/>
      <c r="D62" s="201"/>
      <c r="E62" s="193"/>
      <c r="F62" s="194"/>
      <c r="G62" s="55"/>
      <c r="H62" s="28"/>
    </row>
    <row r="63" spans="1:8" ht="18" customHeight="1" x14ac:dyDescent="0.25">
      <c r="A63" s="210"/>
      <c r="B63" s="200"/>
      <c r="C63" s="200"/>
      <c r="D63" s="201"/>
      <c r="E63" s="193"/>
      <c r="F63" s="194"/>
      <c r="G63" s="55"/>
      <c r="H63" s="28"/>
    </row>
    <row r="64" spans="1:8" ht="18" customHeight="1" x14ac:dyDescent="0.25">
      <c r="A64" s="210"/>
      <c r="B64" s="200"/>
      <c r="C64" s="200"/>
      <c r="D64" s="201"/>
      <c r="E64" s="193"/>
      <c r="F64" s="194"/>
      <c r="G64" s="55"/>
      <c r="H64" s="28"/>
    </row>
    <row r="65" spans="1:8" ht="18" customHeight="1" x14ac:dyDescent="0.25">
      <c r="A65" s="210"/>
      <c r="B65" s="200"/>
      <c r="C65" s="200"/>
      <c r="D65" s="201"/>
      <c r="E65" s="193"/>
      <c r="F65" s="194"/>
      <c r="G65" s="55"/>
      <c r="H65" s="28"/>
    </row>
    <row r="66" spans="1:8" ht="18" customHeight="1" x14ac:dyDescent="0.25">
      <c r="A66" s="210"/>
      <c r="B66" s="200"/>
      <c r="C66" s="200"/>
      <c r="D66" s="201"/>
      <c r="E66" s="193"/>
      <c r="F66" s="194"/>
      <c r="G66" s="55"/>
      <c r="H66" s="28"/>
    </row>
    <row r="67" spans="1:8" ht="18" customHeight="1" x14ac:dyDescent="0.25">
      <c r="A67" s="210"/>
      <c r="B67" s="200"/>
      <c r="C67" s="200"/>
      <c r="D67" s="201"/>
      <c r="E67" s="193"/>
      <c r="F67" s="194"/>
      <c r="G67" s="55"/>
      <c r="H67" s="28"/>
    </row>
    <row r="68" spans="1:8" ht="18" customHeight="1" x14ac:dyDescent="0.25">
      <c r="A68" s="210"/>
      <c r="B68" s="200"/>
      <c r="C68" s="200"/>
      <c r="D68" s="201"/>
      <c r="E68" s="193"/>
      <c r="F68" s="194"/>
      <c r="G68" s="55"/>
      <c r="H68" s="28"/>
    </row>
    <row r="69" spans="1:8" ht="18" customHeight="1" x14ac:dyDescent="0.25">
      <c r="A69" s="210"/>
      <c r="B69" s="200"/>
      <c r="C69" s="200"/>
      <c r="D69" s="201"/>
      <c r="E69" s="193"/>
      <c r="F69" s="194"/>
      <c r="G69" s="55"/>
      <c r="H69" s="84"/>
    </row>
    <row r="70" spans="1:8" ht="18" customHeight="1" x14ac:dyDescent="0.25">
      <c r="A70" s="210"/>
      <c r="B70" s="200"/>
      <c r="C70" s="200"/>
      <c r="D70" s="201"/>
      <c r="E70" s="193"/>
      <c r="F70" s="194"/>
      <c r="G70" s="55"/>
      <c r="H70" s="84"/>
    </row>
    <row r="71" spans="1:8" ht="18" customHeight="1" x14ac:dyDescent="0.25">
      <c r="F71" s="194"/>
      <c r="G71" s="55"/>
      <c r="H71" s="84"/>
    </row>
    <row r="72" spans="1:8" ht="18" customHeight="1" x14ac:dyDescent="0.25">
      <c r="F72" s="194"/>
      <c r="G72" s="55"/>
      <c r="H72" s="84"/>
    </row>
    <row r="73" spans="1:8" ht="18" customHeight="1" x14ac:dyDescent="0.25">
      <c r="F73" s="194"/>
      <c r="G73" s="55"/>
      <c r="H73" s="28"/>
    </row>
    <row r="74" spans="1:8" x14ac:dyDescent="0.25">
      <c r="F74" s="194"/>
      <c r="G74" s="55"/>
      <c r="H74" s="28"/>
    </row>
    <row r="75" spans="1:8" ht="18" customHeight="1" x14ac:dyDescent="0.25">
      <c r="F75" s="194"/>
      <c r="G75" s="55"/>
      <c r="H75" s="28"/>
    </row>
    <row r="76" spans="1:8" ht="18" customHeight="1" x14ac:dyDescent="0.25">
      <c r="F76" s="194"/>
      <c r="G76" s="55"/>
      <c r="H76" s="28"/>
    </row>
    <row r="77" spans="1:8" ht="18" customHeight="1" x14ac:dyDescent="0.25">
      <c r="F77" s="194"/>
      <c r="G77" s="55"/>
      <c r="H77" s="28"/>
    </row>
    <row r="78" spans="1:8" ht="26.25" customHeight="1" x14ac:dyDescent="0.25">
      <c r="F78" s="194"/>
      <c r="G78" s="55"/>
      <c r="H78" s="28"/>
    </row>
    <row r="79" spans="1:8" ht="18" customHeight="1" x14ac:dyDescent="0.25">
      <c r="F79" s="194"/>
      <c r="G79" s="55"/>
      <c r="H79" s="28"/>
    </row>
    <row r="80" spans="1:8" ht="18" customHeight="1" x14ac:dyDescent="0.25">
      <c r="F80" s="194"/>
      <c r="G80" s="55"/>
      <c r="H80" s="28"/>
    </row>
    <row r="81" spans="6:8" ht="18" customHeight="1" x14ac:dyDescent="0.25">
      <c r="F81" s="194"/>
      <c r="G81" s="55"/>
      <c r="H81" s="84"/>
    </row>
    <row r="82" spans="6:8" ht="18" customHeight="1" x14ac:dyDescent="0.25">
      <c r="F82" s="194"/>
      <c r="G82" s="55"/>
      <c r="H82" s="28"/>
    </row>
    <row r="83" spans="6:8" ht="18" customHeight="1" x14ac:dyDescent="0.25">
      <c r="F83" s="194"/>
      <c r="G83" s="55"/>
      <c r="H83" s="28"/>
    </row>
    <row r="84" spans="6:8" ht="18" customHeight="1" x14ac:dyDescent="0.25">
      <c r="F84" s="194"/>
      <c r="G84" s="55"/>
      <c r="H84" s="84"/>
    </row>
    <row r="85" spans="6:8" ht="18" customHeight="1" x14ac:dyDescent="0.25">
      <c r="F85" s="194"/>
      <c r="G85" s="55"/>
      <c r="H85" s="84"/>
    </row>
    <row r="86" spans="6:8" ht="18" customHeight="1" x14ac:dyDescent="0.25">
      <c r="F86" s="194"/>
      <c r="G86" s="55"/>
      <c r="H86" s="84"/>
    </row>
    <row r="87" spans="6:8" ht="29.25" customHeight="1" x14ac:dyDescent="0.25">
      <c r="F87" s="194"/>
      <c r="G87" s="55"/>
      <c r="H87" s="84"/>
    </row>
    <row r="88" spans="6:8" ht="18" customHeight="1" x14ac:dyDescent="0.25">
      <c r="F88" s="194"/>
      <c r="G88" s="55"/>
      <c r="H88" s="84"/>
    </row>
    <row r="89" spans="6:8" ht="18" customHeight="1" x14ac:dyDescent="0.25">
      <c r="F89" s="194"/>
      <c r="G89" s="55"/>
      <c r="H89" s="28"/>
    </row>
    <row r="90" spans="6:8" ht="18" customHeight="1" x14ac:dyDescent="0.25">
      <c r="F90" s="194"/>
      <c r="G90" s="55"/>
      <c r="H90" s="84"/>
    </row>
    <row r="91" spans="6:8" ht="18" customHeight="1" x14ac:dyDescent="0.25">
      <c r="F91" s="194"/>
      <c r="G91" s="55"/>
      <c r="H91" s="84"/>
    </row>
    <row r="92" spans="6:8" ht="18" customHeight="1" x14ac:dyDescent="0.25">
      <c r="F92" s="194"/>
      <c r="G92" s="55"/>
      <c r="H92" s="84"/>
    </row>
    <row r="93" spans="6:8" ht="18" customHeight="1" x14ac:dyDescent="0.25">
      <c r="F93" s="194"/>
      <c r="G93" s="55"/>
      <c r="H93" s="84"/>
    </row>
    <row r="94" spans="6:8" ht="18" customHeight="1" x14ac:dyDescent="0.25">
      <c r="F94" s="194"/>
      <c r="G94" s="55"/>
      <c r="H94" s="84"/>
    </row>
    <row r="95" spans="6:8" ht="18" customHeight="1" x14ac:dyDescent="0.25">
      <c r="F95" s="194"/>
      <c r="G95" s="55"/>
      <c r="H95" s="84"/>
    </row>
    <row r="96" spans="6:8" ht="18" customHeight="1" x14ac:dyDescent="0.25">
      <c r="F96" s="194"/>
      <c r="G96" s="55"/>
      <c r="H96" s="84"/>
    </row>
    <row r="97" spans="6:8" ht="18" customHeight="1" x14ac:dyDescent="0.25">
      <c r="F97" s="194"/>
      <c r="G97" s="55"/>
      <c r="H97" s="84"/>
    </row>
    <row r="98" spans="6:8" ht="18" customHeight="1" x14ac:dyDescent="0.25">
      <c r="F98" s="194"/>
      <c r="G98" s="55"/>
      <c r="H98" s="28"/>
    </row>
    <row r="99" spans="6:8" ht="18" customHeight="1" x14ac:dyDescent="0.25">
      <c r="F99" s="194"/>
      <c r="G99" s="55"/>
      <c r="H99" s="28"/>
    </row>
    <row r="100" spans="6:8" ht="18" customHeight="1" x14ac:dyDescent="0.25">
      <c r="F100" s="194"/>
      <c r="G100" s="55"/>
      <c r="H100" s="28"/>
    </row>
    <row r="101" spans="6:8" ht="18" customHeight="1" x14ac:dyDescent="0.25">
      <c r="F101" s="194"/>
      <c r="G101" s="55"/>
      <c r="H101" s="28"/>
    </row>
    <row r="102" spans="6:8" ht="18" customHeight="1" x14ac:dyDescent="0.25">
      <c r="F102" s="194"/>
      <c r="G102" s="55"/>
      <c r="H102" s="28"/>
    </row>
    <row r="103" spans="6:8" ht="18" customHeight="1" x14ac:dyDescent="0.25">
      <c r="F103" s="194"/>
      <c r="G103" s="55"/>
      <c r="H103" s="28"/>
    </row>
    <row r="104" spans="6:8" ht="18" customHeight="1" x14ac:dyDescent="0.25">
      <c r="F104" s="194"/>
      <c r="G104" s="55"/>
      <c r="H104" s="28"/>
    </row>
    <row r="105" spans="6:8" ht="18" customHeight="1" x14ac:dyDescent="0.25">
      <c r="F105" s="194"/>
      <c r="G105" s="55"/>
      <c r="H105" s="28"/>
    </row>
    <row r="106" spans="6:8" ht="18" customHeight="1" x14ac:dyDescent="0.25">
      <c r="F106" s="194"/>
      <c r="G106" s="55"/>
      <c r="H106" s="28"/>
    </row>
    <row r="107" spans="6:8" ht="18" customHeight="1" x14ac:dyDescent="0.25">
      <c r="F107" s="194"/>
      <c r="G107" s="55"/>
      <c r="H107" s="28"/>
    </row>
    <row r="108" spans="6:8" ht="18" customHeight="1" x14ac:dyDescent="0.25">
      <c r="F108" s="194"/>
      <c r="G108" s="55"/>
      <c r="H108" s="28"/>
    </row>
    <row r="109" spans="6:8" ht="18" customHeight="1" x14ac:dyDescent="0.25">
      <c r="F109" s="194"/>
      <c r="G109" s="55"/>
      <c r="H109" s="84"/>
    </row>
    <row r="110" spans="6:8" ht="18" customHeight="1" x14ac:dyDescent="0.25">
      <c r="F110" s="194"/>
      <c r="G110" s="55"/>
      <c r="H110" s="28"/>
    </row>
    <row r="111" spans="6:8" ht="18" customHeight="1" x14ac:dyDescent="0.2">
      <c r="F111" s="202"/>
      <c r="G111" s="28"/>
      <c r="H111" s="28"/>
    </row>
    <row r="112" spans="6:8" ht="15" customHeight="1" x14ac:dyDescent="0.25">
      <c r="F112" s="211"/>
      <c r="G112" s="212"/>
      <c r="H112" s="28"/>
    </row>
    <row r="113" spans="6:8" ht="15" customHeight="1" x14ac:dyDescent="0.25">
      <c r="F113" s="244"/>
      <c r="G113" s="212"/>
      <c r="H113" s="28"/>
    </row>
    <row r="114" spans="6:8" ht="15" customHeight="1" x14ac:dyDescent="0.25">
      <c r="F114" s="211"/>
      <c r="G114" s="212"/>
      <c r="H114" s="28"/>
    </row>
    <row r="115" spans="6:8" ht="15" customHeight="1" x14ac:dyDescent="0.25">
      <c r="F115" s="211"/>
      <c r="G115" s="212"/>
      <c r="H115" s="28"/>
    </row>
    <row r="116" spans="6:8" ht="15" customHeight="1" x14ac:dyDescent="0.25">
      <c r="F116" s="211"/>
      <c r="G116" s="212"/>
      <c r="H116" s="28"/>
    </row>
    <row r="117" spans="6:8" ht="15" customHeight="1" x14ac:dyDescent="0.25">
      <c r="F117" s="211"/>
      <c r="G117" s="212"/>
      <c r="H117" s="28"/>
    </row>
    <row r="118" spans="6:8" ht="15" customHeight="1" x14ac:dyDescent="0.25">
      <c r="F118" s="211"/>
      <c r="G118" s="212"/>
      <c r="H118" s="28"/>
    </row>
    <row r="119" spans="6:8" ht="15" customHeight="1" x14ac:dyDescent="0.25">
      <c r="F119" s="211"/>
      <c r="G119" s="212"/>
      <c r="H119" s="28"/>
    </row>
    <row r="120" spans="6:8" ht="15" customHeight="1" x14ac:dyDescent="0.25">
      <c r="F120" s="211"/>
      <c r="G120" s="212"/>
      <c r="H120" s="28"/>
    </row>
    <row r="121" spans="6:8" ht="15" customHeight="1" x14ac:dyDescent="0.25">
      <c r="F121" s="211"/>
      <c r="G121" s="212"/>
      <c r="H121" s="28"/>
    </row>
    <row r="122" spans="6:8" ht="15" customHeight="1" x14ac:dyDescent="0.25">
      <c r="F122" s="211"/>
      <c r="G122" s="212"/>
      <c r="H122" s="28"/>
    </row>
    <row r="123" spans="6:8" ht="15" customHeight="1" x14ac:dyDescent="0.25">
      <c r="F123" s="211"/>
      <c r="G123" s="212"/>
      <c r="H123" s="28"/>
    </row>
    <row r="124" spans="6:8" ht="15" customHeight="1" x14ac:dyDescent="0.25">
      <c r="F124" s="211"/>
      <c r="G124" s="212"/>
      <c r="H124" s="28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2020-05-16T10:27:11Z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