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D53C9023-6632-4AAD-8037-01BE663D960A}" xr6:coauthVersionLast="44" xr6:coauthVersionMax="44" xr10:uidLastSave="{00000000-0000-0000-0000-000000000000}"/>
  <bookViews>
    <workbookView xWindow="-120" yWindow="-120" windowWidth="19440" windowHeight="11790" tabRatio="700" firstSheet="1" activeTab="7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3" l="1"/>
  <c r="E9" i="20"/>
  <c r="E9" i="4"/>
  <c r="B4" i="23" l="1"/>
  <c r="B3" i="23"/>
  <c r="B4" i="20"/>
  <c r="B3" i="20"/>
  <c r="K16" i="3" l="1"/>
  <c r="B4" i="4" l="1"/>
  <c r="T65" i="3" l="1"/>
  <c r="S65" i="3"/>
  <c r="R65" i="3"/>
  <c r="J19" i="3" l="1"/>
  <c r="B3" i="4"/>
  <c r="S48" i="22" l="1"/>
  <c r="T48" i="22"/>
  <c r="J49" i="21" l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I15" i="21"/>
  <c r="L16" i="16"/>
  <c r="J48" i="22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R48" i="22"/>
  <c r="R49" i="21"/>
  <c r="S49" i="21"/>
  <c r="Q48" i="22"/>
  <c r="P48" i="22"/>
  <c r="O48" i="22"/>
  <c r="N48" i="22"/>
  <c r="M48" i="22"/>
  <c r="L48" i="22"/>
  <c r="K48" i="22"/>
  <c r="Q49" i="21"/>
  <c r="P49" i="21"/>
  <c r="O49" i="21"/>
  <c r="N49" i="21"/>
  <c r="M49" i="21"/>
  <c r="L49" i="21"/>
  <c r="K49" i="21"/>
  <c r="K65" i="3"/>
  <c r="L65" i="3"/>
  <c r="M65" i="3"/>
  <c r="N65" i="3"/>
  <c r="O65" i="3"/>
  <c r="P65" i="3"/>
  <c r="Q65" i="3"/>
  <c r="J65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J19" i="22"/>
  <c r="M18" i="16" s="1"/>
  <c r="I19" i="22"/>
  <c r="L18" i="16" s="1"/>
  <c r="E27" i="16"/>
  <c r="D27" i="16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<sst xmlns="http://schemas.openxmlformats.org/spreadsheetml/2006/main" count="1531" uniqueCount="504">
  <si>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</si>
  <si>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</si>
  <si>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</si>
  <si>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</si>
  <si>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</si>
  <si>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</si>
  <si>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</si>
  <si>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</si>
  <si>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</si>
  <si>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</si>
  <si>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</si>
  <si>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</si>
  <si>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</si>
  <si>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</si>
  <si>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</si>
  <si>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</si>
  <si>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</si>
  <si>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</si>
  <si>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</si>
  <si>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</si>
  <si>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</si>
  <si>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</si>
  <si>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</si>
  <si>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</si>
  <si>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</si>
  <si>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</si>
  <si>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</si>
  <si>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</si>
  <si>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</si>
  <si>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</si>
  <si>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</si>
  <si>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</si>
  <si>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</si>
  <si>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</si>
  <si>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</si>
  <si>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</si>
  <si>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</si>
  <si>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</si>
  <si>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</si>
  <si>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</si>
  <si>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</si>
  <si>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</si>
  <si>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</si>
  <si>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</si>
  <si>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</si>
  <si>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</si>
  <si>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</si>
  <si>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</si>
  <si>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</si>
  <si>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</si>
  <si>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</si>
  <si>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</si>
  <si>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</si>
  <si>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</si>
  <si>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</si>
  <si>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</si>
  <si>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</si>
  <si>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</si>
  <si>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</si>
  <si>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</si>
  <si>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</si>
  <si>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</si>
  <si>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</si>
  <si>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</si>
  <si>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</si>
  <si>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</si>
  <si>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</si>
  <si>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</si>
  <si>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</si>
  <si>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</si>
  <si>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</si>
  <si>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</si>
  <si>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</si>
  <si>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</si>
  <si>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BURNDOWN CHART tiedot</t>
  </si>
  <si>
    <t>Suunniteltu</t>
  </si>
  <si>
    <t>SPRINT 1 - TYÖTUNTILISTAUS</t>
  </si>
  <si>
    <t>LogIn-sivun tekeminen</t>
  </si>
  <si>
    <t>Jäljellä pisteet 
8.4.</t>
  </si>
  <si>
    <t>Jäljellä pisteet
15.4.</t>
  </si>
  <si>
    <t>Jäljellä pisteet 
6.5.</t>
  </si>
  <si>
    <t>10.1</t>
  </si>
  <si>
    <t>Valmis</t>
  </si>
  <si>
    <t>11.1</t>
  </si>
  <si>
    <t>12.1</t>
  </si>
  <si>
    <t>SPRINT 2 - TYÖTUNTILISTAUS</t>
  </si>
  <si>
    <t>Jäljellä pisteet 20.5.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</si>
  <si>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</si>
  <si>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</si>
  <si>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</si>
  <si>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</si>
  <si>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</si>
  <si>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</si>
  <si>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</si>
  <si>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</si>
  <si>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</si>
  <si>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</si>
  <si>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</si>
  <si>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</si>
  <si>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</si>
  <si>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</si>
  <si>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</si>
  <si>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</si>
  <si>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</si>
  <si>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</si>
  <si>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</si>
  <si>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</si>
  <si>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</si>
  <si>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</si>
  <si>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</si>
  <si>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</si>
  <si>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</si>
  <si>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</si>
  <si>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</si>
  <si>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</si>
  <si>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</si>
  <si>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</si>
  <si>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</si>
  <si>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</si>
  <si>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</si>
  <si>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</si>
  <si>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</si>
  <si>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</si>
  <si>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</si>
  <si>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</si>
  <si>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</si>
  <si>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</si>
  <si>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</si>
  <si>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</si>
  <si>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</si>
  <si>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</si>
  <si>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</si>
  <si>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</si>
  <si>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</si>
  <si>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</si>
  <si>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</si>
  <si>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</si>
  <si>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</si>
  <si>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</si>
  <si>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</si>
  <si>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</si>
  <si>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</si>
  <si>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</si>
  <si>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</si>
  <si>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</si>
  <si>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</si>
  <si>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</si>
  <si>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</si>
  <si>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</si>
  <si>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</si>
  <si>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</si>
  <si>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</si>
  <si>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</si>
  <si>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</si>
  <si>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</si>
  <si>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</si>
  <si>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</si>
  <si>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</si>
  <si>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</si>
  <si>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</si>
  <si>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</si>
  <si>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</si>
  <si>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</si>
  <si>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</si>
  <si>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</si>
  <si>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</si>
  <si>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</si>
  <si>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</si>
  <si>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</si>
  <si>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</si>
  <si>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</si>
  <si>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</si>
  <si>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</si>
  <si>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</si>
  <si>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</si>
  <si>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</si>
  <si>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</si>
  <si>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</si>
  <si>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</si>
  <si>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</si>
  <si>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</si>
  <si>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</si>
  <si>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</si>
  <si>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</si>
  <si>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</si>
  <si>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</si>
  <si>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</si>
  <si>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</si>
  <si>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</si>
  <si>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</si>
  <si>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</si>
  <si>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</si>
  <si>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</si>
  <si>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</si>
  <si>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</si>
  <si>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</si>
  <si>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</si>
  <si>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</si>
  <si>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</si>
  <si>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</si>
  <si>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</si>
  <si>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</si>
  <si>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</si>
  <si>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</si>
  <si>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</si>
  <si>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</si>
  <si>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</si>
  <si>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</si>
  <si>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</si>
  <si>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</si>
  <si>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</si>
  <si>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</si>
  <si>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</si>
  <si>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</si>
  <si>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</si>
  <si>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</si>
  <si>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</si>
  <si>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</si>
  <si>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</si>
  <si>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</si>
  <si>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</si>
  <si>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</si>
  <si>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</si>
  <si>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</si>
  <si>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</si>
  <si>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</si>
  <si>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</si>
  <si>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</si>
  <si>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</si>
  <si>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</si>
  <si>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</si>
  <si>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</si>
  <si>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</si>
  <si>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</si>
  <si>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</si>
  <si>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</si>
  <si>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</si>
  <si>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</si>
  <si>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</si>
  <si>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</si>
  <si>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</si>
  <si>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</si>
  <si>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</si>
  <si>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</si>
  <si>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</si>
  <si>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</si>
  <si>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</si>
  <si>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</si>
  <si>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</si>
  <si>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</si>
  <si>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</si>
  <si>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</si>
  <si>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</si>
  <si>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</si>
  <si>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</si>
  <si>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</si>
  <si>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</si>
  <si>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</si>
  <si>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</si>
  <si>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</si>
  <si>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</si>
  <si>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</si>
  <si>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</si>
  <si>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</si>
  <si>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</si>
  <si>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</si>
  <si>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</si>
  <si>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</si>
  <si>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</si>
  <si>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</si>
  <si>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</si>
  <si>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</si>
  <si>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</si>
  <si>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</si>
  <si>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</si>
  <si>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</si>
  <si>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</si>
  <si>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</si>
  <si>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</si>
  <si>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</si>
  <si>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</si>
  <si>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</si>
  <si>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</si>
  <si>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</si>
  <si>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</si>
  <si>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</si>
  <si>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</si>
  <si>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</si>
  <si>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</si>
  <si>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</si>
  <si>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</si>
  <si>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</si>
  <si>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</si>
  <si>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</si>
  <si>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</si>
  <si>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</si>
  <si>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</si>
  <si>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</si>
  <si>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</si>
  <si>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</si>
  <si>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</si>
  <si>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</si>
  <si>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</si>
  <si>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</si>
  <si>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</si>
  <si>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</si>
  <si>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</si>
  <si>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</si>
  <si>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</si>
  <si>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</si>
  <si>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</si>
  <si>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</si>
  <si>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</si>
  <si>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</si>
  <si>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</si>
  <si>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</si>
  <si>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</si>
  <si>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</si>
  <si>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</si>
  <si>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</si>
  <si>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</si>
  <si>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</si>
  <si>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</si>
  <si>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</si>
  <si>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</si>
  <si>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</si>
  <si>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</si>
  <si>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</si>
  <si>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</si>
  <si>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</si>
  <si>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</si>
  <si>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</si>
  <si>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</si>
  <si>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</si>
  <si>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</si>
  <si>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</si>
  <si>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</si>
  <si>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</si>
  <si>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</si>
  <si>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</si>
  <si>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</si>
  <si>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</si>
  <si>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</si>
  <si>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</si>
  <si>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</si>
  <si>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</si>
  <si>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</si>
  <si>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</si>
  <si>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</si>
  <si>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</si>
  <si>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</si>
  <si>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</si>
  <si>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</si>
  <si>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</si>
  <si>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</si>
  <si>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</si>
  <si>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</si>
  <si>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</si>
  <si>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</si>
  <si>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</si>
  <si>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</si>
  <si>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</si>
  <si>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</si>
  <si>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</si>
  <si>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</si>
  <si>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</si>
  <si>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</si>
  <si>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</si>
  <si>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</si>
  <si>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</si>
  <si>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</si>
  <si>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</si>
  <si>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</si>
  <si>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</si>
  <si>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</si>
  <si>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</si>
  <si>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</si>
  <si>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</si>
  <si>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</si>
  <si>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</si>
  <si>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</si>
  <si>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</si>
  <si>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</si>
  <si>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</si>
  <si>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</si>
  <si>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</si>
  <si>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</si>
  <si>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</si>
  <si>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</si>
  <si>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</si>
  <si>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</si>
  <si>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</si>
  <si>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</si>
  <si>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</si>
  <si>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</si>
  <si>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</si>
  <si>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</si>
  <si>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</si>
  <si>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</si>
  <si>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</si>
  <si>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</si>
  <si>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</si>
  <si>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</si>
  <si>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</si>
  <si>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</si>
  <si>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</si>
  <si>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</si>
  <si>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</si>
  <si>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</si>
  <si>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</si>
  <si>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</si>
  <si>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</si>
  <si>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</si>
  <si>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</si>
  <si>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</si>
  <si>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</si>
  <si>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</si>
  <si>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</si>
  <si>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</si>
  <si>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</si>
  <si>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</si>
  <si>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</si>
  <si>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</si>
  <si>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</si>
  <si>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</si>
  <si>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</si>
  <si>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</si>
  <si>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</si>
  <si>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</si>
  <si>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</si>
  <si>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</si>
  <si>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</si>
  <si>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</si>
  <si>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</si>
  <si>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</si>
  <si>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</si>
  <si>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</si>
  <si>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</si>
  <si>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</si>
  <si>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</si>
  <si>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</si>
  <si>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</si>
  <si>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</si>
  <si>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</si>
  <si>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</si>
  <si>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</si>
  <si>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</si>
  <si>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</si>
  <si>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</si>
  <si>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</si>
  <si>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</si>
  <si>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</si>
  <si>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</si>
  <si>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</si>
  <si>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</si>
  <si>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</si>
  <si>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</si>
  <si>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</si>
  <si>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</si>
  <si>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</si>
  <si>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</si>
  <si>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Sisäänkirjautumissivu</t>
  </si>
  <si>
    <t>Animaatioiden korjaus ja viilaus</t>
  </si>
  <si>
    <t>Tietokannan, taulujen ja testidatan luonti</t>
  </si>
  <si>
    <t>Admin sivujen toiminnallisuuksia</t>
  </si>
  <si>
    <t>Suunnittelukuvaston pohja ja tietojen vienti siihen</t>
  </si>
  <si>
    <t>Sisäänkirjautumissivu toiminnallisuudet</t>
  </si>
  <si>
    <t>DailyScrum / Teams</t>
  </si>
  <si>
    <t>20/05/2020 15 min</t>
  </si>
  <si>
    <t>24/05/2020 15 min</t>
  </si>
  <si>
    <t>27/05/2020  15 min</t>
  </si>
  <si>
    <t>30/05/2020 15 min</t>
  </si>
  <si>
    <t>03/06/2020 15 min</t>
  </si>
  <si>
    <t>07/06/2020 15 min</t>
  </si>
  <si>
    <t>10/06/2020 15 min</t>
  </si>
  <si>
    <t>14/06/2020 15 min</t>
  </si>
  <si>
    <t>6.6</t>
  </si>
  <si>
    <t>Luo tulostaulukon toiminnallisuudet</t>
  </si>
  <si>
    <t>VALMIS tuote</t>
  </si>
  <si>
    <t>Koodausta</t>
  </si>
  <si>
    <t>Backendin aloitus</t>
  </si>
  <si>
    <t>Backendiä adminpuolelle</t>
  </si>
  <si>
    <t>Backendiä ja frontendiä adminpuolelle</t>
  </si>
  <si>
    <t>Backendiä ja frontendiä adminpuolelle ja websocket</t>
  </si>
  <si>
    <t>Kaavioiden päivitys ja vienti suunnittekukuvaston päivitys</t>
  </si>
  <si>
    <t>Ohitusanimaatio ja kaatumisanimaatio</t>
  </si>
  <si>
    <t>Ohitusanimaatio ja kaatumisanimaatio hienosäätö ja taustan animointi</t>
  </si>
  <si>
    <t>Uusi ilotulitusanimaatio</t>
  </si>
  <si>
    <t>Suunnitelukuvaston viimesitely ja määrittelykuvaston päivitys</t>
  </si>
  <si>
    <t>Animaatioiden päivitys yhteen tiedostoon</t>
  </si>
  <si>
    <t>Jäljellä pisteet 
22.4.</t>
  </si>
  <si>
    <t>Jäljellä pisteet 
26.4.</t>
  </si>
  <si>
    <t>Jäljellä pisteet 
29.4.</t>
  </si>
  <si>
    <t>Jäljellä pisteet
3.5.</t>
  </si>
  <si>
    <t>Jäljellä pisteet 10.5.</t>
  </si>
  <si>
    <t>Jäljellä pisteet 
13.5.</t>
  </si>
  <si>
    <t>Jäljellä pisteet 
17.5.</t>
  </si>
  <si>
    <t>Jäljellä pisteet 
20.5.</t>
  </si>
  <si>
    <t>Jäljellä pisteet 24.5.</t>
  </si>
  <si>
    <t>Jäljellä pisteet 27.5.</t>
  </si>
  <si>
    <t>Jäljellä pisteet 31.5.</t>
  </si>
  <si>
    <t>Jäljellä pisteet 3.6.</t>
  </si>
  <si>
    <t>Jäljellä pisteet 7.6.</t>
  </si>
  <si>
    <t>Jäljellä pisteet 14.6.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</si>
</sst>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7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wrapText="1"/>
    </xf>
    <xf numFmtId="0" fontId="48" fillId="39" borderId="0" xfId="0" applyFont="1" applyFill="1" applyAlignment="1">
      <alignment wrapText="1"/>
    </xf>
    <xf numFmtId="171" fontId="9" fillId="40" borderId="35" xfId="0" applyNumberFormat="1" applyFont="1" applyFill="1" applyBorder="1" applyAlignment="1">
      <alignment horizontal="center" vertical="center"/>
    </xf>
    <xf numFmtId="0" fontId="9" fillId="40" borderId="58" xfId="0" applyFont="1" applyFill="1" applyBorder="1" applyAlignment="1">
      <alignment horizontal="center" vertical="center" wrapText="1"/>
    </xf>
    <xf numFmtId="166" fontId="9" fillId="40" borderId="58" xfId="0" applyNumberFormat="1" applyFont="1" applyFill="1" applyBorder="1" applyAlignment="1">
      <alignment horizontal="center" vertical="center" wrapText="1"/>
    </xf>
    <xf numFmtId="0" fontId="9" fillId="40" borderId="42" xfId="0" applyFont="1" applyFill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8" borderId="0" xfId="0" applyFont="1" applyFill="1" applyAlignment="1"/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48" fillId="39" borderId="0" xfId="0" applyFont="1" applyFill="1" applyAlignment="1">
      <alignment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horizontal="left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48" fillId="0" borderId="56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20" fontId="48" fillId="0" borderId="0" xfId="0" applyNumberFormat="1" applyFont="1" applyAlignment="1">
      <alignment horizontal="right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594"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38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Backlog'!$I$50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Backlog'!$J$50:$S$50</c:f>
              <c:numCache>
                <c:formatCode>0</c:formatCode>
                <c:ptCount val="10"/>
                <c:pt idx="0" formatCode="General">
                  <c:v>41</c:v>
                </c:pt>
                <c:pt idx="1">
                  <c:v>36.444444444444443</c:v>
                </c:pt>
                <c:pt idx="2">
                  <c:v>31.888888888888886</c:v>
                </c:pt>
                <c:pt idx="3">
                  <c:v>27.333333333333329</c:v>
                </c:pt>
                <c:pt idx="4">
                  <c:v>22.777777777777771</c:v>
                </c:pt>
                <c:pt idx="5">
                  <c:v>18.222222222222214</c:v>
                </c:pt>
                <c:pt idx="6">
                  <c:v>13.666666666666659</c:v>
                </c:pt>
                <c:pt idx="7">
                  <c:v>9.1111111111111036</c:v>
                </c:pt>
                <c:pt idx="8">
                  <c:v>4.5555555555555483</c:v>
                </c:pt>
                <c:pt idx="9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Backlog'!$I$49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Backlog'!$J$49:$S$49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37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Backlog'!$I$48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Backlog'!$J$48:$T$48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Backlog'!$I$49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Backlog'!$J$49:$T$49</c:f>
              <c:numCache>
                <c:formatCode>0</c:formatCode>
                <c:ptCount val="11"/>
                <c:pt idx="0" formatCode="General">
                  <c:v>3</c:v>
                </c:pt>
                <c:pt idx="1">
                  <c:v>2.7</c:v>
                </c:pt>
                <c:pt idx="2">
                  <c:v>2.4000000000000004</c:v>
                </c:pt>
                <c:pt idx="3">
                  <c:v>2.1000000000000005</c:v>
                </c:pt>
                <c:pt idx="4">
                  <c:v>1.8000000000000005</c:v>
                </c:pt>
                <c:pt idx="5">
                  <c:v>1.5000000000000004</c:v>
                </c:pt>
                <c:pt idx="6">
                  <c:v>1.2000000000000004</c:v>
                </c:pt>
                <c:pt idx="7">
                  <c:v>0.90000000000000036</c:v>
                </c:pt>
                <c:pt idx="8">
                  <c:v>0.60000000000000031</c:v>
                </c:pt>
                <c:pt idx="9">
                  <c:v>0.30000000000000032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0</c:formatCode>
                <c:ptCount val="8"/>
                <c:pt idx="0" formatCode="General">
                  <c:v>59</c:v>
                </c:pt>
                <c:pt idx="1">
                  <c:v>50.571428571428569</c:v>
                </c:pt>
                <c:pt idx="2">
                  <c:v>42.142857142857139</c:v>
                </c:pt>
                <c:pt idx="3">
                  <c:v>33.714285714285708</c:v>
                </c:pt>
                <c:pt idx="4">
                  <c:v>25.285714285714278</c:v>
                </c:pt>
                <c:pt idx="5">
                  <c:v>16.857142857142847</c:v>
                </c:pt>
                <c:pt idx="6">
                  <c:v>8.4285714285714182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Backlog'!$J$65:$Q$65</c:f>
              <c:numCache>
                <c:formatCode>General</c:formatCode>
                <c:ptCount val="8"/>
                <c:pt idx="0">
                  <c:v>59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44</c:v>
                </c:pt>
                <c:pt idx="5">
                  <c:v>32</c:v>
                </c:pt>
                <c:pt idx="6">
                  <c:v>26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topLeftCell="F38" zoomScale="80" zoomScaleNormal="80" workbookViewId="0">
      <selection activeCell="C9" sqref="C9:M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389" t="s">
        <v>359</v>
      </c>
      <c r="C2" s="390"/>
      <c r="D2" s="390"/>
      <c r="E2" s="390"/>
      <c r="F2" s="390"/>
      <c r="G2" s="391"/>
      <c r="H2" s="392"/>
      <c r="I2" s="392"/>
      <c r="J2" s="392"/>
      <c r="K2" s="392"/>
      <c r="L2" s="390"/>
      <c r="M2" s="393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394" t="s">
        <v>348</v>
      </c>
      <c r="C3" s="395"/>
      <c r="D3" s="395"/>
      <c r="E3" s="395"/>
      <c r="F3" s="395"/>
      <c r="G3" s="395"/>
      <c r="H3" s="395"/>
      <c r="I3" s="395"/>
      <c r="J3" s="395"/>
      <c r="K3" s="395"/>
      <c r="L3" s="396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394"/>
      <c r="C4" s="395"/>
      <c r="D4" s="395"/>
      <c r="E4" s="395"/>
      <c r="F4" s="395"/>
      <c r="G4" s="395"/>
      <c r="H4" s="395"/>
      <c r="I4" s="395"/>
      <c r="J4" s="395"/>
      <c r="K4" s="395"/>
      <c r="L4" s="396"/>
      <c r="M4" s="174">
        <v>43996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7" t="s">
        <v>4</v>
      </c>
      <c r="D6" s="398"/>
      <c r="E6" s="398"/>
      <c r="F6" s="398"/>
      <c r="G6" s="398"/>
      <c r="H6" s="398"/>
      <c r="I6" s="398"/>
      <c r="J6" s="398"/>
      <c r="K6" s="398"/>
      <c r="L6" s="398"/>
      <c r="M6" s="399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400" t="s">
        <v>6</v>
      </c>
      <c r="D7" s="401"/>
      <c r="E7" s="401"/>
      <c r="F7" s="401"/>
      <c r="G7" s="401"/>
      <c r="H7" s="401"/>
      <c r="I7" s="401"/>
      <c r="J7" s="401"/>
      <c r="K7" s="401"/>
      <c r="L7" s="401"/>
      <c r="M7" s="402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349</v>
      </c>
      <c r="C8" s="400" t="s">
        <v>350</v>
      </c>
      <c r="D8" s="401"/>
      <c r="E8" s="401"/>
      <c r="F8" s="401"/>
      <c r="G8" s="401"/>
      <c r="H8" s="401"/>
      <c r="I8" s="401"/>
      <c r="J8" s="401"/>
      <c r="K8" s="401"/>
      <c r="L8" s="401"/>
      <c r="M8" s="402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400" t="s">
        <v>8</v>
      </c>
      <c r="D9" s="401"/>
      <c r="E9" s="401"/>
      <c r="F9" s="401"/>
      <c r="G9" s="401"/>
      <c r="H9" s="401"/>
      <c r="I9" s="401"/>
      <c r="J9" s="401"/>
      <c r="K9" s="401"/>
      <c r="L9" s="401"/>
      <c r="M9" s="402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386" t="s">
        <v>10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8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403" t="s">
        <v>11</v>
      </c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06" t="s">
        <v>15</v>
      </c>
      <c r="F13" s="407"/>
      <c r="G13" s="407"/>
      <c r="H13" s="407"/>
      <c r="I13" s="407"/>
      <c r="J13" s="408"/>
      <c r="K13" s="283" t="s">
        <v>16</v>
      </c>
      <c r="L13" s="291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09"/>
      <c r="W13" s="409"/>
      <c r="X13" s="409"/>
      <c r="Y13" s="40"/>
    </row>
    <row r="14" spans="1:25" x14ac:dyDescent="0.2">
      <c r="A14" s="32"/>
      <c r="B14" s="410">
        <v>1</v>
      </c>
      <c r="C14" s="411">
        <v>43906</v>
      </c>
      <c r="D14" s="411">
        <v>43941</v>
      </c>
      <c r="E14" s="412" t="s">
        <v>19</v>
      </c>
      <c r="F14" s="413"/>
      <c r="G14" s="414"/>
      <c r="H14" s="414"/>
      <c r="I14" s="414"/>
      <c r="J14" s="415"/>
      <c r="K14" s="416" t="s">
        <v>247</v>
      </c>
      <c r="L14" s="418">
        <f>'S1 - Backlog'!I19</f>
        <v>67</v>
      </c>
      <c r="M14" s="420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410"/>
      <c r="C15" s="411"/>
      <c r="D15" s="411"/>
      <c r="E15" s="412"/>
      <c r="F15" s="413"/>
      <c r="G15" s="414"/>
      <c r="H15" s="414"/>
      <c r="I15" s="414"/>
      <c r="J15" s="415"/>
      <c r="K15" s="417"/>
      <c r="L15" s="419"/>
      <c r="M15" s="420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410">
        <v>2</v>
      </c>
      <c r="C16" s="411">
        <v>43941</v>
      </c>
      <c r="D16" s="411">
        <v>43969</v>
      </c>
      <c r="E16" s="397" t="s">
        <v>479</v>
      </c>
      <c r="F16" s="398"/>
      <c r="G16" s="398"/>
      <c r="H16" s="398"/>
      <c r="I16" s="398"/>
      <c r="J16" s="423"/>
      <c r="K16" s="416" t="s">
        <v>347</v>
      </c>
      <c r="L16" s="418">
        <f>'S2 - Backlog'!I15</f>
        <v>9</v>
      </c>
      <c r="M16" s="420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421"/>
      <c r="C17" s="422"/>
      <c r="D17" s="422"/>
      <c r="E17" s="424"/>
      <c r="F17" s="425"/>
      <c r="G17" s="425"/>
      <c r="H17" s="425"/>
      <c r="I17" s="425"/>
      <c r="J17" s="426"/>
      <c r="K17" s="417"/>
      <c r="L17" s="419"/>
      <c r="M17" s="420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410">
        <v>3</v>
      </c>
      <c r="C18" s="411">
        <v>43969</v>
      </c>
      <c r="D18" s="411">
        <v>43997</v>
      </c>
      <c r="E18" s="397" t="s">
        <v>478</v>
      </c>
      <c r="F18" s="398"/>
      <c r="G18" s="398"/>
      <c r="H18" s="398"/>
      <c r="I18" s="398"/>
      <c r="J18" s="423"/>
      <c r="K18" s="416" t="s">
        <v>247</v>
      </c>
      <c r="L18" s="418">
        <f>'S3 - Backlog'!I19</f>
        <v>83</v>
      </c>
      <c r="M18" s="418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421"/>
      <c r="C19" s="422"/>
      <c r="D19" s="422"/>
      <c r="E19" s="424"/>
      <c r="F19" s="425"/>
      <c r="G19" s="425"/>
      <c r="H19" s="425"/>
      <c r="I19" s="425"/>
      <c r="J19" s="426"/>
      <c r="K19" s="417"/>
      <c r="L19" s="419"/>
      <c r="M19" s="419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410">
        <v>4</v>
      </c>
      <c r="C20" s="411"/>
      <c r="D20" s="411"/>
      <c r="E20" s="429"/>
      <c r="F20" s="430"/>
      <c r="G20" s="430"/>
      <c r="H20" s="430"/>
      <c r="I20" s="430"/>
      <c r="J20" s="431"/>
      <c r="K20" s="435"/>
      <c r="L20" s="419"/>
      <c r="M20" s="420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421"/>
      <c r="C21" s="411"/>
      <c r="D21" s="411"/>
      <c r="E21" s="432"/>
      <c r="F21" s="433"/>
      <c r="G21" s="433"/>
      <c r="H21" s="433"/>
      <c r="I21" s="433"/>
      <c r="J21" s="434"/>
      <c r="K21" s="436"/>
      <c r="L21" s="419"/>
      <c r="M21" s="420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428" t="s">
        <v>20</v>
      </c>
      <c r="C23" s="428"/>
      <c r="D23" s="428"/>
      <c r="E23" s="428"/>
      <c r="F23" s="428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427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0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427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0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236</v>
      </c>
      <c r="C26" s="175">
        <f>+'S1 - Tunnit'!B3</f>
        <v>42.25</v>
      </c>
      <c r="D26" s="175">
        <f>+'S2 -Tunnit'!B3</f>
        <v>28</v>
      </c>
      <c r="E26" s="175">
        <f>+'S3 -Tunnit'!B3</f>
        <v>38</v>
      </c>
      <c r="F26" s="175">
        <f>SUM(B26:E26)</f>
        <v>108.25</v>
      </c>
      <c r="G26"/>
      <c r="H26" s="50"/>
      <c r="I26" s="280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237</v>
      </c>
      <c r="C27" s="175">
        <f>'S1 - Tunnit'!B4</f>
        <v>44.25</v>
      </c>
      <c r="D27" s="175">
        <f>+'S2 -Tunnit'!B4</f>
        <v>27</v>
      </c>
      <c r="E27" s="175">
        <f>+'S3 -Tunnit'!B4</f>
        <v>35</v>
      </c>
      <c r="F27" s="175">
        <f>SUM(B27:E27)</f>
        <v>106.25</v>
      </c>
      <c r="G27"/>
      <c r="H27" s="50"/>
      <c r="I27" s="280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27</v>
      </c>
      <c r="C32" s="239">
        <f>SUM(C26:C31)</f>
        <v>86.5</v>
      </c>
      <c r="D32" s="239">
        <f>SUM(D26:D31)</f>
        <v>55</v>
      </c>
      <c r="E32" s="239">
        <f>SUM(E26:E31)</f>
        <v>73</v>
      </c>
      <c r="F32" s="239">
        <f>SUM(F26:F31)</f>
        <v>214.5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28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8"/>
      <c r="N1" s="298"/>
      <c r="O1" s="298"/>
    </row>
    <row r="2" spans="1:15" ht="31.5" customHeight="1" x14ac:dyDescent="0.2">
      <c r="A2" s="302" t="s">
        <v>50</v>
      </c>
      <c r="B2" s="302" t="s">
        <v>88</v>
      </c>
      <c r="C2" s="302" t="s">
        <v>89</v>
      </c>
      <c r="D2" s="565" t="s">
        <v>90</v>
      </c>
      <c r="E2" s="566"/>
      <c r="F2" s="567" t="s">
        <v>91</v>
      </c>
      <c r="G2" s="566"/>
      <c r="H2" s="302" t="s">
        <v>92</v>
      </c>
      <c r="I2" s="90" t="s">
        <v>93</v>
      </c>
      <c r="J2" s="91"/>
      <c r="K2" s="92"/>
      <c r="L2" s="93"/>
      <c r="M2" s="299"/>
      <c r="N2" s="299"/>
      <c r="O2" s="299"/>
    </row>
    <row r="3" spans="1:15" ht="15" customHeight="1" x14ac:dyDescent="0.25">
      <c r="A3" s="94">
        <v>2</v>
      </c>
      <c r="B3" s="95"/>
      <c r="C3" s="96" t="s">
        <v>94</v>
      </c>
      <c r="D3" s="568" t="s">
        <v>95</v>
      </c>
      <c r="E3" s="568"/>
      <c r="F3" s="569" t="s">
        <v>96</v>
      </c>
      <c r="G3" s="570"/>
      <c r="H3" s="97"/>
      <c r="I3" s="95"/>
      <c r="J3" s="98"/>
      <c r="K3" s="99"/>
      <c r="L3" s="299"/>
      <c r="M3" s="299"/>
      <c r="N3" s="299"/>
      <c r="O3" s="299"/>
    </row>
    <row r="4" spans="1:15" ht="30" customHeight="1" x14ac:dyDescent="0.25">
      <c r="A4" s="94"/>
      <c r="B4" s="95"/>
      <c r="C4" s="303"/>
      <c r="D4" s="570"/>
      <c r="E4" s="570"/>
      <c r="F4" s="569"/>
      <c r="G4" s="570"/>
      <c r="H4" s="97"/>
      <c r="I4" s="95"/>
      <c r="J4" s="100"/>
      <c r="K4" s="99"/>
      <c r="L4" s="299"/>
      <c r="M4" s="299"/>
      <c r="N4" s="299"/>
      <c r="O4" s="299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299"/>
      <c r="M5" s="299"/>
      <c r="N5" s="299"/>
      <c r="O5" s="299"/>
    </row>
    <row r="6" spans="1:15" ht="15" customHeight="1" x14ac:dyDescent="0.2">
      <c r="A6" s="299"/>
      <c r="B6" s="298"/>
      <c r="C6" s="298"/>
      <c r="D6" s="298"/>
      <c r="E6" s="298"/>
      <c r="F6" s="104"/>
      <c r="G6" s="298"/>
      <c r="H6" s="298"/>
      <c r="I6" s="298"/>
      <c r="J6" s="99"/>
      <c r="K6" s="99"/>
      <c r="L6" s="299"/>
      <c r="M6" s="299"/>
      <c r="N6" s="299"/>
      <c r="O6" s="299"/>
    </row>
    <row r="7" spans="1:15" ht="15" customHeight="1" x14ac:dyDescent="0.2">
      <c r="A7" s="298"/>
      <c r="B7" s="105"/>
      <c r="C7" s="105"/>
      <c r="D7" s="298"/>
      <c r="E7" s="106"/>
      <c r="F7" s="107"/>
      <c r="G7" s="298"/>
      <c r="H7" s="298"/>
      <c r="I7" s="106"/>
      <c r="J7" s="108"/>
      <c r="K7" s="109"/>
      <c r="L7" s="299"/>
      <c r="M7" s="299"/>
      <c r="N7" s="299"/>
      <c r="O7" s="299"/>
    </row>
    <row r="8" spans="1:15" ht="30.75" customHeight="1" x14ac:dyDescent="0.25">
      <c r="A8" s="298"/>
      <c r="B8" s="557" t="s">
        <v>56</v>
      </c>
      <c r="C8" s="558"/>
      <c r="D8" s="105"/>
      <c r="E8" s="105"/>
      <c r="F8" s="110"/>
      <c r="G8" s="105"/>
      <c r="H8" s="105"/>
      <c r="I8" s="111"/>
      <c r="J8" s="108"/>
      <c r="K8" s="109"/>
      <c r="L8" s="299"/>
      <c r="M8" s="299"/>
      <c r="N8" s="299"/>
      <c r="O8" s="299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299"/>
      <c r="M9" s="299"/>
      <c r="N9" s="299"/>
      <c r="O9" s="299"/>
    </row>
    <row r="10" spans="1:15" ht="45" customHeight="1" x14ac:dyDescent="0.2">
      <c r="A10" s="301" t="s">
        <v>58</v>
      </c>
      <c r="B10" s="115" t="s">
        <v>97</v>
      </c>
      <c r="C10" s="559" t="s">
        <v>60</v>
      </c>
      <c r="D10" s="560"/>
      <c r="E10" s="301" t="s">
        <v>65</v>
      </c>
      <c r="F10" s="116" t="s">
        <v>61</v>
      </c>
      <c r="G10" s="115" t="s">
        <v>98</v>
      </c>
      <c r="H10" s="301" t="s">
        <v>63</v>
      </c>
      <c r="I10" s="301" t="s">
        <v>64</v>
      </c>
      <c r="J10" s="117" t="s">
        <v>99</v>
      </c>
      <c r="K10" s="118" t="s">
        <v>100</v>
      </c>
      <c r="L10" s="98"/>
      <c r="M10" s="298"/>
      <c r="N10" s="298"/>
      <c r="O10" s="299"/>
    </row>
    <row r="11" spans="1:15" ht="39" customHeight="1" x14ac:dyDescent="0.25">
      <c r="A11" s="93"/>
      <c r="B11" s="561" t="s">
        <v>101</v>
      </c>
      <c r="C11" s="561"/>
      <c r="D11" s="562"/>
      <c r="E11" s="563"/>
      <c r="F11" s="564"/>
      <c r="G11" s="563"/>
      <c r="H11" s="563"/>
      <c r="I11" s="563"/>
      <c r="J11" s="119"/>
      <c r="K11" s="119"/>
      <c r="L11" s="298"/>
      <c r="M11" s="298"/>
      <c r="N11" s="298"/>
      <c r="O11" s="299"/>
    </row>
    <row r="12" spans="1:15" ht="15" customHeight="1" x14ac:dyDescent="0.2">
      <c r="A12" s="299" t="s">
        <v>102</v>
      </c>
      <c r="B12" s="300" t="s">
        <v>103</v>
      </c>
      <c r="C12" s="299" t="s">
        <v>104</v>
      </c>
      <c r="D12" s="299"/>
      <c r="E12" s="120">
        <v>7</v>
      </c>
      <c r="F12" s="121">
        <v>41357</v>
      </c>
      <c r="G12" s="122" t="s">
        <v>105</v>
      </c>
      <c r="H12" s="299"/>
      <c r="I12" s="299"/>
      <c r="J12" s="99" t="s">
        <v>106</v>
      </c>
      <c r="K12" s="99" t="s">
        <v>107</v>
      </c>
      <c r="L12" s="298"/>
      <c r="M12" s="298"/>
      <c r="N12" s="298"/>
      <c r="O12" s="299"/>
    </row>
    <row r="13" spans="1:15" ht="15" customHeight="1" x14ac:dyDescent="0.2">
      <c r="A13" s="299" t="s">
        <v>108</v>
      </c>
      <c r="B13" s="300" t="s">
        <v>103</v>
      </c>
      <c r="C13" s="548" t="s">
        <v>109</v>
      </c>
      <c r="D13" s="548"/>
      <c r="E13" s="120">
        <v>5</v>
      </c>
      <c r="F13" s="123">
        <v>41359</v>
      </c>
      <c r="G13" s="124" t="s">
        <v>110</v>
      </c>
      <c r="H13" s="299"/>
      <c r="I13" s="299"/>
      <c r="J13" s="99"/>
      <c r="K13" s="99" t="s">
        <v>107</v>
      </c>
      <c r="L13" s="298"/>
      <c r="M13" s="298"/>
      <c r="N13" s="298"/>
      <c r="O13" s="299"/>
    </row>
    <row r="14" spans="1:15" ht="15" customHeight="1" x14ac:dyDescent="0.2">
      <c r="A14" s="299" t="s">
        <v>111</v>
      </c>
      <c r="B14" s="300" t="s">
        <v>103</v>
      </c>
      <c r="C14" s="299" t="s">
        <v>112</v>
      </c>
      <c r="D14" s="299"/>
      <c r="E14" s="120">
        <v>18</v>
      </c>
      <c r="F14" s="121">
        <v>41323</v>
      </c>
      <c r="G14" s="124"/>
      <c r="H14" s="299"/>
      <c r="I14" s="299"/>
      <c r="J14" s="99" t="s">
        <v>113</v>
      </c>
      <c r="K14" s="99"/>
      <c r="L14" s="298"/>
      <c r="M14" s="298"/>
      <c r="N14" s="298"/>
      <c r="O14" s="299"/>
    </row>
    <row r="15" spans="1:15" ht="15" customHeight="1" x14ac:dyDescent="0.2">
      <c r="A15" s="299" t="s">
        <v>114</v>
      </c>
      <c r="B15" s="300" t="s">
        <v>103</v>
      </c>
      <c r="C15" s="299" t="s">
        <v>115</v>
      </c>
      <c r="D15" s="299"/>
      <c r="E15" s="120">
        <v>19</v>
      </c>
      <c r="F15" s="125"/>
      <c r="G15" s="124"/>
      <c r="H15" s="299"/>
      <c r="I15" s="299"/>
      <c r="J15" s="99">
        <v>0</v>
      </c>
      <c r="K15" s="99"/>
      <c r="L15" s="298"/>
      <c r="M15" s="298"/>
      <c r="N15" s="298"/>
      <c r="O15" s="299"/>
    </row>
    <row r="16" spans="1:15" ht="15" customHeight="1" x14ac:dyDescent="0.2">
      <c r="A16" s="299" t="s">
        <v>116</v>
      </c>
      <c r="B16" s="300" t="s">
        <v>103</v>
      </c>
      <c r="C16" s="548" t="s">
        <v>117</v>
      </c>
      <c r="D16" s="548"/>
      <c r="E16" s="120">
        <v>15</v>
      </c>
      <c r="F16" s="121">
        <v>41329</v>
      </c>
      <c r="G16" s="124"/>
      <c r="H16" s="299"/>
      <c r="I16" s="299"/>
      <c r="J16" s="99"/>
      <c r="K16" s="99"/>
      <c r="L16" s="298"/>
      <c r="M16" s="298"/>
      <c r="N16" s="298"/>
      <c r="O16" s="299"/>
    </row>
    <row r="17" spans="1:15" ht="15" customHeight="1" x14ac:dyDescent="0.2">
      <c r="A17" s="299"/>
      <c r="B17" s="120"/>
      <c r="C17" s="299"/>
      <c r="D17" s="18"/>
      <c r="E17" s="120"/>
      <c r="F17" s="110"/>
      <c r="G17" s="124"/>
      <c r="H17" s="299"/>
      <c r="I17" s="299"/>
      <c r="J17" s="99"/>
      <c r="K17" s="99"/>
      <c r="L17" s="298"/>
      <c r="M17" s="298"/>
      <c r="N17" s="298"/>
      <c r="O17" s="299"/>
    </row>
    <row r="18" spans="1:15" ht="15" customHeight="1" x14ac:dyDescent="0.2">
      <c r="A18" s="299" t="s">
        <v>118</v>
      </c>
      <c r="B18" s="300" t="s">
        <v>103</v>
      </c>
      <c r="C18" s="299" t="s">
        <v>119</v>
      </c>
      <c r="D18" s="298"/>
      <c r="E18" s="120">
        <v>64</v>
      </c>
      <c r="F18" s="123">
        <v>41308</v>
      </c>
      <c r="G18" s="299"/>
      <c r="H18" s="299"/>
      <c r="I18" s="299"/>
      <c r="J18" s="99"/>
      <c r="K18" s="99"/>
      <c r="L18" s="298"/>
      <c r="M18" s="298"/>
      <c r="N18" s="298"/>
      <c r="O18" s="299"/>
    </row>
    <row r="19" spans="1:15" ht="15" customHeight="1" x14ac:dyDescent="0.2">
      <c r="A19" s="299" t="s">
        <v>120</v>
      </c>
      <c r="B19" s="126" t="s">
        <v>121</v>
      </c>
      <c r="C19" s="548" t="s">
        <v>122</v>
      </c>
      <c r="D19" s="546"/>
      <c r="E19" s="120">
        <v>44</v>
      </c>
      <c r="F19" s="123">
        <v>41308</v>
      </c>
      <c r="G19" s="124"/>
      <c r="H19" s="299"/>
      <c r="I19" s="299"/>
      <c r="J19" s="99"/>
      <c r="K19" s="99"/>
      <c r="L19" s="298"/>
      <c r="M19" s="298"/>
      <c r="N19" s="298"/>
      <c r="O19" s="299"/>
    </row>
    <row r="20" spans="1:15" ht="15" customHeight="1" x14ac:dyDescent="0.2">
      <c r="A20" s="298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</row>
    <row r="21" spans="1:15" ht="15" customHeight="1" x14ac:dyDescent="0.2">
      <c r="A21" s="299" t="s">
        <v>123</v>
      </c>
      <c r="B21" s="300" t="s">
        <v>124</v>
      </c>
      <c r="C21" s="551" t="s">
        <v>125</v>
      </c>
      <c r="D21" s="552"/>
      <c r="E21" s="120">
        <v>32</v>
      </c>
      <c r="F21" s="123">
        <v>41341</v>
      </c>
      <c r="G21" s="299"/>
      <c r="H21" s="299"/>
      <c r="I21" s="299"/>
      <c r="J21" s="99"/>
      <c r="K21" s="99"/>
      <c r="L21" s="298"/>
      <c r="M21" s="298"/>
      <c r="N21" s="298"/>
      <c r="O21" s="299"/>
    </row>
    <row r="22" spans="1:15" ht="15" customHeight="1" x14ac:dyDescent="0.2">
      <c r="A22" s="298"/>
      <c r="B22" s="298"/>
      <c r="C22" s="548" t="s">
        <v>126</v>
      </c>
      <c r="D22" s="546"/>
      <c r="E22" s="298">
        <v>20</v>
      </c>
      <c r="F22" s="123">
        <v>41360</v>
      </c>
      <c r="G22" s="298"/>
      <c r="H22" s="299"/>
      <c r="I22" s="298"/>
      <c r="J22" s="99"/>
      <c r="K22" s="99"/>
      <c r="L22" s="298"/>
      <c r="M22" s="298"/>
      <c r="N22" s="298"/>
      <c r="O22" s="299"/>
    </row>
    <row r="23" spans="1:15" ht="15" customHeight="1" x14ac:dyDescent="0.2">
      <c r="A23" s="299"/>
      <c r="B23" s="300"/>
      <c r="C23" s="548" t="s">
        <v>127</v>
      </c>
      <c r="D23" s="546"/>
      <c r="E23" s="299">
        <v>9</v>
      </c>
      <c r="F23" s="123">
        <v>41356</v>
      </c>
      <c r="G23" s="299"/>
      <c r="H23" s="299"/>
      <c r="I23" s="299"/>
      <c r="J23" s="99"/>
      <c r="K23" s="99"/>
      <c r="L23" s="298"/>
      <c r="M23" s="298"/>
      <c r="N23" s="298"/>
      <c r="O23" s="299"/>
    </row>
    <row r="24" spans="1:15" ht="15" customHeight="1" x14ac:dyDescent="0.2">
      <c r="A24" s="299"/>
      <c r="B24" s="300"/>
      <c r="C24" s="548" t="s">
        <v>128</v>
      </c>
      <c r="D24" s="546"/>
      <c r="E24" s="299">
        <v>25</v>
      </c>
      <c r="F24" s="123">
        <v>41356</v>
      </c>
      <c r="G24" s="299"/>
      <c r="H24" s="299"/>
      <c r="I24" s="299"/>
      <c r="J24" s="99"/>
      <c r="K24" s="99"/>
      <c r="L24" s="298"/>
      <c r="M24" s="298"/>
      <c r="N24" s="298"/>
      <c r="O24" s="299"/>
    </row>
    <row r="25" spans="1:15" ht="15" customHeight="1" x14ac:dyDescent="0.2">
      <c r="A25" s="299"/>
      <c r="B25" s="300"/>
      <c r="C25" s="548" t="s">
        <v>129</v>
      </c>
      <c r="D25" s="548"/>
      <c r="E25" s="299">
        <v>27</v>
      </c>
      <c r="F25" s="123">
        <v>41356</v>
      </c>
      <c r="G25" s="299"/>
      <c r="H25" s="299"/>
      <c r="I25" s="299"/>
      <c r="J25" s="99"/>
      <c r="K25" s="99"/>
      <c r="L25" s="298"/>
      <c r="M25" s="298"/>
      <c r="N25" s="298"/>
      <c r="O25" s="299"/>
    </row>
    <row r="26" spans="1:15" ht="15" customHeight="1" x14ac:dyDescent="0.2">
      <c r="A26" s="299"/>
      <c r="B26" s="300"/>
      <c r="C26" s="548" t="s">
        <v>130</v>
      </c>
      <c r="D26" s="546"/>
      <c r="E26" s="299">
        <v>17</v>
      </c>
      <c r="F26" s="123">
        <v>41356</v>
      </c>
      <c r="G26" s="299"/>
      <c r="H26" s="299"/>
      <c r="I26" s="299"/>
      <c r="J26" s="99"/>
      <c r="K26" s="99"/>
      <c r="L26" s="298"/>
      <c r="M26" s="298"/>
      <c r="N26" s="298"/>
      <c r="O26" s="299"/>
    </row>
    <row r="27" spans="1:15" ht="15.75" customHeight="1" x14ac:dyDescent="0.25">
      <c r="A27" s="299"/>
      <c r="B27" s="547" t="s">
        <v>131</v>
      </c>
      <c r="C27" s="553"/>
      <c r="D27" s="554"/>
      <c r="E27" s="555"/>
      <c r="F27" s="556"/>
      <c r="G27" s="555"/>
      <c r="H27" s="555"/>
      <c r="I27" s="555"/>
      <c r="J27" s="127"/>
      <c r="K27" s="127"/>
      <c r="L27" s="298"/>
      <c r="M27" s="298"/>
      <c r="N27" s="298"/>
      <c r="O27" s="299"/>
    </row>
    <row r="28" spans="1:15" ht="15" customHeight="1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99"/>
      <c r="K28" s="99"/>
      <c r="L28" s="298"/>
      <c r="M28" s="298"/>
      <c r="N28" s="298"/>
      <c r="O28" s="299"/>
    </row>
    <row r="29" spans="1:15" ht="15" customHeight="1" x14ac:dyDescent="0.2">
      <c r="A29" s="298"/>
      <c r="B29" s="298" t="s">
        <v>132</v>
      </c>
      <c r="C29" s="551" t="s">
        <v>133</v>
      </c>
      <c r="D29" s="551"/>
      <c r="E29" s="298">
        <v>26</v>
      </c>
      <c r="F29" s="128">
        <v>41355</v>
      </c>
      <c r="G29" s="298"/>
      <c r="H29" s="298"/>
      <c r="I29" s="298"/>
      <c r="J29" s="99"/>
      <c r="K29" s="99"/>
      <c r="L29" s="298"/>
      <c r="M29" s="298"/>
      <c r="N29" s="298"/>
      <c r="O29" s="299"/>
    </row>
    <row r="30" spans="1:15" ht="33.75" customHeight="1" x14ac:dyDescent="0.2">
      <c r="A30" s="299"/>
      <c r="B30" s="300"/>
      <c r="C30" s="548" t="s">
        <v>134</v>
      </c>
      <c r="D30" s="546"/>
      <c r="E30" s="120" t="s">
        <v>135</v>
      </c>
      <c r="F30" s="123"/>
      <c r="G30" s="124"/>
      <c r="H30" s="299"/>
      <c r="I30" s="299"/>
      <c r="J30" s="99"/>
      <c r="K30" s="99"/>
      <c r="L30" s="298"/>
      <c r="M30" s="298"/>
      <c r="N30" s="298"/>
      <c r="O30" s="299"/>
    </row>
    <row r="31" spans="1:15" ht="15" customHeight="1" x14ac:dyDescent="0.2">
      <c r="A31" s="299"/>
      <c r="B31" s="300"/>
      <c r="C31" s="548" t="s">
        <v>136</v>
      </c>
      <c r="D31" s="546"/>
      <c r="E31" s="120">
        <v>24</v>
      </c>
      <c r="F31" s="123">
        <v>41360</v>
      </c>
      <c r="G31" s="124"/>
      <c r="H31" s="299"/>
      <c r="I31" s="299"/>
      <c r="J31" s="99"/>
      <c r="K31" s="99"/>
      <c r="L31" s="298"/>
      <c r="M31" s="298"/>
      <c r="N31" s="298"/>
      <c r="O31" s="299"/>
    </row>
    <row r="32" spans="1:15" ht="15" customHeight="1" x14ac:dyDescent="0.2">
      <c r="A32" s="299"/>
      <c r="B32" s="300"/>
      <c r="C32" s="548" t="s">
        <v>137</v>
      </c>
      <c r="D32" s="546"/>
      <c r="E32" s="120">
        <v>40</v>
      </c>
      <c r="F32" s="125"/>
      <c r="G32" s="124"/>
      <c r="H32" s="299"/>
      <c r="I32" s="299"/>
      <c r="J32" s="99"/>
      <c r="K32" s="99"/>
      <c r="L32" s="298"/>
      <c r="M32" s="298"/>
      <c r="N32" s="298"/>
      <c r="O32" s="299"/>
    </row>
    <row r="33" spans="1:15" ht="15" customHeight="1" x14ac:dyDescent="0.2">
      <c r="A33" s="299"/>
      <c r="B33" s="300"/>
      <c r="C33" s="548" t="s">
        <v>138</v>
      </c>
      <c r="D33" s="546"/>
      <c r="E33" s="120">
        <v>29</v>
      </c>
      <c r="F33" s="125"/>
      <c r="G33" s="124"/>
      <c r="H33" s="299"/>
      <c r="I33" s="299"/>
      <c r="J33" s="99"/>
      <c r="K33" s="99"/>
      <c r="L33" s="298"/>
      <c r="M33" s="298"/>
      <c r="N33" s="298"/>
      <c r="O33" s="299"/>
    </row>
    <row r="34" spans="1:15" ht="15" customHeight="1" x14ac:dyDescent="0.2">
      <c r="A34" s="299"/>
      <c r="B34" s="300"/>
      <c r="C34" s="548" t="s">
        <v>139</v>
      </c>
      <c r="D34" s="546"/>
      <c r="E34" s="120">
        <v>22</v>
      </c>
      <c r="F34" s="123"/>
      <c r="G34" s="124"/>
      <c r="H34" s="299"/>
      <c r="I34" s="299"/>
      <c r="J34" s="99"/>
      <c r="K34" s="99"/>
      <c r="L34" s="298"/>
      <c r="M34" s="298"/>
      <c r="N34" s="298"/>
      <c r="O34" s="299"/>
    </row>
    <row r="35" spans="1:15" ht="15" customHeight="1" x14ac:dyDescent="0.2">
      <c r="A35" s="299"/>
      <c r="B35" s="300"/>
      <c r="C35" s="548" t="s">
        <v>140</v>
      </c>
      <c r="D35" s="546"/>
      <c r="E35" s="120">
        <v>32</v>
      </c>
      <c r="F35" s="123">
        <v>41360</v>
      </c>
      <c r="G35" s="124"/>
      <c r="H35" s="299"/>
      <c r="I35" s="299"/>
      <c r="J35" s="99"/>
      <c r="K35" s="99"/>
      <c r="L35" s="298"/>
      <c r="M35" s="298"/>
      <c r="N35" s="298"/>
      <c r="O35" s="299"/>
    </row>
    <row r="36" spans="1:15" ht="15" customHeight="1" x14ac:dyDescent="0.2">
      <c r="A36" s="299"/>
      <c r="B36" s="300"/>
      <c r="C36" s="298"/>
      <c r="D36" s="298"/>
      <c r="E36" s="120"/>
      <c r="F36" s="110"/>
      <c r="G36" s="124"/>
      <c r="H36" s="299"/>
      <c r="I36" s="299"/>
      <c r="J36" s="99"/>
      <c r="K36" s="99"/>
      <c r="L36" s="298"/>
      <c r="M36" s="298"/>
      <c r="N36" s="298"/>
      <c r="O36" s="299"/>
    </row>
    <row r="37" spans="1:15" ht="15" customHeight="1" x14ac:dyDescent="0.2">
      <c r="A37" s="299"/>
      <c r="B37" s="300"/>
      <c r="C37" s="299"/>
      <c r="D37" s="298"/>
      <c r="E37" s="120"/>
      <c r="F37" s="110"/>
      <c r="G37" s="124"/>
      <c r="H37" s="299"/>
      <c r="I37" s="299"/>
      <c r="J37" s="99"/>
      <c r="K37" s="99"/>
      <c r="L37" s="298"/>
      <c r="M37" s="298"/>
      <c r="N37" s="298"/>
      <c r="O37" s="299"/>
    </row>
    <row r="38" spans="1:15" ht="15" customHeight="1" x14ac:dyDescent="0.2">
      <c r="A38" s="299"/>
      <c r="B38" s="126"/>
      <c r="C38" s="551" t="s">
        <v>141</v>
      </c>
      <c r="D38" s="552"/>
      <c r="E38" s="120">
        <v>12</v>
      </c>
      <c r="F38" s="128">
        <v>41355</v>
      </c>
      <c r="G38" s="124"/>
      <c r="H38" s="299"/>
      <c r="I38" s="299"/>
      <c r="J38" s="99"/>
      <c r="K38" s="99"/>
      <c r="L38" s="298"/>
      <c r="M38" s="298"/>
      <c r="N38" s="298"/>
      <c r="O38" s="299"/>
    </row>
    <row r="39" spans="1:15" ht="15" customHeight="1" x14ac:dyDescent="0.2">
      <c r="A39" s="299"/>
      <c r="B39" s="126"/>
      <c r="C39" s="548"/>
      <c r="D39" s="546"/>
      <c r="E39" s="120"/>
      <c r="F39" s="110"/>
      <c r="G39" s="124"/>
      <c r="H39" s="299"/>
      <c r="I39" s="299"/>
      <c r="J39" s="99"/>
      <c r="K39" s="99"/>
      <c r="L39" s="298"/>
      <c r="M39" s="298"/>
      <c r="N39" s="298"/>
      <c r="O39" s="299"/>
    </row>
    <row r="40" spans="1:15" ht="15" customHeight="1" x14ac:dyDescent="0.2">
      <c r="A40" s="299"/>
      <c r="B40" s="300"/>
      <c r="C40" s="548" t="s">
        <v>142</v>
      </c>
      <c r="D40" s="546"/>
      <c r="E40" s="120">
        <v>32</v>
      </c>
      <c r="F40" s="129">
        <v>41356</v>
      </c>
      <c r="G40" s="299"/>
      <c r="H40" s="299"/>
      <c r="I40" s="299"/>
      <c r="J40" s="99"/>
      <c r="K40" s="99"/>
      <c r="L40" s="298"/>
      <c r="M40" s="298"/>
      <c r="N40" s="298"/>
      <c r="O40" s="299"/>
    </row>
    <row r="41" spans="1:15" ht="15" customHeight="1" x14ac:dyDescent="0.2">
      <c r="A41" s="299"/>
      <c r="B41" s="300"/>
      <c r="C41" s="298"/>
      <c r="D41" s="298"/>
      <c r="E41" s="299"/>
      <c r="F41" s="130"/>
      <c r="G41" s="299"/>
      <c r="H41" s="299"/>
      <c r="I41" s="299"/>
      <c r="J41" s="99"/>
      <c r="K41" s="99"/>
      <c r="L41" s="298"/>
      <c r="M41" s="298"/>
      <c r="N41" s="298"/>
      <c r="O41" s="299"/>
    </row>
    <row r="42" spans="1:15" ht="15" customHeight="1" x14ac:dyDescent="0.2">
      <c r="A42" s="299"/>
      <c r="B42" s="300"/>
      <c r="C42" s="298"/>
      <c r="D42" s="298"/>
      <c r="E42" s="299"/>
      <c r="F42" s="130"/>
      <c r="G42" s="299"/>
      <c r="H42" s="299"/>
      <c r="I42" s="299"/>
      <c r="J42" s="99"/>
      <c r="K42" s="99"/>
      <c r="L42" s="298"/>
      <c r="M42" s="298"/>
      <c r="N42" s="298"/>
      <c r="O42" s="299"/>
    </row>
    <row r="43" spans="1:15" ht="15" customHeight="1" x14ac:dyDescent="0.2">
      <c r="A43" s="299"/>
      <c r="B43" s="300"/>
      <c r="C43" s="298"/>
      <c r="D43" s="298"/>
      <c r="E43" s="299"/>
      <c r="F43" s="130"/>
      <c r="G43" s="299"/>
      <c r="H43" s="299"/>
      <c r="I43" s="299"/>
      <c r="J43" s="99"/>
      <c r="K43" s="99"/>
      <c r="L43" s="298"/>
      <c r="M43" s="298"/>
      <c r="N43" s="298"/>
      <c r="O43" s="299"/>
    </row>
    <row r="44" spans="1:15" ht="15" customHeight="1" x14ac:dyDescent="0.2">
      <c r="A44" s="299"/>
      <c r="B44" s="300"/>
      <c r="C44" s="298"/>
      <c r="D44" s="298"/>
      <c r="E44" s="299"/>
      <c r="F44" s="110"/>
      <c r="G44" s="299"/>
      <c r="H44" s="299"/>
      <c r="I44" s="299"/>
      <c r="J44" s="99"/>
      <c r="K44" s="99"/>
      <c r="L44" s="298"/>
      <c r="M44" s="298"/>
      <c r="N44" s="298"/>
      <c r="O44" s="299"/>
    </row>
    <row r="45" spans="1:15" ht="15" customHeight="1" x14ac:dyDescent="0.2">
      <c r="A45" s="299"/>
      <c r="B45" s="300"/>
      <c r="C45" s="298"/>
      <c r="D45" s="298"/>
      <c r="E45" s="299"/>
      <c r="F45" s="299"/>
      <c r="G45" s="299"/>
      <c r="H45" s="299"/>
      <c r="I45" s="299"/>
      <c r="J45" s="99"/>
      <c r="K45" s="99"/>
      <c r="L45" s="298"/>
      <c r="M45" s="298"/>
      <c r="N45" s="298"/>
      <c r="O45" s="299"/>
    </row>
    <row r="46" spans="1:15" ht="15.75" customHeight="1" x14ac:dyDescent="0.25">
      <c r="A46" s="299"/>
      <c r="B46" s="547" t="s">
        <v>143</v>
      </c>
      <c r="C46" s="547"/>
      <c r="D46" s="547"/>
      <c r="E46" s="547"/>
      <c r="F46" s="547"/>
      <c r="G46" s="547"/>
      <c r="H46" s="547"/>
      <c r="I46" s="547"/>
      <c r="J46" s="131"/>
      <c r="K46" s="131"/>
      <c r="L46" s="299"/>
      <c r="M46" s="299"/>
      <c r="N46" s="299"/>
      <c r="O46" s="299"/>
    </row>
    <row r="47" spans="1:15" ht="15" customHeight="1" x14ac:dyDescent="0.2">
      <c r="A47" s="299" t="s">
        <v>108</v>
      </c>
      <c r="B47" s="300"/>
      <c r="C47" s="548" t="s">
        <v>144</v>
      </c>
      <c r="D47" s="548"/>
      <c r="E47" s="120">
        <v>11</v>
      </c>
      <c r="F47" s="123">
        <v>41363</v>
      </c>
      <c r="G47" s="124"/>
      <c r="H47" s="299"/>
      <c r="I47" s="299"/>
      <c r="J47" s="103"/>
      <c r="K47" s="99" t="s">
        <v>107</v>
      </c>
      <c r="L47" s="299"/>
      <c r="M47" s="299"/>
      <c r="N47" s="299"/>
      <c r="O47" s="299"/>
    </row>
    <row r="48" spans="1:15" ht="15" customHeight="1" x14ac:dyDescent="0.2">
      <c r="A48" s="299"/>
      <c r="B48" s="126"/>
      <c r="C48" s="548"/>
      <c r="D48" s="548"/>
      <c r="E48" s="120"/>
      <c r="F48" s="110"/>
      <c r="G48" s="124"/>
      <c r="H48" s="299"/>
      <c r="I48" s="299"/>
      <c r="J48" s="103"/>
      <c r="K48" s="103"/>
      <c r="L48" s="299"/>
      <c r="M48" s="299"/>
      <c r="N48" s="299"/>
      <c r="O48" s="299"/>
    </row>
    <row r="49" spans="1:15" ht="15" customHeight="1" x14ac:dyDescent="0.2">
      <c r="A49" s="299" t="s">
        <v>108</v>
      </c>
      <c r="B49" s="300"/>
      <c r="C49" s="548" t="s">
        <v>145</v>
      </c>
      <c r="D49" s="548"/>
      <c r="E49" s="120">
        <v>10</v>
      </c>
      <c r="F49" s="123">
        <v>41363</v>
      </c>
      <c r="G49" s="124"/>
      <c r="H49" s="299"/>
      <c r="I49" s="299"/>
      <c r="J49" s="103"/>
      <c r="K49" s="99" t="s">
        <v>107</v>
      </c>
      <c r="L49" s="299"/>
      <c r="M49" s="299"/>
      <c r="N49" s="299"/>
      <c r="O49" s="299"/>
    </row>
    <row r="50" spans="1:15" ht="15" customHeight="1" x14ac:dyDescent="0.2">
      <c r="A50" s="299"/>
      <c r="B50" s="126"/>
      <c r="C50" s="548"/>
      <c r="D50" s="548"/>
      <c r="E50" s="120"/>
      <c r="F50" s="110"/>
      <c r="G50" s="124"/>
      <c r="H50" s="299"/>
      <c r="I50" s="299"/>
      <c r="J50" s="103"/>
      <c r="K50" s="103"/>
      <c r="L50" s="299"/>
      <c r="M50" s="299"/>
      <c r="N50" s="299"/>
      <c r="O50" s="299"/>
    </row>
    <row r="51" spans="1:15" ht="15" customHeight="1" x14ac:dyDescent="0.2">
      <c r="A51" s="298"/>
      <c r="B51" s="298"/>
      <c r="C51" s="298"/>
      <c r="D51" s="298"/>
      <c r="E51" s="298"/>
      <c r="F51" s="28"/>
      <c r="G51" s="298"/>
      <c r="H51" s="298"/>
      <c r="I51" s="298"/>
      <c r="J51" s="103"/>
      <c r="K51" s="103"/>
      <c r="L51" s="299"/>
      <c r="M51" s="299"/>
      <c r="N51" s="299"/>
      <c r="O51" s="299"/>
    </row>
    <row r="52" spans="1:15" ht="15" customHeight="1" x14ac:dyDescent="0.25">
      <c r="A52" s="298"/>
      <c r="B52" s="300"/>
      <c r="C52" s="548"/>
      <c r="D52" s="546"/>
      <c r="E52" s="299"/>
      <c r="F52" s="132"/>
      <c r="G52" s="299"/>
      <c r="H52" s="299"/>
      <c r="I52" s="299"/>
      <c r="J52" s="103"/>
      <c r="K52" s="103"/>
      <c r="L52" s="299"/>
      <c r="M52" s="299"/>
      <c r="N52" s="299"/>
      <c r="O52" s="299"/>
    </row>
    <row r="53" spans="1:15" ht="15" customHeight="1" x14ac:dyDescent="0.2">
      <c r="A53" s="299"/>
      <c r="B53" s="300"/>
      <c r="C53" s="299"/>
      <c r="D53" s="298"/>
      <c r="E53" s="299"/>
      <c r="F53" s="110"/>
      <c r="G53" s="299"/>
      <c r="H53" s="299"/>
      <c r="I53" s="299"/>
      <c r="J53" s="103"/>
      <c r="K53" s="103"/>
      <c r="L53" s="299"/>
      <c r="M53" s="299"/>
      <c r="N53" s="299"/>
      <c r="O53" s="299"/>
    </row>
    <row r="54" spans="1:15" ht="15.75" customHeight="1" x14ac:dyDescent="0.25">
      <c r="A54" s="299"/>
      <c r="B54" s="547" t="s">
        <v>146</v>
      </c>
      <c r="C54" s="547"/>
      <c r="D54" s="547"/>
      <c r="E54" s="547"/>
      <c r="F54" s="547"/>
      <c r="G54" s="547"/>
      <c r="H54" s="547"/>
      <c r="I54" s="547"/>
      <c r="J54" s="131"/>
      <c r="K54" s="131"/>
      <c r="L54" s="299"/>
      <c r="M54" s="299"/>
      <c r="N54" s="299"/>
      <c r="O54" s="299"/>
    </row>
    <row r="55" spans="1:15" ht="15" customHeight="1" x14ac:dyDescent="0.2">
      <c r="A55" s="299"/>
      <c r="B55" s="300"/>
      <c r="C55" s="548" t="s">
        <v>147</v>
      </c>
      <c r="D55" s="546"/>
      <c r="E55" s="133">
        <v>26</v>
      </c>
      <c r="F55" s="123">
        <v>41356</v>
      </c>
      <c r="G55" s="124"/>
      <c r="H55" s="299"/>
      <c r="I55" s="299"/>
      <c r="J55" s="134"/>
      <c r="K55" s="134"/>
      <c r="L55" s="299"/>
      <c r="M55" s="299"/>
      <c r="N55" s="299"/>
      <c r="O55" s="299"/>
    </row>
    <row r="56" spans="1:15" ht="15" customHeight="1" x14ac:dyDescent="0.2">
      <c r="A56" s="299"/>
      <c r="B56" s="126"/>
      <c r="C56" s="548" t="s">
        <v>148</v>
      </c>
      <c r="D56" s="548"/>
      <c r="E56" s="133">
        <v>55</v>
      </c>
      <c r="F56" s="123">
        <v>41356</v>
      </c>
      <c r="G56" s="124"/>
      <c r="H56" s="299"/>
      <c r="I56" s="299"/>
      <c r="J56" s="103"/>
      <c r="K56" s="103"/>
      <c r="L56" s="299"/>
      <c r="M56" s="299"/>
      <c r="N56" s="299"/>
      <c r="O56" s="299"/>
    </row>
    <row r="57" spans="1:15" ht="15" customHeight="1" x14ac:dyDescent="0.2">
      <c r="A57" s="299"/>
      <c r="B57" s="135"/>
      <c r="C57" s="299"/>
      <c r="D57" s="299"/>
      <c r="E57" s="299"/>
      <c r="F57" s="136"/>
      <c r="G57" s="299"/>
      <c r="H57" s="299"/>
      <c r="I57" s="299"/>
      <c r="J57" s="103"/>
      <c r="K57" s="103"/>
      <c r="L57" s="299"/>
      <c r="M57" s="299"/>
      <c r="N57" s="299"/>
      <c r="O57" s="299"/>
    </row>
    <row r="58" spans="1:15" ht="15.75" customHeight="1" x14ac:dyDescent="0.25">
      <c r="A58" s="299"/>
      <c r="B58" s="547" t="s">
        <v>149</v>
      </c>
      <c r="C58" s="547"/>
      <c r="D58" s="547"/>
      <c r="E58" s="547"/>
      <c r="F58" s="547"/>
      <c r="G58" s="547"/>
      <c r="H58" s="547"/>
      <c r="I58" s="547"/>
      <c r="J58" s="131"/>
      <c r="K58" s="131"/>
      <c r="L58" s="299"/>
      <c r="M58" s="299"/>
      <c r="N58" s="299"/>
      <c r="O58" s="299"/>
    </row>
    <row r="59" spans="1:15" ht="15" customHeight="1" x14ac:dyDescent="0.2">
      <c r="A59" s="299"/>
      <c r="B59" s="300" t="s">
        <v>103</v>
      </c>
      <c r="C59" s="548" t="s">
        <v>150</v>
      </c>
      <c r="D59" s="548"/>
      <c r="E59" s="120">
        <v>32</v>
      </c>
      <c r="F59" s="123">
        <v>41356</v>
      </c>
      <c r="G59" s="124"/>
      <c r="H59" s="299"/>
      <c r="I59" s="299"/>
      <c r="J59" s="103"/>
      <c r="K59" s="103"/>
      <c r="L59" s="299"/>
      <c r="M59" s="299"/>
      <c r="N59" s="299"/>
      <c r="O59" s="299"/>
    </row>
    <row r="60" spans="1:15" ht="15" customHeight="1" x14ac:dyDescent="0.2">
      <c r="A60" s="298"/>
      <c r="B60" s="298"/>
      <c r="C60" s="546" t="s">
        <v>151</v>
      </c>
      <c r="D60" s="546"/>
      <c r="E60" s="120">
        <v>50</v>
      </c>
      <c r="F60" s="137" t="s">
        <v>152</v>
      </c>
      <c r="G60" s="298"/>
      <c r="H60" s="298"/>
      <c r="I60" s="298"/>
      <c r="J60" s="103"/>
      <c r="K60" s="103"/>
      <c r="L60" s="299"/>
      <c r="M60" s="299"/>
      <c r="N60" s="299"/>
      <c r="O60" s="299"/>
    </row>
    <row r="61" spans="1:15" ht="15" customHeight="1" x14ac:dyDescent="0.2">
      <c r="A61" s="298"/>
      <c r="B61" s="298"/>
      <c r="C61" s="546" t="s">
        <v>153</v>
      </c>
      <c r="D61" s="546"/>
      <c r="E61" s="120">
        <v>16</v>
      </c>
      <c r="F61" s="138"/>
      <c r="G61" s="298"/>
      <c r="H61" s="298"/>
      <c r="I61" s="298"/>
      <c r="J61" s="103"/>
      <c r="K61" s="103"/>
      <c r="L61" s="299"/>
      <c r="M61" s="299"/>
      <c r="N61" s="299"/>
      <c r="O61" s="299"/>
    </row>
    <row r="62" spans="1:15" ht="15" customHeight="1" x14ac:dyDescent="0.2">
      <c r="A62" s="298"/>
      <c r="B62" s="298"/>
      <c r="C62" s="298" t="s">
        <v>154</v>
      </c>
      <c r="D62" s="298" t="s">
        <v>155</v>
      </c>
      <c r="E62" s="120">
        <v>22</v>
      </c>
      <c r="F62" s="137"/>
      <c r="G62" s="298"/>
      <c r="H62" s="298"/>
      <c r="I62" s="298"/>
      <c r="J62" s="103"/>
      <c r="K62" s="103"/>
      <c r="L62" s="299"/>
      <c r="M62" s="299"/>
      <c r="N62" s="299"/>
      <c r="O62" s="299"/>
    </row>
    <row r="63" spans="1:15" ht="15" customHeight="1" x14ac:dyDescent="0.2">
      <c r="A63" s="298"/>
      <c r="B63" s="298"/>
      <c r="C63" s="546" t="s">
        <v>154</v>
      </c>
      <c r="D63" s="546"/>
      <c r="E63" s="120">
        <v>14</v>
      </c>
      <c r="F63" s="138"/>
      <c r="G63" s="298"/>
      <c r="H63" s="298"/>
      <c r="I63" s="298"/>
      <c r="J63" s="103"/>
      <c r="K63" s="103"/>
      <c r="L63" s="299"/>
      <c r="M63" s="299"/>
      <c r="N63" s="299"/>
      <c r="O63" s="299"/>
    </row>
    <row r="64" spans="1:15" ht="15" customHeight="1" x14ac:dyDescent="0.2">
      <c r="A64" s="298"/>
      <c r="B64" s="298"/>
      <c r="C64" s="298" t="s">
        <v>156</v>
      </c>
      <c r="D64" s="298" t="s">
        <v>155</v>
      </c>
      <c r="E64" s="120">
        <v>69</v>
      </c>
      <c r="F64" s="298"/>
      <c r="G64" s="298"/>
      <c r="H64" s="298"/>
      <c r="I64" s="298"/>
      <c r="J64" s="103"/>
      <c r="K64" s="103"/>
      <c r="L64" s="299"/>
      <c r="M64" s="299"/>
      <c r="N64" s="299"/>
      <c r="O64" s="299"/>
    </row>
    <row r="65" spans="1:20" ht="18" customHeight="1" x14ac:dyDescent="0.2">
      <c r="A65" s="298"/>
      <c r="B65" s="298"/>
      <c r="C65" s="298" t="s">
        <v>156</v>
      </c>
      <c r="D65" s="298" t="s">
        <v>157</v>
      </c>
      <c r="E65" s="120">
        <v>29</v>
      </c>
      <c r="F65" s="138"/>
      <c r="G65" s="298"/>
      <c r="H65" s="298"/>
      <c r="I65" s="298"/>
      <c r="J65" s="103"/>
      <c r="K65" s="103"/>
      <c r="L65" s="299"/>
      <c r="M65" s="299"/>
      <c r="N65" s="299"/>
      <c r="O65" s="299"/>
      <c r="P65" s="298"/>
      <c r="Q65" s="298"/>
      <c r="R65" s="298"/>
      <c r="S65" s="298"/>
      <c r="T65" s="298"/>
    </row>
    <row r="66" spans="1:20" ht="45" customHeight="1" x14ac:dyDescent="0.2">
      <c r="A66" s="298"/>
      <c r="B66" s="298"/>
      <c r="C66" s="298" t="s">
        <v>158</v>
      </c>
      <c r="D66" s="298" t="s">
        <v>155</v>
      </c>
      <c r="E66" s="120">
        <v>64</v>
      </c>
      <c r="F66" s="298"/>
      <c r="G66" s="298"/>
      <c r="H66" s="298"/>
      <c r="I66" s="298"/>
      <c r="J66" s="103"/>
      <c r="K66" s="103"/>
      <c r="L66" s="299"/>
      <c r="M66" s="299"/>
      <c r="N66" s="299"/>
      <c r="O66" s="299"/>
      <c r="P66" s="298"/>
      <c r="Q66" s="298"/>
      <c r="R66" s="298"/>
      <c r="S66" s="298"/>
      <c r="T66" s="298"/>
    </row>
    <row r="67" spans="1:20" ht="15" customHeight="1" x14ac:dyDescent="0.2">
      <c r="A67" s="299"/>
      <c r="B67" s="299"/>
      <c r="C67" s="298" t="s">
        <v>158</v>
      </c>
      <c r="D67" s="298" t="s">
        <v>157</v>
      </c>
      <c r="E67" s="120">
        <v>30</v>
      </c>
      <c r="F67" s="138"/>
      <c r="G67" s="299"/>
      <c r="H67" s="299"/>
      <c r="I67" s="299"/>
      <c r="J67" s="103"/>
      <c r="K67" s="103"/>
      <c r="L67" s="299"/>
      <c r="M67" s="299"/>
      <c r="N67" s="299"/>
      <c r="O67" s="299"/>
      <c r="P67" s="298"/>
      <c r="Q67" s="298"/>
      <c r="R67" s="298"/>
      <c r="S67" s="298"/>
      <c r="T67" s="298"/>
    </row>
    <row r="68" spans="1:20" ht="15.75" customHeight="1" x14ac:dyDescent="0.25">
      <c r="A68" s="299" t="s">
        <v>159</v>
      </c>
      <c r="B68" s="300" t="s">
        <v>103</v>
      </c>
      <c r="C68" s="548" t="s">
        <v>160</v>
      </c>
      <c r="D68" s="548"/>
      <c r="E68" s="120">
        <v>28</v>
      </c>
      <c r="F68" s="123">
        <v>41320</v>
      </c>
      <c r="G68" s="139" t="s">
        <v>161</v>
      </c>
      <c r="H68" s="299"/>
      <c r="I68" s="299"/>
      <c r="J68" s="103"/>
      <c r="K68" s="103" t="s">
        <v>162</v>
      </c>
      <c r="L68" s="299"/>
      <c r="M68" s="299"/>
      <c r="N68" s="120"/>
      <c r="O68" s="120"/>
      <c r="P68" s="299"/>
      <c r="Q68" s="299"/>
      <c r="R68" s="299"/>
      <c r="S68" s="299"/>
      <c r="T68" s="299"/>
    </row>
    <row r="69" spans="1:20" ht="15.75" customHeight="1" x14ac:dyDescent="0.2">
      <c r="A69" s="299"/>
      <c r="B69" s="300" t="s">
        <v>103</v>
      </c>
      <c r="C69" s="299" t="s">
        <v>163</v>
      </c>
      <c r="D69" s="298"/>
      <c r="E69" s="120">
        <v>18</v>
      </c>
      <c r="F69" s="140">
        <v>41366</v>
      </c>
      <c r="G69" s="299"/>
      <c r="H69" s="299"/>
      <c r="I69" s="299"/>
      <c r="J69" s="103"/>
      <c r="K69" s="103" t="s">
        <v>162</v>
      </c>
      <c r="L69" s="299"/>
      <c r="M69" s="299"/>
      <c r="N69" s="299"/>
      <c r="O69" s="299"/>
      <c r="P69" s="298"/>
      <c r="Q69" s="298"/>
      <c r="R69" s="298"/>
      <c r="S69" s="298"/>
      <c r="T69" s="298"/>
    </row>
    <row r="70" spans="1:20" ht="15.75" customHeight="1" x14ac:dyDescent="0.2">
      <c r="A70" s="299"/>
      <c r="B70" s="299"/>
      <c r="C70" s="298"/>
      <c r="D70" s="298"/>
      <c r="E70" s="299"/>
      <c r="F70" s="299"/>
      <c r="G70" s="299"/>
      <c r="H70" s="299"/>
      <c r="I70" s="299"/>
      <c r="J70" s="103"/>
      <c r="K70" s="103"/>
      <c r="L70" s="299"/>
      <c r="M70" s="299"/>
      <c r="N70" s="299"/>
      <c r="O70" s="299"/>
      <c r="P70" s="298"/>
      <c r="Q70" s="298"/>
      <c r="R70" s="298"/>
      <c r="S70" s="298"/>
      <c r="T70" s="298"/>
    </row>
    <row r="71" spans="1:20" ht="15.75" customHeight="1" x14ac:dyDescent="0.25">
      <c r="A71" s="299"/>
      <c r="B71" s="547" t="s">
        <v>164</v>
      </c>
      <c r="C71" s="547"/>
      <c r="D71" s="547"/>
      <c r="E71" s="547"/>
      <c r="F71" s="547"/>
      <c r="G71" s="547"/>
      <c r="H71" s="547"/>
      <c r="I71" s="547"/>
      <c r="J71" s="103"/>
      <c r="K71" s="103"/>
      <c r="L71" s="299"/>
      <c r="M71" s="299"/>
      <c r="N71" s="299"/>
      <c r="O71" s="299"/>
      <c r="P71" s="298"/>
      <c r="Q71" s="298"/>
      <c r="R71" s="298"/>
      <c r="S71" s="298"/>
      <c r="T71" s="298"/>
    </row>
    <row r="72" spans="1:20" ht="15.75" customHeight="1" x14ac:dyDescent="0.2">
      <c r="A72" s="299"/>
      <c r="B72" s="299"/>
      <c r="C72" s="546" t="s">
        <v>165</v>
      </c>
      <c r="D72" s="546"/>
      <c r="E72" s="299">
        <v>20</v>
      </c>
      <c r="F72" s="141"/>
      <c r="G72" s="299"/>
      <c r="H72" s="299"/>
      <c r="I72" s="299"/>
      <c r="J72" s="103"/>
      <c r="K72" s="103" t="s">
        <v>166</v>
      </c>
      <c r="L72" s="299"/>
      <c r="M72" s="299"/>
      <c r="N72" s="299"/>
      <c r="O72" s="299"/>
      <c r="P72" s="298"/>
      <c r="Q72" s="298"/>
      <c r="R72" s="298"/>
      <c r="S72" s="298"/>
      <c r="T72" s="298"/>
    </row>
    <row r="73" spans="1:20" ht="15.75" customHeight="1" x14ac:dyDescent="0.2">
      <c r="A73" s="299"/>
      <c r="B73" s="300" t="s">
        <v>103</v>
      </c>
      <c r="C73" s="546" t="s">
        <v>167</v>
      </c>
      <c r="D73" s="546"/>
      <c r="E73" s="299">
        <v>16</v>
      </c>
      <c r="F73" s="3" t="s">
        <v>168</v>
      </c>
      <c r="G73" s="299"/>
      <c r="H73" s="299"/>
      <c r="I73" s="299"/>
      <c r="J73" s="103">
        <v>2.5</v>
      </c>
      <c r="K73" s="103" t="s">
        <v>169</v>
      </c>
      <c r="L73" s="299"/>
      <c r="M73" s="299"/>
      <c r="N73" s="299"/>
      <c r="O73" s="299"/>
      <c r="P73" s="298"/>
      <c r="Q73" s="298"/>
      <c r="R73" s="298"/>
      <c r="S73" s="298"/>
      <c r="T73" s="298"/>
    </row>
    <row r="74" spans="1:20" ht="15.75" customHeight="1" x14ac:dyDescent="0.2">
      <c r="A74" s="299"/>
      <c r="B74" s="299"/>
      <c r="C74" s="298"/>
      <c r="D74" s="298"/>
      <c r="E74" s="299"/>
      <c r="F74" s="299"/>
      <c r="G74" s="299"/>
      <c r="H74" s="299"/>
      <c r="I74" s="299"/>
      <c r="J74" s="103"/>
      <c r="K74" s="103"/>
      <c r="L74" s="299"/>
      <c r="M74" s="299"/>
      <c r="N74" s="299"/>
      <c r="O74" s="299"/>
      <c r="P74" s="298"/>
      <c r="Q74" s="298"/>
      <c r="R74" s="298"/>
      <c r="S74" s="298"/>
      <c r="T74" s="298"/>
    </row>
    <row r="75" spans="1:20" ht="15.75" customHeight="1" x14ac:dyDescent="0.2">
      <c r="A75" s="299"/>
      <c r="B75" s="299"/>
      <c r="C75" s="298"/>
      <c r="D75" s="298"/>
      <c r="E75" s="299"/>
      <c r="F75" s="299"/>
      <c r="G75" s="299"/>
      <c r="H75" s="299"/>
      <c r="I75" s="299"/>
      <c r="J75" s="103"/>
      <c r="K75" s="103"/>
      <c r="L75" s="299"/>
      <c r="M75" s="299"/>
      <c r="N75" s="299"/>
      <c r="O75" s="299"/>
      <c r="P75" s="298"/>
      <c r="Q75" s="298"/>
      <c r="R75" s="298"/>
      <c r="S75" s="298"/>
      <c r="T75" s="298"/>
    </row>
    <row r="76" spans="1:20" ht="15.75" customHeight="1" x14ac:dyDescent="0.2">
      <c r="A76" s="299"/>
      <c r="B76" s="299"/>
      <c r="C76" s="298"/>
      <c r="D76" s="298"/>
      <c r="E76" s="299"/>
      <c r="F76" s="299"/>
      <c r="G76" s="299"/>
      <c r="H76" s="299"/>
      <c r="I76" s="299"/>
      <c r="J76" s="103"/>
      <c r="K76" s="103"/>
      <c r="L76" s="299"/>
      <c r="M76" s="299"/>
      <c r="N76" s="299"/>
      <c r="O76" s="299"/>
      <c r="P76" s="298"/>
      <c r="Q76" s="298"/>
      <c r="R76" s="298"/>
      <c r="S76" s="298"/>
      <c r="T76" s="298"/>
    </row>
    <row r="77" spans="1:20" ht="15.75" customHeight="1" x14ac:dyDescent="0.25">
      <c r="A77" s="299"/>
      <c r="B77" s="547" t="s">
        <v>49</v>
      </c>
      <c r="C77" s="547"/>
      <c r="D77" s="547"/>
      <c r="E77" s="547"/>
      <c r="F77" s="547"/>
      <c r="G77" s="547"/>
      <c r="H77" s="547"/>
      <c r="I77" s="547"/>
      <c r="J77" s="131"/>
      <c r="K77" s="131"/>
      <c r="L77" s="299"/>
      <c r="M77" s="299"/>
      <c r="N77" s="299"/>
      <c r="O77" s="299"/>
      <c r="P77" s="298"/>
      <c r="Q77" s="298"/>
      <c r="R77" s="298"/>
      <c r="S77" s="298"/>
      <c r="T77" s="298"/>
    </row>
    <row r="78" spans="1:20" ht="15" customHeight="1" x14ac:dyDescent="0.2">
      <c r="A78" s="299"/>
      <c r="B78" s="299"/>
      <c r="C78" s="548" t="s">
        <v>170</v>
      </c>
      <c r="D78" s="548"/>
      <c r="E78" s="548"/>
      <c r="F78" s="548"/>
      <c r="G78" s="548"/>
      <c r="H78" s="548"/>
      <c r="I78" s="548"/>
      <c r="J78" s="103"/>
      <c r="K78" s="103"/>
      <c r="L78" s="299"/>
      <c r="M78" s="299"/>
      <c r="N78" s="299"/>
      <c r="O78" s="299"/>
      <c r="P78" s="298"/>
      <c r="Q78" s="298"/>
      <c r="R78" s="298"/>
      <c r="S78" s="298"/>
      <c r="T78" s="298"/>
    </row>
    <row r="79" spans="1:20" ht="15" customHeight="1" x14ac:dyDescent="0.2">
      <c r="A79" s="299"/>
      <c r="B79" s="299"/>
      <c r="C79" s="549"/>
      <c r="D79" s="549"/>
      <c r="E79" s="549"/>
      <c r="F79" s="549"/>
      <c r="G79" s="549"/>
      <c r="H79" s="549"/>
      <c r="I79" s="549"/>
      <c r="J79" s="103"/>
      <c r="K79" s="103"/>
      <c r="L79" s="299"/>
      <c r="M79" s="299"/>
      <c r="N79" s="299"/>
      <c r="O79" s="299"/>
      <c r="P79" s="298"/>
      <c r="Q79" s="298"/>
      <c r="R79" s="298"/>
      <c r="S79" s="298"/>
      <c r="T79" s="298"/>
    </row>
    <row r="80" spans="1:20" ht="15" customHeight="1" x14ac:dyDescent="0.2">
      <c r="A80" s="299"/>
      <c r="B80" s="299"/>
      <c r="C80" s="299"/>
      <c r="D80" s="299"/>
      <c r="E80" s="299"/>
      <c r="F80" s="136"/>
      <c r="G80" s="299"/>
      <c r="H80" s="299"/>
      <c r="I80" s="299"/>
      <c r="J80" s="103"/>
      <c r="K80" s="103"/>
      <c r="L80" s="299"/>
      <c r="M80" s="299"/>
      <c r="N80" s="299"/>
      <c r="O80" s="299"/>
      <c r="P80" s="298"/>
      <c r="Q80" s="298"/>
      <c r="R80" s="298"/>
      <c r="S80" s="298"/>
      <c r="T80" s="298"/>
    </row>
    <row r="81" spans="1:11" x14ac:dyDescent="0.2">
      <c r="A81" s="142" t="s">
        <v>171</v>
      </c>
      <c r="B81" s="142"/>
      <c r="C81" s="550" t="s">
        <v>172</v>
      </c>
      <c r="D81" s="550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173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90" t="s">
        <v>76</v>
      </c>
      <c r="B1" s="591"/>
      <c r="C1" s="591"/>
      <c r="D1" s="591"/>
      <c r="E1" s="591"/>
      <c r="F1" s="592"/>
      <c r="G1" s="144"/>
    </row>
    <row r="2" spans="1:7" x14ac:dyDescent="0.25">
      <c r="A2" s="145" t="s">
        <v>21</v>
      </c>
      <c r="B2" s="43" t="s">
        <v>26</v>
      </c>
      <c r="C2" s="43" t="s">
        <v>174</v>
      </c>
      <c r="D2" s="528" t="s">
        <v>31</v>
      </c>
      <c r="E2" s="528"/>
      <c r="F2" s="528"/>
      <c r="G2" s="146"/>
    </row>
    <row r="3" spans="1:7" x14ac:dyDescent="0.25">
      <c r="A3" s="147" t="s">
        <v>175</v>
      </c>
      <c r="B3" s="148">
        <f>SUMIF(B13:B998,"Anu",E13:E998)</f>
        <v>29.5</v>
      </c>
      <c r="C3" s="148">
        <f>B3/4</f>
        <v>7.375</v>
      </c>
      <c r="D3" s="593" t="s">
        <v>176</v>
      </c>
      <c r="E3" s="594"/>
      <c r="F3" s="595"/>
      <c r="G3" s="144"/>
    </row>
    <row r="4" spans="1:7" x14ac:dyDescent="0.25">
      <c r="A4" s="147" t="s">
        <v>177</v>
      </c>
      <c r="B4" s="148">
        <f>SUMIF(B13:B998,"Ari",E13:E998)</f>
        <v>39</v>
      </c>
      <c r="C4" s="148">
        <f>B4/4</f>
        <v>9.75</v>
      </c>
      <c r="D4" s="579" t="s">
        <v>178</v>
      </c>
      <c r="E4" s="580"/>
      <c r="F4" s="581"/>
      <c r="G4" s="144"/>
    </row>
    <row r="5" spans="1:7" x14ac:dyDescent="0.25">
      <c r="A5" s="147" t="s">
        <v>179</v>
      </c>
      <c r="B5" s="148">
        <f>SUMIF(B13:B998,"Ilkka",E13:E998)</f>
        <v>29</v>
      </c>
      <c r="C5" s="148">
        <f>B5/4</f>
        <v>7.25</v>
      </c>
      <c r="D5" s="579"/>
      <c r="E5" s="580"/>
      <c r="F5" s="581"/>
      <c r="G5" s="144"/>
    </row>
    <row r="6" spans="1:7" x14ac:dyDescent="0.25">
      <c r="A6" s="147" t="s">
        <v>180</v>
      </c>
      <c r="B6" s="148">
        <f>SUMIF(B13:B998,"Ka",E13:E998)</f>
        <v>19</v>
      </c>
      <c r="C6" s="148">
        <f>B6/4</f>
        <v>4.75</v>
      </c>
      <c r="D6" s="579"/>
      <c r="E6" s="580"/>
      <c r="F6" s="581"/>
      <c r="G6" s="144"/>
    </row>
    <row r="7" spans="1:7" x14ac:dyDescent="0.25">
      <c r="A7" s="149" t="s">
        <v>181</v>
      </c>
      <c r="B7" s="150">
        <f>SUMIF(B13:B998,"Tero",E13:E998)</f>
        <v>24.5</v>
      </c>
      <c r="C7" s="150">
        <f>B7/4</f>
        <v>6.125</v>
      </c>
      <c r="D7" s="579"/>
      <c r="E7" s="580"/>
      <c r="F7" s="581"/>
      <c r="G7" s="144"/>
    </row>
    <row r="8" spans="1:7" x14ac:dyDescent="0.25">
      <c r="A8" s="582" t="s">
        <v>32</v>
      </c>
      <c r="B8" s="584">
        <f>IF((SUM(B3:B7)=0),"",SUM(B3:B7))</f>
        <v>141</v>
      </c>
      <c r="C8" s="584">
        <f>IF((SUM(C3:C7)=0),"",SUM(C3:C7))</f>
        <v>35.25</v>
      </c>
      <c r="D8" s="579"/>
      <c r="E8" s="580"/>
      <c r="F8" s="581"/>
      <c r="G8" s="144"/>
    </row>
    <row r="9" spans="1:7" s="11" customFormat="1" x14ac:dyDescent="0.25">
      <c r="A9" s="583"/>
      <c r="B9" s="585"/>
      <c r="C9" s="586"/>
      <c r="D9" s="587"/>
      <c r="E9" s="588"/>
      <c r="F9" s="589"/>
      <c r="G9" s="144"/>
    </row>
    <row r="10" spans="1:7" s="11" customFormat="1" x14ac:dyDescent="0.25">
      <c r="A10" s="571" t="s">
        <v>34</v>
      </c>
      <c r="B10" s="572"/>
      <c r="C10" s="572"/>
      <c r="D10" s="572"/>
      <c r="E10" s="573"/>
      <c r="F10" s="572"/>
      <c r="G10" s="146"/>
    </row>
    <row r="11" spans="1:7" x14ac:dyDescent="0.25">
      <c r="A11" s="574" t="s">
        <v>35</v>
      </c>
      <c r="B11" s="505" t="s">
        <v>21</v>
      </c>
      <c r="C11" s="406" t="s">
        <v>36</v>
      </c>
      <c r="D11" s="408"/>
      <c r="E11" s="575" t="s">
        <v>37</v>
      </c>
      <c r="F11" s="577" t="s">
        <v>182</v>
      </c>
      <c r="G11" s="144"/>
    </row>
    <row r="12" spans="1:7" ht="15.75" customHeight="1" x14ac:dyDescent="0.25">
      <c r="A12" s="574"/>
      <c r="B12" s="505"/>
      <c r="C12" s="292" t="s">
        <v>39</v>
      </c>
      <c r="D12" s="151" t="s">
        <v>40</v>
      </c>
      <c r="E12" s="576"/>
      <c r="F12" s="578"/>
      <c r="G12" s="144"/>
    </row>
    <row r="13" spans="1:7" x14ac:dyDescent="0.25">
      <c r="A13" s="152">
        <v>41317</v>
      </c>
      <c r="B13" s="153" t="s">
        <v>175</v>
      </c>
      <c r="C13" s="154"/>
      <c r="D13" s="155" t="s">
        <v>183</v>
      </c>
      <c r="E13" s="156">
        <v>2</v>
      </c>
      <c r="F13" s="157" t="s">
        <v>184</v>
      </c>
      <c r="G13" s="144"/>
    </row>
    <row r="14" spans="1:7" x14ac:dyDescent="0.25">
      <c r="A14" s="152">
        <v>41319</v>
      </c>
      <c r="B14" s="153" t="s">
        <v>175</v>
      </c>
      <c r="C14" s="158"/>
      <c r="D14" s="155" t="s">
        <v>183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175</v>
      </c>
      <c r="C15" s="161"/>
      <c r="D15" s="155" t="s">
        <v>185</v>
      </c>
      <c r="E15" s="156">
        <v>1</v>
      </c>
      <c r="F15" s="157" t="s">
        <v>186</v>
      </c>
      <c r="G15" s="144"/>
    </row>
    <row r="16" spans="1:7" x14ac:dyDescent="0.25">
      <c r="A16" s="152">
        <v>41320</v>
      </c>
      <c r="B16" s="153" t="s">
        <v>175</v>
      </c>
      <c r="C16" s="162" t="s">
        <v>159</v>
      </c>
      <c r="D16" s="155" t="s">
        <v>187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175</v>
      </c>
      <c r="C17" s="162" t="s">
        <v>159</v>
      </c>
      <c r="D17" s="155" t="s">
        <v>188</v>
      </c>
      <c r="E17" s="156">
        <v>1</v>
      </c>
      <c r="F17" s="157" t="s">
        <v>189</v>
      </c>
      <c r="G17" s="144"/>
    </row>
    <row r="18" spans="1:7" x14ac:dyDescent="0.25">
      <c r="A18" s="152">
        <v>41317</v>
      </c>
      <c r="B18" s="153" t="s">
        <v>177</v>
      </c>
      <c r="C18" s="154"/>
      <c r="D18" s="155" t="s">
        <v>183</v>
      </c>
      <c r="E18" s="156">
        <v>2</v>
      </c>
      <c r="F18" s="157" t="s">
        <v>184</v>
      </c>
      <c r="G18" s="144"/>
    </row>
    <row r="19" spans="1:7" x14ac:dyDescent="0.25">
      <c r="A19" s="152">
        <v>41319</v>
      </c>
      <c r="B19" s="153" t="s">
        <v>177</v>
      </c>
      <c r="C19" s="161"/>
      <c r="D19" s="155" t="s">
        <v>183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177</v>
      </c>
      <c r="C20" s="164"/>
      <c r="D20" s="155" t="s">
        <v>190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177</v>
      </c>
      <c r="C21" s="164" t="s">
        <v>108</v>
      </c>
      <c r="D21" s="155" t="s">
        <v>191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179</v>
      </c>
      <c r="C22" s="164" t="s">
        <v>108</v>
      </c>
      <c r="D22" s="155" t="s">
        <v>191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180</v>
      </c>
      <c r="C23" s="154"/>
      <c r="D23" s="155" t="s">
        <v>183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180</v>
      </c>
      <c r="C24" s="161"/>
      <c r="D24" s="155" t="s">
        <v>183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180</v>
      </c>
      <c r="C25" s="162" t="s">
        <v>192</v>
      </c>
      <c r="D25" s="155" t="s">
        <v>193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180</v>
      </c>
      <c r="C26" s="162" t="s">
        <v>192</v>
      </c>
      <c r="D26" s="155" t="s">
        <v>194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181</v>
      </c>
      <c r="C27" s="154"/>
      <c r="D27" s="155" t="s">
        <v>183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181</v>
      </c>
      <c r="C28" s="158"/>
      <c r="D28" s="155" t="s">
        <v>183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181</v>
      </c>
      <c r="C29" s="158"/>
      <c r="D29" s="155" t="s">
        <v>183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179</v>
      </c>
      <c r="C30" s="158"/>
      <c r="D30" s="155" t="s">
        <v>183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179</v>
      </c>
      <c r="C31" s="161"/>
      <c r="D31" s="155" t="s">
        <v>183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179</v>
      </c>
      <c r="C32" s="162" t="s">
        <v>195</v>
      </c>
      <c r="D32" s="155" t="s">
        <v>196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177</v>
      </c>
      <c r="C33" s="153"/>
      <c r="D33" s="155" t="s">
        <v>183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177</v>
      </c>
      <c r="C34" s="164" t="s">
        <v>108</v>
      </c>
      <c r="D34" s="155" t="s">
        <v>197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175</v>
      </c>
      <c r="C35" s="153"/>
      <c r="D35" s="155" t="s">
        <v>183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179</v>
      </c>
      <c r="C36" s="162" t="s">
        <v>195</v>
      </c>
      <c r="D36" s="155" t="s">
        <v>198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177</v>
      </c>
      <c r="C37" s="162" t="s">
        <v>195</v>
      </c>
      <c r="D37" s="155" t="s">
        <v>198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181</v>
      </c>
      <c r="C38" s="162" t="s">
        <v>199</v>
      </c>
      <c r="D38" s="155" t="s">
        <v>200</v>
      </c>
      <c r="E38" s="156">
        <v>2</v>
      </c>
      <c r="F38" s="157" t="s">
        <v>201</v>
      </c>
      <c r="G38" s="144"/>
    </row>
    <row r="39" spans="1:7" x14ac:dyDescent="0.25">
      <c r="A39" s="152">
        <v>41326</v>
      </c>
      <c r="B39" s="153" t="s">
        <v>177</v>
      </c>
      <c r="C39" s="164" t="s">
        <v>108</v>
      </c>
      <c r="D39" s="155" t="s">
        <v>202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181</v>
      </c>
      <c r="C40" s="162" t="s">
        <v>199</v>
      </c>
      <c r="D40" s="155" t="s">
        <v>203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175</v>
      </c>
      <c r="C41" s="154"/>
      <c r="D41" s="155" t="s">
        <v>204</v>
      </c>
      <c r="E41" s="156">
        <v>1</v>
      </c>
      <c r="F41" s="157" t="s">
        <v>205</v>
      </c>
      <c r="G41" s="144"/>
    </row>
    <row r="42" spans="1:7" x14ac:dyDescent="0.25">
      <c r="A42" s="152">
        <v>41329</v>
      </c>
      <c r="B42" s="153" t="s">
        <v>177</v>
      </c>
      <c r="C42" s="161"/>
      <c r="D42" s="155" t="s">
        <v>183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179</v>
      </c>
      <c r="C43" s="162" t="s">
        <v>195</v>
      </c>
      <c r="D43" s="155" t="s">
        <v>206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179</v>
      </c>
      <c r="C44" s="153"/>
      <c r="D44" s="155" t="s">
        <v>183</v>
      </c>
      <c r="E44" s="156">
        <v>2</v>
      </c>
      <c r="F44" s="157" t="s">
        <v>207</v>
      </c>
      <c r="G44" s="144"/>
    </row>
    <row r="45" spans="1:7" x14ac:dyDescent="0.25">
      <c r="A45" s="152">
        <v>41329</v>
      </c>
      <c r="B45" s="153" t="s">
        <v>177</v>
      </c>
      <c r="C45" s="162" t="s">
        <v>208</v>
      </c>
      <c r="D45" s="155" t="s">
        <v>209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181</v>
      </c>
      <c r="C46" s="154"/>
      <c r="D46" s="155" t="s">
        <v>183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180</v>
      </c>
      <c r="C47" s="158"/>
      <c r="D47" s="155" t="s">
        <v>183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175</v>
      </c>
      <c r="C48" s="161"/>
      <c r="D48" s="155" t="s">
        <v>183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179</v>
      </c>
      <c r="C49" s="164" t="s">
        <v>102</v>
      </c>
      <c r="D49" s="155" t="s">
        <v>210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181</v>
      </c>
      <c r="C50" s="154"/>
      <c r="D50" s="155" t="s">
        <v>211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175</v>
      </c>
      <c r="C51" s="158"/>
      <c r="D51" s="155" t="s">
        <v>183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179</v>
      </c>
      <c r="C52" s="158"/>
      <c r="D52" s="155" t="s">
        <v>183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181</v>
      </c>
      <c r="C53" s="158"/>
      <c r="D53" s="155" t="s">
        <v>183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177</v>
      </c>
      <c r="C54" s="161"/>
      <c r="D54" s="155" t="s">
        <v>183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175</v>
      </c>
      <c r="C55" s="164" t="s">
        <v>102</v>
      </c>
      <c r="D55" s="155" t="s">
        <v>212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175</v>
      </c>
      <c r="C56" s="154"/>
      <c r="D56" s="155" t="s">
        <v>183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177</v>
      </c>
      <c r="C57" s="158"/>
      <c r="D57" s="155" t="s">
        <v>183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180</v>
      </c>
      <c r="C58" s="158"/>
      <c r="D58" s="155" t="s">
        <v>183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179</v>
      </c>
      <c r="C59" s="158"/>
      <c r="D59" s="155" t="s">
        <v>183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181</v>
      </c>
      <c r="C60" s="161"/>
      <c r="D60" s="155" t="s">
        <v>183</v>
      </c>
      <c r="E60" s="156">
        <v>0.5</v>
      </c>
      <c r="F60" s="157" t="s">
        <v>213</v>
      </c>
      <c r="G60" s="144"/>
    </row>
    <row r="61" spans="1:7" x14ac:dyDescent="0.25">
      <c r="A61" s="152">
        <v>41337</v>
      </c>
      <c r="B61" s="153" t="s">
        <v>181</v>
      </c>
      <c r="C61" s="164" t="s">
        <v>214</v>
      </c>
      <c r="D61" s="155" t="s">
        <v>215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175</v>
      </c>
      <c r="C62" s="164"/>
      <c r="D62" s="155" t="s">
        <v>216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181</v>
      </c>
      <c r="C63" s="162" t="s">
        <v>217</v>
      </c>
      <c r="D63" s="62" t="s">
        <v>218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179</v>
      </c>
      <c r="C64" s="164" t="s">
        <v>219</v>
      </c>
      <c r="D64" s="155" t="s">
        <v>220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175</v>
      </c>
      <c r="C66" s="158"/>
      <c r="D66" s="155" t="s">
        <v>183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177</v>
      </c>
      <c r="C67" s="158"/>
      <c r="D67" s="155" t="s">
        <v>183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179</v>
      </c>
      <c r="C68" s="158"/>
      <c r="D68" s="155" t="s">
        <v>183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180</v>
      </c>
      <c r="C69" s="158"/>
      <c r="D69" s="155" t="s">
        <v>183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181</v>
      </c>
      <c r="C70" s="158"/>
      <c r="D70" s="155" t="s">
        <v>183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175</v>
      </c>
      <c r="C71" s="161"/>
      <c r="D71" s="155" t="s">
        <v>221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177</v>
      </c>
      <c r="C72" s="162" t="s">
        <v>222</v>
      </c>
      <c r="D72" s="155" t="s">
        <v>223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175</v>
      </c>
      <c r="C73" s="164"/>
      <c r="D73" s="155" t="s">
        <v>221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175</v>
      </c>
      <c r="C74" s="154"/>
      <c r="D74" s="155" t="s">
        <v>183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177</v>
      </c>
      <c r="C75" s="158"/>
      <c r="D75" s="155" t="s">
        <v>183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181</v>
      </c>
      <c r="C76" s="158"/>
      <c r="D76" s="155" t="s">
        <v>183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180</v>
      </c>
      <c r="C77" s="158"/>
      <c r="D77" s="155" t="s">
        <v>183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179</v>
      </c>
      <c r="C78" s="161"/>
      <c r="D78" s="155" t="s">
        <v>183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175</v>
      </c>
      <c r="C79" s="164"/>
      <c r="D79" s="155" t="s">
        <v>224</v>
      </c>
      <c r="E79" s="156">
        <v>1</v>
      </c>
      <c r="F79" s="157" t="s">
        <v>225</v>
      </c>
      <c r="G79" s="144"/>
    </row>
    <row r="80" spans="1:7" ht="30" customHeight="1" x14ac:dyDescent="0.25">
      <c r="A80" s="152">
        <v>41341</v>
      </c>
      <c r="B80" s="153" t="s">
        <v>177</v>
      </c>
      <c r="C80" s="162" t="s">
        <v>226</v>
      </c>
      <c r="D80" s="155" t="s">
        <v>227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180</v>
      </c>
      <c r="C81" s="162" t="s">
        <v>228</v>
      </c>
      <c r="D81" s="155" t="s">
        <v>229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180</v>
      </c>
      <c r="C82" s="162" t="s">
        <v>111</v>
      </c>
      <c r="D82" s="155" t="s">
        <v>230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180</v>
      </c>
      <c r="C83" s="162" t="s">
        <v>116</v>
      </c>
      <c r="D83" s="155" t="s">
        <v>231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180</v>
      </c>
      <c r="C84" s="162" t="s">
        <v>116</v>
      </c>
      <c r="D84" s="155" t="s">
        <v>232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179</v>
      </c>
      <c r="C85" s="154"/>
      <c r="D85" s="155" t="s">
        <v>233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179</v>
      </c>
      <c r="C86" s="158"/>
      <c r="D86" s="155" t="s">
        <v>234</v>
      </c>
      <c r="E86" s="170">
        <v>3</v>
      </c>
      <c r="F86" s="146"/>
      <c r="G86" s="160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68" zoomScaleNormal="100" workbookViewId="0">
      <selection activeCell="G90" sqref="G90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6"/>
      <c r="F1" s="218"/>
      <c r="G1" s="286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48" t="s">
        <v>41</v>
      </c>
      <c r="C2" s="449"/>
      <c r="D2" s="449"/>
      <c r="E2" s="449"/>
      <c r="F2" s="449"/>
      <c r="G2" s="449"/>
      <c r="H2" s="450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45" t="s">
        <v>238</v>
      </c>
      <c r="C3" s="446"/>
      <c r="D3" s="446"/>
      <c r="E3" s="446"/>
      <c r="F3" s="446"/>
      <c r="G3" s="446"/>
      <c r="H3" s="447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35</v>
      </c>
      <c r="C4" s="443" t="s">
        <v>42</v>
      </c>
      <c r="D4" s="444"/>
      <c r="E4" s="223" t="s">
        <v>43</v>
      </c>
      <c r="F4" s="308" t="s">
        <v>39</v>
      </c>
      <c r="G4" s="225" t="s">
        <v>44</v>
      </c>
      <c r="H4" s="224" t="s">
        <v>39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7" t="s">
        <v>248</v>
      </c>
      <c r="C5" s="267" t="s">
        <v>236</v>
      </c>
      <c r="D5" s="281" t="s">
        <v>45</v>
      </c>
      <c r="E5" s="284" t="s">
        <v>278</v>
      </c>
      <c r="F5" s="228"/>
      <c r="G5" s="284" t="s">
        <v>249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7"/>
      <c r="C6" s="267" t="s">
        <v>237</v>
      </c>
      <c r="D6" s="281" t="s">
        <v>45</v>
      </c>
      <c r="E6" s="284" t="s">
        <v>278</v>
      </c>
      <c r="F6" s="183"/>
      <c r="G6" s="304" t="s">
        <v>249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8"/>
      <c r="C7" s="439"/>
      <c r="D7" s="439"/>
      <c r="E7" s="439"/>
      <c r="F7" s="439"/>
      <c r="G7" s="439"/>
      <c r="H7" s="440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7" t="s">
        <v>235</v>
      </c>
      <c r="C8" s="267" t="s">
        <v>236</v>
      </c>
      <c r="D8" s="305" t="s">
        <v>45</v>
      </c>
      <c r="E8" s="304" t="s">
        <v>249</v>
      </c>
      <c r="F8" s="228"/>
      <c r="G8" s="304" t="s">
        <v>280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7"/>
      <c r="C9" s="267" t="s">
        <v>237</v>
      </c>
      <c r="D9" s="305" t="s">
        <v>45</v>
      </c>
      <c r="E9" s="304" t="s">
        <v>249</v>
      </c>
      <c r="F9" s="183"/>
      <c r="G9" s="304" t="s">
        <v>249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8"/>
      <c r="C10" s="439"/>
      <c r="D10" s="439"/>
      <c r="E10" s="439"/>
      <c r="F10" s="439"/>
      <c r="G10" s="439"/>
      <c r="H10" s="440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41" t="s">
        <v>250</v>
      </c>
      <c r="C11" s="267" t="s">
        <v>236</v>
      </c>
      <c r="D11" s="312" t="s">
        <v>45</v>
      </c>
      <c r="E11" s="311" t="s">
        <v>298</v>
      </c>
      <c r="F11" s="228"/>
      <c r="G11" s="311" t="s">
        <v>304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42"/>
      <c r="C12" s="267" t="s">
        <v>237</v>
      </c>
      <c r="D12" s="312" t="s">
        <v>45</v>
      </c>
      <c r="E12" s="311" t="s">
        <v>249</v>
      </c>
      <c r="F12" s="183"/>
      <c r="G12" s="311" t="s">
        <v>249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29"/>
      <c r="B13" s="438"/>
      <c r="C13" s="439"/>
      <c r="D13" s="439"/>
      <c r="E13" s="439"/>
      <c r="F13" s="439"/>
      <c r="G13" s="439"/>
      <c r="H13" s="440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29"/>
      <c r="B14" s="441" t="s">
        <v>303</v>
      </c>
      <c r="C14" s="267" t="s">
        <v>236</v>
      </c>
      <c r="D14" s="312" t="s">
        <v>45</v>
      </c>
      <c r="E14" s="311" t="s">
        <v>304</v>
      </c>
      <c r="F14" s="228"/>
      <c r="G14" s="311" t="s">
        <v>308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29"/>
      <c r="B15" s="442"/>
      <c r="C15" s="267" t="s">
        <v>237</v>
      </c>
      <c r="D15" s="312" t="s">
        <v>45</v>
      </c>
      <c r="E15" s="311" t="s">
        <v>310</v>
      </c>
      <c r="F15" s="183"/>
      <c r="G15" s="311" t="s">
        <v>309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29"/>
      <c r="B16" s="438"/>
      <c r="C16" s="439"/>
      <c r="D16" s="439"/>
      <c r="E16" s="439"/>
      <c r="F16" s="439"/>
      <c r="G16" s="439"/>
      <c r="H16" s="440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41" t="s">
        <v>356</v>
      </c>
      <c r="C17" s="267" t="s">
        <v>236</v>
      </c>
      <c r="D17" s="324" t="s">
        <v>45</v>
      </c>
      <c r="E17" s="192" t="s">
        <v>361</v>
      </c>
      <c r="F17" s="228"/>
      <c r="G17" s="192" t="s">
        <v>363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42"/>
      <c r="C18" s="267" t="s">
        <v>237</v>
      </c>
      <c r="D18" s="324" t="s">
        <v>45</v>
      </c>
      <c r="E18" s="192" t="s">
        <v>360</v>
      </c>
      <c r="F18" s="183"/>
      <c r="G18" s="192" t="s">
        <v>362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8"/>
      <c r="C19" s="439"/>
      <c r="D19" s="439"/>
      <c r="E19" s="439"/>
      <c r="F19" s="439"/>
      <c r="G19" s="439"/>
      <c r="H19" s="440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41" t="s">
        <v>351</v>
      </c>
      <c r="C20" s="267" t="s">
        <v>236</v>
      </c>
      <c r="D20" s="324" t="s">
        <v>45</v>
      </c>
      <c r="E20" s="192" t="s">
        <v>365</v>
      </c>
      <c r="F20" s="228"/>
      <c r="G20" s="192" t="s">
        <v>365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42"/>
      <c r="C21" s="267" t="s">
        <v>237</v>
      </c>
      <c r="D21" s="324" t="s">
        <v>45</v>
      </c>
      <c r="E21" s="192" t="s">
        <v>365</v>
      </c>
      <c r="F21" s="183"/>
      <c r="G21" s="192" t="s">
        <v>365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8"/>
      <c r="C22" s="439"/>
      <c r="D22" s="439"/>
      <c r="E22" s="439"/>
      <c r="F22" s="439"/>
      <c r="G22" s="439"/>
      <c r="H22" s="440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41" t="s">
        <v>352</v>
      </c>
      <c r="C23" s="267" t="s">
        <v>236</v>
      </c>
      <c r="D23" s="324" t="s">
        <v>45</v>
      </c>
      <c r="E23" s="192" t="s">
        <v>365</v>
      </c>
      <c r="F23" s="228"/>
      <c r="G23" s="192" t="s">
        <v>365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42"/>
      <c r="C24" s="267" t="s">
        <v>237</v>
      </c>
      <c r="D24" s="324" t="s">
        <v>45</v>
      </c>
      <c r="E24" s="192" t="s">
        <v>365</v>
      </c>
      <c r="F24" s="183"/>
      <c r="G24" s="192" t="s">
        <v>365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8"/>
      <c r="C25" s="439"/>
      <c r="D25" s="439"/>
      <c r="E25" s="439"/>
      <c r="F25" s="439"/>
      <c r="G25" s="439"/>
      <c r="H25" s="440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41" t="s">
        <v>353</v>
      </c>
      <c r="C26" s="267" t="s">
        <v>236</v>
      </c>
      <c r="D26" s="324" t="s">
        <v>45</v>
      </c>
      <c r="E26" s="192" t="s">
        <v>365</v>
      </c>
      <c r="F26" s="228"/>
      <c r="G26" s="192" t="s">
        <v>365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42"/>
      <c r="C27" s="267" t="s">
        <v>237</v>
      </c>
      <c r="D27" s="324" t="s">
        <v>45</v>
      </c>
      <c r="E27" s="192" t="s">
        <v>365</v>
      </c>
      <c r="F27" s="183"/>
      <c r="G27" s="192" t="s">
        <v>365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8"/>
      <c r="C28" s="439"/>
      <c r="D28" s="439"/>
      <c r="E28" s="439"/>
      <c r="F28" s="439"/>
      <c r="G28" s="439"/>
      <c r="H28" s="440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41" t="s">
        <v>354</v>
      </c>
      <c r="C29" s="267" t="s">
        <v>236</v>
      </c>
      <c r="D29" s="324" t="s">
        <v>45</v>
      </c>
      <c r="E29" s="325" t="s">
        <v>429</v>
      </c>
      <c r="F29" s="228"/>
      <c r="G29" s="354" t="s">
        <v>429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42"/>
      <c r="C30" s="267" t="s">
        <v>237</v>
      </c>
      <c r="D30" s="324" t="s">
        <v>45</v>
      </c>
      <c r="E30" s="354" t="s">
        <v>429</v>
      </c>
      <c r="F30" s="183"/>
      <c r="G30" s="354" t="s">
        <v>429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8"/>
      <c r="C31" s="439"/>
      <c r="D31" s="439"/>
      <c r="E31" s="439"/>
      <c r="F31" s="439"/>
      <c r="G31" s="439"/>
      <c r="H31" s="440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41" t="s">
        <v>355</v>
      </c>
      <c r="C32" s="267" t="s">
        <v>236</v>
      </c>
      <c r="D32" s="324" t="s">
        <v>45</v>
      </c>
      <c r="E32" s="354" t="s">
        <v>429</v>
      </c>
      <c r="F32" s="228"/>
      <c r="G32" s="354" t="s">
        <v>429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42"/>
      <c r="C33" s="267" t="s">
        <v>237</v>
      </c>
      <c r="D33" s="324" t="s">
        <v>45</v>
      </c>
      <c r="E33" s="354" t="s">
        <v>429</v>
      </c>
      <c r="F33" s="183"/>
      <c r="G33" s="354" t="s">
        <v>429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8"/>
      <c r="C34" s="439"/>
      <c r="D34" s="439"/>
      <c r="E34" s="439"/>
      <c r="F34" s="439"/>
      <c r="G34" s="439"/>
      <c r="H34" s="440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45" t="s">
        <v>47</v>
      </c>
      <c r="C35" s="446"/>
      <c r="D35" s="446"/>
      <c r="E35" s="446"/>
      <c r="F35" s="446"/>
      <c r="G35" s="446"/>
      <c r="H35" s="447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35</v>
      </c>
      <c r="C36" s="443" t="s">
        <v>42</v>
      </c>
      <c r="D36" s="444"/>
      <c r="E36" s="223" t="s">
        <v>43</v>
      </c>
      <c r="F36" s="308" t="s">
        <v>39</v>
      </c>
      <c r="G36" s="225" t="s">
        <v>44</v>
      </c>
      <c r="H36" s="224" t="s">
        <v>39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54" t="s">
        <v>430</v>
      </c>
      <c r="C37" s="267" t="s">
        <v>236</v>
      </c>
      <c r="D37" s="312" t="s">
        <v>45</v>
      </c>
      <c r="E37" s="354" t="s">
        <v>429</v>
      </c>
      <c r="F37" s="228"/>
      <c r="G37" s="311" t="s">
        <v>438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7"/>
      <c r="C38" s="267" t="s">
        <v>237</v>
      </c>
      <c r="D38" s="305" t="s">
        <v>45</v>
      </c>
      <c r="E38" s="354" t="s">
        <v>429</v>
      </c>
      <c r="F38" s="183"/>
      <c r="G38" s="304" t="s">
        <v>440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8"/>
      <c r="C39" s="439"/>
      <c r="D39" s="439"/>
      <c r="E39" s="439"/>
      <c r="F39" s="439"/>
      <c r="G39" s="439"/>
      <c r="H39" s="440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7" t="s">
        <v>431</v>
      </c>
      <c r="C40" s="267" t="s">
        <v>236</v>
      </c>
      <c r="D40" s="305" t="s">
        <v>45</v>
      </c>
      <c r="E40" s="354" t="s">
        <v>438</v>
      </c>
      <c r="F40" s="228"/>
      <c r="G40" s="304" t="s">
        <v>439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7"/>
      <c r="C41" s="267" t="s">
        <v>237</v>
      </c>
      <c r="D41" s="305" t="s">
        <v>45</v>
      </c>
      <c r="E41" s="354" t="s">
        <v>440</v>
      </c>
      <c r="F41" s="183"/>
      <c r="G41" s="304" t="s">
        <v>441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8"/>
      <c r="C42" s="439"/>
      <c r="D42" s="439"/>
      <c r="E42" s="439"/>
      <c r="F42" s="439"/>
      <c r="G42" s="439"/>
      <c r="H42" s="440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7" t="s">
        <v>432</v>
      </c>
      <c r="C43" s="267" t="s">
        <v>236</v>
      </c>
      <c r="D43" s="353" t="s">
        <v>45</v>
      </c>
      <c r="E43" s="355" t="s">
        <v>439</v>
      </c>
      <c r="F43" s="228"/>
      <c r="G43" s="355" t="s">
        <v>439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7"/>
      <c r="C44" s="267" t="s">
        <v>237</v>
      </c>
      <c r="D44" s="353" t="s">
        <v>45</v>
      </c>
      <c r="E44" s="355" t="s">
        <v>441</v>
      </c>
      <c r="F44" s="183"/>
      <c r="G44" s="355" t="s">
        <v>441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8"/>
      <c r="C45" s="439"/>
      <c r="D45" s="439"/>
      <c r="E45" s="439"/>
      <c r="F45" s="439"/>
      <c r="G45" s="439"/>
      <c r="H45" s="440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7" t="s">
        <v>433</v>
      </c>
      <c r="C46" s="267" t="s">
        <v>236</v>
      </c>
      <c r="D46" s="353" t="s">
        <v>45</v>
      </c>
      <c r="E46" s="355" t="s">
        <v>439</v>
      </c>
      <c r="F46" s="228"/>
      <c r="G46" s="355" t="s">
        <v>439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7"/>
      <c r="C47" s="267" t="s">
        <v>237</v>
      </c>
      <c r="D47" s="353" t="s">
        <v>45</v>
      </c>
      <c r="E47" s="355" t="s">
        <v>441</v>
      </c>
      <c r="F47" s="183"/>
      <c r="G47" s="355" t="s">
        <v>441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8"/>
      <c r="C48" s="439"/>
      <c r="D48" s="439"/>
      <c r="E48" s="439"/>
      <c r="F48" s="439"/>
      <c r="G48" s="439"/>
      <c r="H48" s="440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7" t="s">
        <v>434</v>
      </c>
      <c r="C49" s="267" t="s">
        <v>236</v>
      </c>
      <c r="D49" s="353" t="s">
        <v>45</v>
      </c>
      <c r="E49" s="355" t="s">
        <v>439</v>
      </c>
      <c r="F49" s="228"/>
      <c r="G49" s="362" t="s">
        <v>439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7"/>
      <c r="C50" s="267" t="s">
        <v>237</v>
      </c>
      <c r="D50" s="353" t="s">
        <v>45</v>
      </c>
      <c r="E50" s="355" t="s">
        <v>441</v>
      </c>
      <c r="F50" s="183"/>
      <c r="G50" s="362" t="s">
        <v>463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8"/>
      <c r="C51" s="439"/>
      <c r="D51" s="439"/>
      <c r="E51" s="439"/>
      <c r="F51" s="439"/>
      <c r="G51" s="439"/>
      <c r="H51" s="440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7" t="s">
        <v>435</v>
      </c>
      <c r="C52" s="267" t="s">
        <v>236</v>
      </c>
      <c r="D52" s="353" t="s">
        <v>45</v>
      </c>
      <c r="E52" s="362" t="s">
        <v>439</v>
      </c>
      <c r="F52" s="228"/>
      <c r="G52" s="362" t="s">
        <v>461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7"/>
      <c r="C53" s="267" t="s">
        <v>237</v>
      </c>
      <c r="D53" s="353" t="s">
        <v>45</v>
      </c>
      <c r="E53" s="354" t="s">
        <v>463</v>
      </c>
      <c r="F53" s="183"/>
      <c r="G53" s="362" t="s">
        <v>462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8"/>
      <c r="C54" s="439"/>
      <c r="D54" s="439"/>
      <c r="E54" s="439"/>
      <c r="F54" s="439"/>
      <c r="G54" s="439"/>
      <c r="H54" s="440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7" t="s">
        <v>436</v>
      </c>
      <c r="C55" s="267" t="s">
        <v>236</v>
      </c>
      <c r="D55" s="353" t="s">
        <v>45</v>
      </c>
      <c r="E55" s="362" t="s">
        <v>461</v>
      </c>
      <c r="F55" s="228"/>
      <c r="G55" s="375" t="s">
        <v>464</v>
      </c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7"/>
      <c r="C56" s="267" t="s">
        <v>237</v>
      </c>
      <c r="D56" s="353" t="s">
        <v>45</v>
      </c>
      <c r="E56" s="362" t="s">
        <v>462</v>
      </c>
      <c r="F56" s="183"/>
      <c r="G56" s="375" t="s">
        <v>465</v>
      </c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8"/>
      <c r="C57" s="439"/>
      <c r="D57" s="439"/>
      <c r="E57" s="439"/>
      <c r="F57" s="439"/>
      <c r="G57" s="439"/>
      <c r="H57" s="440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7" t="s">
        <v>437</v>
      </c>
      <c r="C58" s="267" t="s">
        <v>236</v>
      </c>
      <c r="D58" s="353" t="s">
        <v>45</v>
      </c>
      <c r="E58" s="375" t="s">
        <v>464</v>
      </c>
      <c r="F58" s="228"/>
      <c r="G58" s="375" t="s">
        <v>464</v>
      </c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7"/>
      <c r="C59" s="267" t="s">
        <v>237</v>
      </c>
      <c r="D59" s="353" t="s">
        <v>45</v>
      </c>
      <c r="E59" s="375" t="s">
        <v>465</v>
      </c>
      <c r="F59" s="183"/>
      <c r="G59" s="375" t="s">
        <v>465</v>
      </c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8"/>
      <c r="C60" s="439"/>
      <c r="D60" s="439"/>
      <c r="E60" s="439"/>
      <c r="F60" s="439"/>
      <c r="G60" s="439"/>
      <c r="H60" s="440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51" t="s">
        <v>48</v>
      </c>
      <c r="C61" s="452"/>
      <c r="D61" s="452"/>
      <c r="E61" s="452"/>
      <c r="F61" s="452"/>
      <c r="G61" s="452"/>
      <c r="H61" s="453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35</v>
      </c>
      <c r="C62" s="443" t="s">
        <v>42</v>
      </c>
      <c r="D62" s="444"/>
      <c r="E62" s="223" t="s">
        <v>43</v>
      </c>
      <c r="F62" s="308" t="s">
        <v>39</v>
      </c>
      <c r="G62" s="225" t="s">
        <v>44</v>
      </c>
      <c r="H62" s="224" t="s">
        <v>39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7" t="s">
        <v>468</v>
      </c>
      <c r="C63" s="267" t="s">
        <v>236</v>
      </c>
      <c r="D63" s="305" t="s">
        <v>45</v>
      </c>
      <c r="E63" s="382" t="s">
        <v>464</v>
      </c>
      <c r="F63" s="228"/>
      <c r="G63" s="304" t="s">
        <v>480</v>
      </c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7"/>
      <c r="C64" s="267" t="s">
        <v>237</v>
      </c>
      <c r="D64" s="305" t="s">
        <v>45</v>
      </c>
      <c r="E64" s="382" t="s">
        <v>465</v>
      </c>
      <c r="F64" s="183"/>
      <c r="G64" s="382" t="s">
        <v>465</v>
      </c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8"/>
      <c r="C65" s="439"/>
      <c r="D65" s="439"/>
      <c r="E65" s="439"/>
      <c r="F65" s="439"/>
      <c r="G65" s="439"/>
      <c r="H65" s="440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7" t="s">
        <v>469</v>
      </c>
      <c r="C66" s="267" t="s">
        <v>236</v>
      </c>
      <c r="D66" s="305" t="s">
        <v>45</v>
      </c>
      <c r="E66" s="382" t="s">
        <v>480</v>
      </c>
      <c r="F66" s="228"/>
      <c r="G66" s="304" t="s">
        <v>481</v>
      </c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7"/>
      <c r="C67" s="267" t="s">
        <v>237</v>
      </c>
      <c r="D67" s="305" t="s">
        <v>45</v>
      </c>
      <c r="E67" s="382" t="s">
        <v>465</v>
      </c>
      <c r="F67" s="183"/>
      <c r="G67" s="304" t="s">
        <v>484</v>
      </c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8"/>
      <c r="C68" s="439"/>
      <c r="D68" s="439"/>
      <c r="E68" s="439"/>
      <c r="F68" s="439"/>
      <c r="G68" s="439"/>
      <c r="H68" s="440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7" t="s">
        <v>470</v>
      </c>
      <c r="C69" s="267" t="s">
        <v>236</v>
      </c>
      <c r="D69" s="305" t="s">
        <v>45</v>
      </c>
      <c r="E69" s="382" t="s">
        <v>480</v>
      </c>
      <c r="F69" s="228"/>
      <c r="G69" s="304" t="s">
        <v>482</v>
      </c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7"/>
      <c r="C70" s="267" t="s">
        <v>237</v>
      </c>
      <c r="D70" s="305" t="s">
        <v>45</v>
      </c>
      <c r="E70" s="382" t="s">
        <v>465</v>
      </c>
      <c r="F70" s="183"/>
      <c r="G70" s="382" t="s">
        <v>485</v>
      </c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8"/>
      <c r="C71" s="439"/>
      <c r="D71" s="439"/>
      <c r="E71" s="439"/>
      <c r="F71" s="439"/>
      <c r="G71" s="439"/>
      <c r="H71" s="440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437" t="s">
        <v>471</v>
      </c>
      <c r="C72" s="267" t="s">
        <v>236</v>
      </c>
      <c r="D72" s="374" t="s">
        <v>45</v>
      </c>
      <c r="E72" s="382" t="s">
        <v>482</v>
      </c>
      <c r="F72" s="228"/>
      <c r="G72" s="382" t="s">
        <v>483</v>
      </c>
      <c r="H72" s="183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ht="30" x14ac:dyDescent="0.25">
      <c r="A73" s="212"/>
      <c r="B73" s="437"/>
      <c r="C73" s="267" t="s">
        <v>237</v>
      </c>
      <c r="D73" s="374" t="s">
        <v>45</v>
      </c>
      <c r="E73" s="382" t="s">
        <v>485</v>
      </c>
      <c r="F73" s="183"/>
      <c r="G73" s="382" t="s">
        <v>486</v>
      </c>
      <c r="H73" s="183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438"/>
      <c r="C74" s="439"/>
      <c r="D74" s="439"/>
      <c r="E74" s="439"/>
      <c r="F74" s="439"/>
      <c r="G74" s="439"/>
      <c r="H74" s="440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437" t="s">
        <v>472</v>
      </c>
      <c r="C75" s="267" t="s">
        <v>236</v>
      </c>
      <c r="D75" s="374" t="s">
        <v>45</v>
      </c>
      <c r="E75" s="382" t="s">
        <v>483</v>
      </c>
      <c r="F75" s="228"/>
      <c r="G75" s="383" t="s">
        <v>483</v>
      </c>
      <c r="H75" s="183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ht="30" x14ac:dyDescent="0.25">
      <c r="A76" s="212"/>
      <c r="B76" s="437"/>
      <c r="C76" s="267" t="s">
        <v>237</v>
      </c>
      <c r="D76" s="374" t="s">
        <v>45</v>
      </c>
      <c r="E76" s="382" t="s">
        <v>486</v>
      </c>
      <c r="F76" s="183"/>
      <c r="G76" s="375" t="s">
        <v>487</v>
      </c>
      <c r="H76" s="183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438"/>
      <c r="C77" s="439"/>
      <c r="D77" s="439"/>
      <c r="E77" s="439"/>
      <c r="F77" s="439"/>
      <c r="G77" s="439"/>
      <c r="H77" s="440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437" t="s">
        <v>473</v>
      </c>
      <c r="C78" s="267" t="s">
        <v>236</v>
      </c>
      <c r="D78" s="374" t="s">
        <v>45</v>
      </c>
      <c r="E78" s="383" t="s">
        <v>483</v>
      </c>
      <c r="F78" s="228"/>
      <c r="G78" s="384" t="s">
        <v>483</v>
      </c>
      <c r="H78" s="183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437"/>
      <c r="C79" s="267" t="s">
        <v>237</v>
      </c>
      <c r="D79" s="374" t="s">
        <v>45</v>
      </c>
      <c r="E79" s="384" t="s">
        <v>487</v>
      </c>
      <c r="F79" s="183"/>
      <c r="G79" s="384" t="s">
        <v>487</v>
      </c>
      <c r="H79" s="183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438"/>
      <c r="C80" s="439"/>
      <c r="D80" s="439"/>
      <c r="E80" s="439"/>
      <c r="F80" s="439"/>
      <c r="G80" s="439"/>
      <c r="H80" s="440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437" t="s">
        <v>474</v>
      </c>
      <c r="C81" s="267" t="s">
        <v>236</v>
      </c>
      <c r="D81" s="374" t="s">
        <v>45</v>
      </c>
      <c r="E81" s="384" t="s">
        <v>483</v>
      </c>
      <c r="F81" s="228"/>
      <c r="G81" s="385" t="s">
        <v>483</v>
      </c>
      <c r="H81" s="183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437"/>
      <c r="C82" s="267" t="s">
        <v>237</v>
      </c>
      <c r="D82" s="374" t="s">
        <v>45</v>
      </c>
      <c r="E82" s="384" t="s">
        <v>487</v>
      </c>
      <c r="F82" s="183"/>
      <c r="G82" s="385" t="s">
        <v>488</v>
      </c>
      <c r="H82" s="183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438"/>
      <c r="C83" s="439"/>
      <c r="D83" s="439"/>
      <c r="E83" s="439"/>
      <c r="F83" s="439"/>
      <c r="G83" s="439"/>
      <c r="H83" s="440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437" t="s">
        <v>475</v>
      </c>
      <c r="C84" s="267" t="s">
        <v>236</v>
      </c>
      <c r="D84" s="374" t="s">
        <v>45</v>
      </c>
      <c r="E84" s="385" t="s">
        <v>483</v>
      </c>
      <c r="F84" s="228"/>
      <c r="G84" s="385" t="s">
        <v>483</v>
      </c>
      <c r="H84" s="183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437"/>
      <c r="C85" s="267" t="s">
        <v>237</v>
      </c>
      <c r="D85" s="374" t="s">
        <v>45</v>
      </c>
      <c r="E85" s="385" t="s">
        <v>488</v>
      </c>
      <c r="F85" s="183"/>
      <c r="G85" s="375" t="s">
        <v>489</v>
      </c>
      <c r="H85" s="183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438"/>
      <c r="C86" s="439"/>
      <c r="D86" s="439"/>
      <c r="E86" s="439"/>
      <c r="F86" s="439"/>
      <c r="G86" s="439"/>
      <c r="H86" s="440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2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2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2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2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2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2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2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2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2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2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2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2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2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2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59"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  <mergeCell ref="B66:B67"/>
    <mergeCell ref="B69:B70"/>
    <mergeCell ref="B68:H68"/>
    <mergeCell ref="B58:B59"/>
    <mergeCell ref="B60:H60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8:B9"/>
    <mergeCell ref="B11:B12"/>
    <mergeCell ref="B14:B15"/>
    <mergeCell ref="B19:H19"/>
    <mergeCell ref="B20:B21"/>
    <mergeCell ref="B72:B73"/>
    <mergeCell ref="B74:H74"/>
    <mergeCell ref="B75:B76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71:H71"/>
    <mergeCell ref="C62:D62"/>
    <mergeCell ref="B63:B64"/>
    <mergeCell ref="B65:H65"/>
    <mergeCell ref="B84:B85"/>
    <mergeCell ref="B86:H86"/>
    <mergeCell ref="B77:H77"/>
    <mergeCell ref="B78:B79"/>
    <mergeCell ref="B80:H80"/>
    <mergeCell ref="B81:B82"/>
    <mergeCell ref="B83:H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9"/>
  <sheetViews>
    <sheetView topLeftCell="A38" workbookViewId="0">
      <selection activeCell="E52" sqref="E52"/>
    </sheetView>
  </sheetViews>
  <sheetFormatPr defaultColWidth="23.85546875" defaultRowHeight="15.75" x14ac:dyDescent="0.25"/>
  <cols>
    <col min="1" max="1" width="11.140625" style="338" bestFit="1" customWidth="1"/>
    <col min="2" max="2" width="15.85546875" style="297" bestFit="1" customWidth="1"/>
    <col min="3" max="3" width="23.85546875" style="327"/>
    <col min="4" max="4" width="84.7109375" style="327" customWidth="1"/>
    <col min="5" max="5" width="8.140625" style="297" bestFit="1" customWidth="1"/>
    <col min="6" max="6" width="8.42578125" style="297" bestFit="1" customWidth="1"/>
  </cols>
  <sheetData>
    <row r="1" spans="1:6" x14ac:dyDescent="0.2">
      <c r="A1" s="331" t="s">
        <v>311</v>
      </c>
      <c r="B1" s="328" t="s">
        <v>51</v>
      </c>
      <c r="C1" s="463" t="s">
        <v>52</v>
      </c>
      <c r="D1" s="464"/>
      <c r="E1" s="328" t="s">
        <v>61</v>
      </c>
      <c r="F1" s="328" t="s">
        <v>305</v>
      </c>
    </row>
    <row r="2" spans="1:6" x14ac:dyDescent="0.25">
      <c r="A2" s="336">
        <v>1</v>
      </c>
      <c r="B2" s="332" t="s">
        <v>55</v>
      </c>
      <c r="C2" s="457" t="s">
        <v>239</v>
      </c>
      <c r="D2" s="457"/>
      <c r="E2" s="332"/>
      <c r="F2" s="332"/>
    </row>
    <row r="3" spans="1:6" s="330" customFormat="1" x14ac:dyDescent="0.25">
      <c r="A3" s="337" t="s">
        <v>68</v>
      </c>
      <c r="B3" s="333"/>
      <c r="C3" s="465" t="s">
        <v>240</v>
      </c>
      <c r="D3" s="465"/>
      <c r="E3" s="334" t="s">
        <v>82</v>
      </c>
      <c r="F3" s="333">
        <v>1</v>
      </c>
    </row>
    <row r="4" spans="1:6" s="330" customFormat="1" x14ac:dyDescent="0.25">
      <c r="A4" s="337" t="s">
        <v>70</v>
      </c>
      <c r="B4" s="333"/>
      <c r="C4" s="456" t="s">
        <v>71</v>
      </c>
      <c r="D4" s="456"/>
      <c r="E4" s="334" t="s">
        <v>82</v>
      </c>
      <c r="F4" s="333">
        <v>1</v>
      </c>
    </row>
    <row r="5" spans="1:6" s="330" customFormat="1" ht="15" customHeight="1" x14ac:dyDescent="0.25">
      <c r="A5" s="332">
        <v>2</v>
      </c>
      <c r="B5" s="332" t="s">
        <v>241</v>
      </c>
      <c r="C5" s="466" t="s">
        <v>243</v>
      </c>
      <c r="D5" s="466"/>
      <c r="E5" s="332"/>
      <c r="F5" s="332"/>
    </row>
    <row r="6" spans="1:6" x14ac:dyDescent="0.25">
      <c r="A6" s="338" t="s">
        <v>72</v>
      </c>
      <c r="C6" s="458" t="s">
        <v>244</v>
      </c>
      <c r="D6" s="458"/>
      <c r="E6" s="334" t="s">
        <v>82</v>
      </c>
      <c r="F6" s="333">
        <v>1</v>
      </c>
    </row>
    <row r="7" spans="1:6" x14ac:dyDescent="0.25">
      <c r="A7" s="338" t="s">
        <v>342</v>
      </c>
      <c r="C7" s="326" t="s">
        <v>343</v>
      </c>
      <c r="D7" s="326"/>
      <c r="E7" s="334" t="s">
        <v>82</v>
      </c>
      <c r="F7" s="333">
        <v>2</v>
      </c>
    </row>
    <row r="8" spans="1:6" x14ac:dyDescent="0.25">
      <c r="A8" s="338" t="s">
        <v>344</v>
      </c>
      <c r="C8" s="456" t="s">
        <v>345</v>
      </c>
      <c r="D8" s="456"/>
      <c r="E8" s="334" t="s">
        <v>82</v>
      </c>
      <c r="F8" s="333">
        <v>1</v>
      </c>
    </row>
    <row r="9" spans="1:6" x14ac:dyDescent="0.25">
      <c r="A9" s="338" t="s">
        <v>366</v>
      </c>
      <c r="C9" s="456" t="s">
        <v>367</v>
      </c>
      <c r="D9" s="456"/>
      <c r="E9" s="334" t="s">
        <v>82</v>
      </c>
      <c r="F9" s="333">
        <v>1</v>
      </c>
    </row>
    <row r="10" spans="1:6" x14ac:dyDescent="0.25">
      <c r="A10" s="338" t="s">
        <v>452</v>
      </c>
      <c r="C10" s="357" t="s">
        <v>444</v>
      </c>
      <c r="D10" s="357"/>
      <c r="E10" s="334" t="s">
        <v>82</v>
      </c>
      <c r="F10" s="333">
        <v>2</v>
      </c>
    </row>
    <row r="11" spans="1:6" ht="15" customHeight="1" x14ac:dyDescent="0.25">
      <c r="A11" s="332">
        <v>3</v>
      </c>
      <c r="B11" s="332" t="s">
        <v>241</v>
      </c>
      <c r="C11" s="457" t="s">
        <v>242</v>
      </c>
      <c r="D11" s="457"/>
      <c r="E11" s="332"/>
      <c r="F11" s="332"/>
    </row>
    <row r="12" spans="1:6" x14ac:dyDescent="0.25">
      <c r="A12" s="338" t="s">
        <v>73</v>
      </c>
      <c r="C12" s="458" t="s">
        <v>251</v>
      </c>
      <c r="D12" s="458"/>
      <c r="E12" s="334" t="s">
        <v>82</v>
      </c>
      <c r="F12" s="333">
        <v>1</v>
      </c>
    </row>
    <row r="13" spans="1:6" x14ac:dyDescent="0.25">
      <c r="A13" s="338" t="s">
        <v>46</v>
      </c>
      <c r="C13" s="458" t="s">
        <v>252</v>
      </c>
      <c r="D13" s="458"/>
      <c r="E13" s="334" t="s">
        <v>82</v>
      </c>
      <c r="F13" s="297">
        <v>1</v>
      </c>
    </row>
    <row r="14" spans="1:6" x14ac:dyDescent="0.25">
      <c r="A14" s="338" t="s">
        <v>263</v>
      </c>
      <c r="C14" s="458" t="s">
        <v>253</v>
      </c>
      <c r="D14" s="458"/>
      <c r="E14" s="334" t="s">
        <v>82</v>
      </c>
      <c r="F14" s="333">
        <v>1</v>
      </c>
    </row>
    <row r="15" spans="1:6" x14ac:dyDescent="0.25">
      <c r="A15" s="338" t="s">
        <v>264</v>
      </c>
      <c r="C15" s="458" t="s">
        <v>254</v>
      </c>
      <c r="D15" s="458"/>
      <c r="E15" s="334" t="s">
        <v>82</v>
      </c>
      <c r="F15" s="333">
        <v>1</v>
      </c>
    </row>
    <row r="16" spans="1:6" x14ac:dyDescent="0.25">
      <c r="A16" s="338" t="s">
        <v>265</v>
      </c>
      <c r="C16" s="458" t="s">
        <v>255</v>
      </c>
      <c r="D16" s="458"/>
      <c r="E16" s="334" t="s">
        <v>82</v>
      </c>
      <c r="F16" s="333">
        <v>1</v>
      </c>
    </row>
    <row r="17" spans="1:6" x14ac:dyDescent="0.25">
      <c r="A17" s="338" t="s">
        <v>266</v>
      </c>
      <c r="C17" s="458" t="s">
        <v>256</v>
      </c>
      <c r="D17" s="458"/>
      <c r="E17" s="334" t="s">
        <v>82</v>
      </c>
      <c r="F17" s="333">
        <v>1</v>
      </c>
    </row>
    <row r="18" spans="1:6" x14ac:dyDescent="0.25">
      <c r="A18" s="338" t="s">
        <v>267</v>
      </c>
      <c r="C18" s="458" t="s">
        <v>257</v>
      </c>
      <c r="D18" s="458"/>
      <c r="E18" s="334" t="s">
        <v>82</v>
      </c>
      <c r="F18" s="333">
        <v>1</v>
      </c>
    </row>
    <row r="19" spans="1:6" x14ac:dyDescent="0.25">
      <c r="A19" s="338" t="s">
        <v>268</v>
      </c>
      <c r="C19" s="458" t="s">
        <v>258</v>
      </c>
      <c r="D19" s="458"/>
      <c r="E19" s="334" t="s">
        <v>82</v>
      </c>
      <c r="F19" s="333">
        <v>1</v>
      </c>
    </row>
    <row r="20" spans="1:6" x14ac:dyDescent="0.25">
      <c r="A20" s="338" t="s">
        <v>269</v>
      </c>
      <c r="C20" s="458" t="s">
        <v>259</v>
      </c>
      <c r="D20" s="458"/>
      <c r="E20" s="334" t="s">
        <v>82</v>
      </c>
      <c r="F20" s="333">
        <v>1</v>
      </c>
    </row>
    <row r="21" spans="1:6" x14ac:dyDescent="0.25">
      <c r="A21" s="338" t="s">
        <v>270</v>
      </c>
      <c r="C21" s="458" t="s">
        <v>260</v>
      </c>
      <c r="D21" s="458"/>
      <c r="E21" s="334" t="s">
        <v>82</v>
      </c>
      <c r="F21" s="333">
        <v>1</v>
      </c>
    </row>
    <row r="22" spans="1:6" x14ac:dyDescent="0.25">
      <c r="A22" s="338" t="s">
        <v>271</v>
      </c>
      <c r="C22" s="458" t="s">
        <v>261</v>
      </c>
      <c r="D22" s="458"/>
      <c r="E22" s="334" t="s">
        <v>82</v>
      </c>
      <c r="F22" s="333">
        <v>1</v>
      </c>
    </row>
    <row r="23" spans="1:6" x14ac:dyDescent="0.25">
      <c r="A23" s="338" t="s">
        <v>364</v>
      </c>
      <c r="C23" s="341" t="s">
        <v>363</v>
      </c>
      <c r="D23" s="341"/>
      <c r="E23" s="334" t="s">
        <v>82</v>
      </c>
      <c r="F23" s="333">
        <v>1</v>
      </c>
    </row>
    <row r="24" spans="1:6" x14ac:dyDescent="0.25">
      <c r="A24" s="338" t="s">
        <v>459</v>
      </c>
      <c r="C24" s="456" t="s">
        <v>460</v>
      </c>
      <c r="D24" s="456"/>
      <c r="E24" s="297" t="s">
        <v>262</v>
      </c>
      <c r="F24" s="333">
        <v>3</v>
      </c>
    </row>
    <row r="25" spans="1:6" x14ac:dyDescent="0.25">
      <c r="A25" s="336">
        <v>4</v>
      </c>
      <c r="B25" s="332" t="s">
        <v>279</v>
      </c>
      <c r="C25" s="461" t="s">
        <v>272</v>
      </c>
      <c r="D25" s="461"/>
      <c r="E25" s="332"/>
      <c r="F25" s="332"/>
    </row>
    <row r="26" spans="1:6" x14ac:dyDescent="0.25">
      <c r="A26" s="338" t="s">
        <v>285</v>
      </c>
      <c r="C26" s="459" t="s">
        <v>288</v>
      </c>
      <c r="D26" s="459"/>
      <c r="E26" s="334" t="s">
        <v>82</v>
      </c>
      <c r="F26" s="333">
        <v>1</v>
      </c>
    </row>
    <row r="27" spans="1:6" x14ac:dyDescent="0.25">
      <c r="A27" s="338" t="s">
        <v>286</v>
      </c>
      <c r="C27" s="459" t="s">
        <v>287</v>
      </c>
      <c r="D27" s="459"/>
      <c r="E27" s="334" t="s">
        <v>82</v>
      </c>
      <c r="F27" s="333">
        <v>1</v>
      </c>
    </row>
    <row r="28" spans="1:6" x14ac:dyDescent="0.25">
      <c r="A28" s="338" t="s">
        <v>289</v>
      </c>
      <c r="C28" s="459" t="s">
        <v>321</v>
      </c>
      <c r="D28" s="459"/>
      <c r="E28" s="334" t="s">
        <v>82</v>
      </c>
      <c r="F28" s="333">
        <v>2</v>
      </c>
    </row>
    <row r="29" spans="1:6" x14ac:dyDescent="0.25">
      <c r="A29" s="338" t="s">
        <v>312</v>
      </c>
      <c r="C29" s="455" t="s">
        <v>314</v>
      </c>
      <c r="D29" s="455"/>
      <c r="E29" s="334" t="s">
        <v>82</v>
      </c>
      <c r="F29" s="333">
        <v>2</v>
      </c>
    </row>
    <row r="30" spans="1:6" x14ac:dyDescent="0.25">
      <c r="A30" s="338" t="s">
        <v>290</v>
      </c>
      <c r="C30" s="459" t="s">
        <v>313</v>
      </c>
      <c r="D30" s="459"/>
      <c r="E30" s="334" t="s">
        <v>82</v>
      </c>
      <c r="F30" s="333">
        <v>2</v>
      </c>
    </row>
    <row r="31" spans="1:6" x14ac:dyDescent="0.25">
      <c r="A31" s="338" t="s">
        <v>315</v>
      </c>
      <c r="C31" s="459" t="s">
        <v>322</v>
      </c>
      <c r="D31" s="459"/>
      <c r="E31" s="334" t="s">
        <v>82</v>
      </c>
      <c r="F31" s="333">
        <v>2</v>
      </c>
    </row>
    <row r="32" spans="1:6" x14ac:dyDescent="0.25">
      <c r="A32" s="338" t="s">
        <v>316</v>
      </c>
      <c r="C32" s="455" t="s">
        <v>317</v>
      </c>
      <c r="D32" s="455"/>
      <c r="E32" s="334" t="s">
        <v>82</v>
      </c>
      <c r="F32" s="333">
        <v>2</v>
      </c>
    </row>
    <row r="33" spans="1:6" x14ac:dyDescent="0.25">
      <c r="A33" s="338" t="s">
        <v>318</v>
      </c>
      <c r="C33" s="455" t="s">
        <v>319</v>
      </c>
      <c r="D33" s="455"/>
      <c r="E33" s="334" t="s">
        <v>82</v>
      </c>
      <c r="F33" s="333">
        <v>2</v>
      </c>
    </row>
    <row r="34" spans="1:6" x14ac:dyDescent="0.25">
      <c r="A34" s="338" t="s">
        <v>320</v>
      </c>
      <c r="C34" s="455" t="s">
        <v>330</v>
      </c>
      <c r="D34" s="455"/>
      <c r="E34" s="334" t="s">
        <v>82</v>
      </c>
      <c r="F34" s="333">
        <v>2</v>
      </c>
    </row>
    <row r="35" spans="1:6" ht="15.75" customHeight="1" x14ac:dyDescent="0.25">
      <c r="A35" s="338" t="s">
        <v>325</v>
      </c>
      <c r="C35" s="459" t="s">
        <v>331</v>
      </c>
      <c r="D35" s="459"/>
      <c r="E35" s="334" t="s">
        <v>82</v>
      </c>
      <c r="F35" s="333">
        <v>2</v>
      </c>
    </row>
    <row r="36" spans="1:6" x14ac:dyDescent="0.25">
      <c r="A36" s="338" t="s">
        <v>328</v>
      </c>
      <c r="C36" s="455" t="s">
        <v>323</v>
      </c>
      <c r="D36" s="455"/>
      <c r="E36" s="334" t="s">
        <v>82</v>
      </c>
      <c r="F36" s="333">
        <v>2</v>
      </c>
    </row>
    <row r="37" spans="1:6" x14ac:dyDescent="0.25">
      <c r="A37" s="338" t="s">
        <v>332</v>
      </c>
      <c r="C37" s="455" t="s">
        <v>324</v>
      </c>
      <c r="D37" s="455"/>
      <c r="E37" s="334" t="s">
        <v>82</v>
      </c>
      <c r="F37" s="333">
        <v>2</v>
      </c>
    </row>
    <row r="38" spans="1:6" x14ac:dyDescent="0.25">
      <c r="A38" s="338" t="s">
        <v>333</v>
      </c>
      <c r="C38" s="455" t="s">
        <v>327</v>
      </c>
      <c r="D38" s="455"/>
      <c r="E38" s="334" t="s">
        <v>82</v>
      </c>
      <c r="F38" s="333">
        <v>1</v>
      </c>
    </row>
    <row r="39" spans="1:6" x14ac:dyDescent="0.25">
      <c r="A39" s="338" t="s">
        <v>334</v>
      </c>
      <c r="C39" s="455" t="s">
        <v>326</v>
      </c>
      <c r="D39" s="455"/>
      <c r="E39" s="334" t="s">
        <v>82</v>
      </c>
      <c r="F39" s="333">
        <v>3</v>
      </c>
    </row>
    <row r="40" spans="1:6" x14ac:dyDescent="0.25">
      <c r="A40" s="338" t="s">
        <v>335</v>
      </c>
      <c r="C40" s="455" t="s">
        <v>329</v>
      </c>
      <c r="D40" s="455"/>
      <c r="E40" s="334" t="s">
        <v>82</v>
      </c>
      <c r="F40" s="333">
        <v>2</v>
      </c>
    </row>
    <row r="41" spans="1:6" x14ac:dyDescent="0.25">
      <c r="A41" s="336">
        <v>5</v>
      </c>
      <c r="B41" s="332" t="s">
        <v>279</v>
      </c>
      <c r="C41" s="461" t="s">
        <v>368</v>
      </c>
      <c r="D41" s="461"/>
      <c r="E41" s="332"/>
      <c r="F41" s="332"/>
    </row>
    <row r="42" spans="1:6" x14ac:dyDescent="0.25">
      <c r="A42" s="338" t="s">
        <v>337</v>
      </c>
      <c r="C42" s="459" t="s">
        <v>369</v>
      </c>
      <c r="D42" s="459"/>
      <c r="E42" s="297" t="s">
        <v>262</v>
      </c>
      <c r="F42" s="297">
        <v>3</v>
      </c>
    </row>
    <row r="43" spans="1:6" x14ac:dyDescent="0.25">
      <c r="A43" s="338" t="s">
        <v>338</v>
      </c>
      <c r="C43" s="459" t="s">
        <v>370</v>
      </c>
      <c r="D43" s="459"/>
      <c r="E43" s="297" t="s">
        <v>262</v>
      </c>
      <c r="F43" s="297">
        <v>3</v>
      </c>
    </row>
    <row r="44" spans="1:6" x14ac:dyDescent="0.25">
      <c r="A44" s="338" t="s">
        <v>339</v>
      </c>
      <c r="C44" s="459" t="s">
        <v>336</v>
      </c>
      <c r="D44" s="459"/>
      <c r="E44" s="297" t="s">
        <v>262</v>
      </c>
      <c r="F44" s="297">
        <v>3</v>
      </c>
    </row>
    <row r="45" spans="1:6" x14ac:dyDescent="0.25">
      <c r="A45" s="338" t="s">
        <v>340</v>
      </c>
      <c r="C45" s="455" t="s">
        <v>371</v>
      </c>
      <c r="D45" s="455"/>
      <c r="E45" s="334" t="s">
        <v>82</v>
      </c>
      <c r="F45" s="297">
        <v>2</v>
      </c>
    </row>
    <row r="46" spans="1:6" x14ac:dyDescent="0.25">
      <c r="A46" s="338" t="s">
        <v>341</v>
      </c>
      <c r="C46" s="455" t="s">
        <v>372</v>
      </c>
      <c r="D46" s="455"/>
      <c r="E46" s="297" t="s">
        <v>262</v>
      </c>
      <c r="F46" s="297">
        <v>3</v>
      </c>
    </row>
    <row r="47" spans="1:6" x14ac:dyDescent="0.25">
      <c r="A47" s="338" t="s">
        <v>454</v>
      </c>
      <c r="C47" s="459" t="s">
        <v>453</v>
      </c>
      <c r="D47" s="459"/>
      <c r="E47" s="297" t="s">
        <v>262</v>
      </c>
      <c r="F47" s="297">
        <v>3</v>
      </c>
    </row>
    <row r="48" spans="1:6" x14ac:dyDescent="0.25">
      <c r="A48" s="336">
        <v>6</v>
      </c>
      <c r="B48" s="332" t="s">
        <v>279</v>
      </c>
      <c r="C48" s="468" t="s">
        <v>273</v>
      </c>
      <c r="D48" s="468"/>
      <c r="E48" s="332"/>
      <c r="F48" s="332"/>
    </row>
    <row r="49" spans="1:6" x14ac:dyDescent="0.25">
      <c r="A49" s="338" t="s">
        <v>375</v>
      </c>
      <c r="C49" s="456" t="s">
        <v>373</v>
      </c>
      <c r="D49" s="456"/>
      <c r="E49" s="297" t="s">
        <v>262</v>
      </c>
      <c r="F49" s="297">
        <v>3</v>
      </c>
    </row>
    <row r="50" spans="1:6" x14ac:dyDescent="0.25">
      <c r="A50" s="338" t="s">
        <v>376</v>
      </c>
      <c r="C50" s="456" t="s">
        <v>374</v>
      </c>
      <c r="D50" s="456"/>
      <c r="E50" s="297" t="s">
        <v>262</v>
      </c>
      <c r="F50" s="297">
        <v>3</v>
      </c>
    </row>
    <row r="51" spans="1:6" x14ac:dyDescent="0.25">
      <c r="A51" s="338" t="s">
        <v>377</v>
      </c>
      <c r="C51" s="456" t="s">
        <v>378</v>
      </c>
      <c r="D51" s="456"/>
      <c r="E51" s="297" t="s">
        <v>262</v>
      </c>
      <c r="F51" s="297">
        <v>3</v>
      </c>
    </row>
    <row r="52" spans="1:6" x14ac:dyDescent="0.25">
      <c r="A52" s="338" t="s">
        <v>381</v>
      </c>
      <c r="C52" s="456" t="s">
        <v>379</v>
      </c>
      <c r="D52" s="456"/>
      <c r="E52" s="334" t="s">
        <v>82</v>
      </c>
      <c r="F52" s="297">
        <v>3</v>
      </c>
    </row>
    <row r="53" spans="1:6" x14ac:dyDescent="0.25">
      <c r="A53" s="338" t="s">
        <v>455</v>
      </c>
      <c r="C53" s="456" t="s">
        <v>380</v>
      </c>
      <c r="D53" s="456"/>
      <c r="E53" s="297" t="s">
        <v>262</v>
      </c>
      <c r="F53" s="297">
        <v>3</v>
      </c>
    </row>
    <row r="54" spans="1:6" x14ac:dyDescent="0.25">
      <c r="A54" s="338" t="s">
        <v>476</v>
      </c>
      <c r="C54" s="456" t="s">
        <v>477</v>
      </c>
      <c r="D54" s="456"/>
      <c r="E54" s="297" t="s">
        <v>262</v>
      </c>
      <c r="F54" s="297">
        <v>3</v>
      </c>
    </row>
    <row r="55" spans="1:6" x14ac:dyDescent="0.25">
      <c r="A55" s="336">
        <v>7</v>
      </c>
      <c r="B55" s="332" t="s">
        <v>279</v>
      </c>
      <c r="C55" s="461" t="s">
        <v>276</v>
      </c>
      <c r="D55" s="461"/>
      <c r="E55" s="332"/>
      <c r="F55" s="332"/>
    </row>
    <row r="56" spans="1:6" x14ac:dyDescent="0.25">
      <c r="A56" s="338" t="s">
        <v>404</v>
      </c>
      <c r="C56" s="456" t="s">
        <v>402</v>
      </c>
      <c r="D56" s="456"/>
      <c r="E56" s="334" t="s">
        <v>82</v>
      </c>
      <c r="F56" s="297">
        <v>2</v>
      </c>
    </row>
    <row r="57" spans="1:6" x14ac:dyDescent="0.25">
      <c r="A57" s="338" t="s">
        <v>405</v>
      </c>
      <c r="C57" s="456" t="s">
        <v>401</v>
      </c>
      <c r="D57" s="456"/>
      <c r="E57" s="334" t="s">
        <v>82</v>
      </c>
      <c r="F57" s="297">
        <v>2</v>
      </c>
    </row>
    <row r="58" spans="1:6" x14ac:dyDescent="0.25">
      <c r="A58" s="338" t="s">
        <v>406</v>
      </c>
      <c r="C58" s="456" t="s">
        <v>403</v>
      </c>
      <c r="D58" s="456"/>
      <c r="E58" s="297" t="s">
        <v>262</v>
      </c>
      <c r="F58" s="297">
        <v>3</v>
      </c>
    </row>
    <row r="59" spans="1:6" x14ac:dyDescent="0.25">
      <c r="A59" s="336">
        <v>8</v>
      </c>
      <c r="B59" s="332" t="s">
        <v>279</v>
      </c>
      <c r="C59" s="461" t="s">
        <v>277</v>
      </c>
      <c r="D59" s="461"/>
      <c r="E59" s="332"/>
      <c r="F59" s="332"/>
    </row>
    <row r="60" spans="1:6" x14ac:dyDescent="0.25">
      <c r="A60" s="338" t="s">
        <v>409</v>
      </c>
      <c r="C60" s="456" t="s">
        <v>407</v>
      </c>
      <c r="D60" s="456"/>
      <c r="E60" s="297" t="s">
        <v>262</v>
      </c>
      <c r="F60" s="297">
        <v>3</v>
      </c>
    </row>
    <row r="61" spans="1:6" x14ac:dyDescent="0.25">
      <c r="A61" s="338" t="s">
        <v>410</v>
      </c>
      <c r="C61" s="456" t="s">
        <v>408</v>
      </c>
      <c r="D61" s="456"/>
      <c r="E61" s="297" t="s">
        <v>262</v>
      </c>
      <c r="F61" s="297">
        <v>3</v>
      </c>
    </row>
    <row r="62" spans="1:6" x14ac:dyDescent="0.25">
      <c r="A62" s="460" t="s">
        <v>411</v>
      </c>
      <c r="B62" s="462" t="s">
        <v>274</v>
      </c>
      <c r="C62" s="468" t="s">
        <v>275</v>
      </c>
      <c r="D62" s="468"/>
      <c r="E62" s="332"/>
      <c r="F62" s="332"/>
    </row>
    <row r="63" spans="1:6" x14ac:dyDescent="0.25">
      <c r="A63" s="460"/>
      <c r="B63" s="462"/>
      <c r="C63" s="468"/>
      <c r="D63" s="468"/>
      <c r="E63" s="332"/>
      <c r="F63" s="332"/>
    </row>
    <row r="64" spans="1:6" x14ac:dyDescent="0.25">
      <c r="A64" s="338" t="s">
        <v>412</v>
      </c>
      <c r="C64" s="456" t="s">
        <v>388</v>
      </c>
      <c r="D64" s="456"/>
      <c r="E64" s="334" t="s">
        <v>82</v>
      </c>
      <c r="F64" s="297">
        <v>2</v>
      </c>
    </row>
    <row r="65" spans="1:6" x14ac:dyDescent="0.25">
      <c r="A65" s="338" t="s">
        <v>413</v>
      </c>
      <c r="C65" s="456" t="s">
        <v>382</v>
      </c>
      <c r="D65" s="456"/>
      <c r="E65" s="334" t="s">
        <v>82</v>
      </c>
      <c r="F65" s="297">
        <v>2</v>
      </c>
    </row>
    <row r="66" spans="1:6" x14ac:dyDescent="0.25">
      <c r="A66" s="338" t="s">
        <v>414</v>
      </c>
      <c r="C66" s="456" t="s">
        <v>384</v>
      </c>
      <c r="D66" s="456"/>
      <c r="E66" s="334" t="s">
        <v>82</v>
      </c>
      <c r="F66" s="297">
        <v>2</v>
      </c>
    </row>
    <row r="67" spans="1:6" x14ac:dyDescent="0.25">
      <c r="A67" s="338" t="s">
        <v>415</v>
      </c>
      <c r="C67" s="456" t="s">
        <v>385</v>
      </c>
      <c r="D67" s="456"/>
      <c r="E67" s="334" t="s">
        <v>82</v>
      </c>
      <c r="F67" s="297">
        <v>3</v>
      </c>
    </row>
    <row r="68" spans="1:6" x14ac:dyDescent="0.25">
      <c r="A68" s="338" t="s">
        <v>416</v>
      </c>
      <c r="C68" s="456" t="s">
        <v>386</v>
      </c>
      <c r="D68" s="456"/>
      <c r="E68" s="334" t="s">
        <v>82</v>
      </c>
      <c r="F68" s="297">
        <v>2</v>
      </c>
    </row>
    <row r="69" spans="1:6" x14ac:dyDescent="0.25">
      <c r="A69" s="338" t="s">
        <v>417</v>
      </c>
      <c r="C69" s="456" t="s">
        <v>387</v>
      </c>
      <c r="D69" s="456"/>
      <c r="E69" s="297" t="s">
        <v>262</v>
      </c>
      <c r="F69" s="297">
        <v>3</v>
      </c>
    </row>
    <row r="70" spans="1:6" x14ac:dyDescent="0.25">
      <c r="A70" s="338" t="s">
        <v>418</v>
      </c>
      <c r="C70" s="456" t="s">
        <v>389</v>
      </c>
      <c r="D70" s="456"/>
      <c r="E70" s="334" t="s">
        <v>82</v>
      </c>
      <c r="F70" s="297">
        <v>2</v>
      </c>
    </row>
    <row r="71" spans="1:6" x14ac:dyDescent="0.25">
      <c r="A71" s="338" t="s">
        <v>419</v>
      </c>
      <c r="C71" s="456" t="s">
        <v>390</v>
      </c>
      <c r="D71" s="456"/>
      <c r="E71" s="297" t="s">
        <v>262</v>
      </c>
      <c r="F71" s="297">
        <v>3</v>
      </c>
    </row>
    <row r="72" spans="1:6" x14ac:dyDescent="0.25">
      <c r="A72" s="338" t="s">
        <v>457</v>
      </c>
      <c r="C72" s="456" t="s">
        <v>456</v>
      </c>
      <c r="D72" s="456"/>
      <c r="E72" s="297" t="s">
        <v>262</v>
      </c>
      <c r="F72" s="297">
        <v>3</v>
      </c>
    </row>
    <row r="73" spans="1:6" x14ac:dyDescent="0.25">
      <c r="A73" s="332">
        <v>10</v>
      </c>
      <c r="B73" s="332" t="s">
        <v>55</v>
      </c>
      <c r="C73" s="466" t="s">
        <v>281</v>
      </c>
      <c r="D73" s="466"/>
      <c r="E73" s="335"/>
      <c r="F73" s="332"/>
    </row>
    <row r="74" spans="1:6" x14ac:dyDescent="0.25">
      <c r="A74" s="338" t="s">
        <v>81</v>
      </c>
      <c r="C74" s="458" t="s">
        <v>397</v>
      </c>
      <c r="D74" s="458"/>
      <c r="E74" s="334" t="s">
        <v>82</v>
      </c>
      <c r="F74" s="333">
        <v>1</v>
      </c>
    </row>
    <row r="75" spans="1:6" x14ac:dyDescent="0.25">
      <c r="A75" s="338" t="s">
        <v>383</v>
      </c>
      <c r="C75" s="458" t="s">
        <v>283</v>
      </c>
      <c r="D75" s="458"/>
      <c r="E75" s="334" t="s">
        <v>82</v>
      </c>
      <c r="F75" s="297">
        <v>1</v>
      </c>
    </row>
    <row r="76" spans="1:6" x14ac:dyDescent="0.25">
      <c r="A76" s="338" t="s">
        <v>391</v>
      </c>
      <c r="C76" s="456" t="s">
        <v>394</v>
      </c>
      <c r="D76" s="456"/>
      <c r="E76" s="334" t="s">
        <v>82</v>
      </c>
      <c r="F76" s="297">
        <v>1</v>
      </c>
    </row>
    <row r="77" spans="1:6" x14ac:dyDescent="0.25">
      <c r="A77" s="338" t="s">
        <v>392</v>
      </c>
      <c r="C77" s="456" t="s">
        <v>395</v>
      </c>
      <c r="D77" s="456"/>
      <c r="E77" s="334" t="s">
        <v>82</v>
      </c>
      <c r="F77" s="297">
        <v>1</v>
      </c>
    </row>
    <row r="78" spans="1:6" x14ac:dyDescent="0.25">
      <c r="A78" s="338" t="s">
        <v>393</v>
      </c>
      <c r="C78" s="456" t="s">
        <v>396</v>
      </c>
      <c r="D78" s="456"/>
      <c r="E78" s="334" t="s">
        <v>82</v>
      </c>
      <c r="F78" s="297">
        <v>1</v>
      </c>
    </row>
    <row r="79" spans="1:6" x14ac:dyDescent="0.25">
      <c r="A79" s="332">
        <v>11</v>
      </c>
      <c r="B79" s="332" t="s">
        <v>241</v>
      </c>
      <c r="C79" s="457" t="s">
        <v>357</v>
      </c>
      <c r="D79" s="457"/>
      <c r="E79" s="335"/>
      <c r="F79" s="332"/>
    </row>
    <row r="80" spans="1:6" x14ac:dyDescent="0.25">
      <c r="A80" s="338" t="s">
        <v>83</v>
      </c>
      <c r="C80" s="458" t="s">
        <v>420</v>
      </c>
      <c r="D80" s="458"/>
      <c r="E80" s="297" t="s">
        <v>262</v>
      </c>
      <c r="F80" s="333">
        <v>3</v>
      </c>
    </row>
    <row r="81" spans="1:6" x14ac:dyDescent="0.25">
      <c r="A81" s="338" t="s">
        <v>284</v>
      </c>
      <c r="C81" s="456" t="s">
        <v>421</v>
      </c>
      <c r="D81" s="456"/>
      <c r="E81" s="297" t="s">
        <v>262</v>
      </c>
      <c r="F81" s="297">
        <v>3</v>
      </c>
    </row>
    <row r="82" spans="1:6" x14ac:dyDescent="0.25">
      <c r="A82" s="338" t="s">
        <v>398</v>
      </c>
      <c r="C82" s="455" t="s">
        <v>422</v>
      </c>
      <c r="D82" s="455"/>
      <c r="E82" s="297" t="s">
        <v>262</v>
      </c>
      <c r="F82" s="297">
        <v>3</v>
      </c>
    </row>
    <row r="83" spans="1:6" x14ac:dyDescent="0.25">
      <c r="A83" s="338" t="s">
        <v>399</v>
      </c>
      <c r="C83" s="455" t="s">
        <v>423</v>
      </c>
      <c r="D83" s="455"/>
      <c r="E83" s="297" t="s">
        <v>262</v>
      </c>
      <c r="F83" s="297">
        <v>3</v>
      </c>
    </row>
    <row r="84" spans="1:6" ht="15" customHeight="1" x14ac:dyDescent="0.25">
      <c r="A84" s="338" t="s">
        <v>400</v>
      </c>
      <c r="C84" s="455" t="s">
        <v>424</v>
      </c>
      <c r="D84" s="455"/>
      <c r="E84" s="297" t="s">
        <v>262</v>
      </c>
      <c r="F84" s="297">
        <v>3</v>
      </c>
    </row>
    <row r="85" spans="1:6" ht="15.75" customHeight="1" x14ac:dyDescent="0.25">
      <c r="A85" s="338" t="s">
        <v>427</v>
      </c>
      <c r="C85" s="455" t="s">
        <v>425</v>
      </c>
      <c r="D85" s="455"/>
      <c r="E85" s="297" t="s">
        <v>262</v>
      </c>
      <c r="F85" s="297">
        <v>3</v>
      </c>
    </row>
    <row r="86" spans="1:6" x14ac:dyDescent="0.25">
      <c r="A86" s="338" t="s">
        <v>428</v>
      </c>
      <c r="C86" s="469" t="s">
        <v>426</v>
      </c>
      <c r="D86" s="469"/>
      <c r="E86" s="297" t="s">
        <v>262</v>
      </c>
      <c r="F86" s="297">
        <v>3</v>
      </c>
    </row>
    <row r="87" spans="1:6" ht="15.75" customHeight="1" x14ac:dyDescent="0.25">
      <c r="C87" s="467"/>
      <c r="D87" s="467"/>
    </row>
    <row r="88" spans="1:6" x14ac:dyDescent="0.25">
      <c r="C88" s="467"/>
      <c r="D88" s="467"/>
    </row>
    <row r="89" spans="1:6" x14ac:dyDescent="0.25">
      <c r="C89" s="467"/>
      <c r="D89" s="467"/>
    </row>
  </sheetData>
  <mergeCells count="87">
    <mergeCell ref="C89:D89"/>
    <mergeCell ref="C62:D63"/>
    <mergeCell ref="C48:D48"/>
    <mergeCell ref="C20:D20"/>
    <mergeCell ref="C21:D21"/>
    <mergeCell ref="C22:D22"/>
    <mergeCell ref="C73:D73"/>
    <mergeCell ref="C86:D86"/>
    <mergeCell ref="C87:D87"/>
    <mergeCell ref="C88:D88"/>
    <mergeCell ref="C39:D39"/>
    <mergeCell ref="C74:D74"/>
    <mergeCell ref="C75:D75"/>
    <mergeCell ref="C45:D45"/>
    <mergeCell ref="C28:D28"/>
    <mergeCell ref="C41:D41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1:D1"/>
    <mergeCell ref="C2:D2"/>
    <mergeCell ref="C3:D3"/>
    <mergeCell ref="C4:D4"/>
    <mergeCell ref="C5:D5"/>
    <mergeCell ref="C30:D30"/>
    <mergeCell ref="C29:D29"/>
    <mergeCell ref="C31:D31"/>
    <mergeCell ref="C32:D32"/>
    <mergeCell ref="C33:D33"/>
    <mergeCell ref="C44:D44"/>
    <mergeCell ref="C42:D42"/>
    <mergeCell ref="C43:D43"/>
    <mergeCell ref="C36:D36"/>
    <mergeCell ref="C40:D40"/>
    <mergeCell ref="C34:D34"/>
    <mergeCell ref="C35:D35"/>
    <mergeCell ref="C37:D37"/>
    <mergeCell ref="C38:D38"/>
    <mergeCell ref="A62:A63"/>
    <mergeCell ref="C46:D46"/>
    <mergeCell ref="C47:D47"/>
    <mergeCell ref="C49:D49"/>
    <mergeCell ref="C56:D56"/>
    <mergeCell ref="C57:D57"/>
    <mergeCell ref="C55:D55"/>
    <mergeCell ref="C59:D59"/>
    <mergeCell ref="B62:B63"/>
    <mergeCell ref="C58:D58"/>
    <mergeCell ref="C60:D60"/>
    <mergeCell ref="C61:D61"/>
    <mergeCell ref="C51:D51"/>
    <mergeCell ref="C50:D50"/>
    <mergeCell ref="C53:D53"/>
    <mergeCell ref="C83:D83"/>
    <mergeCell ref="C81:D81"/>
    <mergeCell ref="C78:D78"/>
    <mergeCell ref="C76:D76"/>
    <mergeCell ref="C64:D64"/>
    <mergeCell ref="C65:D65"/>
    <mergeCell ref="C54:D54"/>
    <mergeCell ref="C84:D84"/>
    <mergeCell ref="C85:D85"/>
    <mergeCell ref="C9:D9"/>
    <mergeCell ref="C71:D71"/>
    <mergeCell ref="C72:D72"/>
    <mergeCell ref="C77:D77"/>
    <mergeCell ref="C82:D82"/>
    <mergeCell ref="C66:D66"/>
    <mergeCell ref="C67:D67"/>
    <mergeCell ref="C68:D68"/>
    <mergeCell ref="C69:D69"/>
    <mergeCell ref="C70:D70"/>
    <mergeCell ref="C79:D79"/>
    <mergeCell ref="C80:D80"/>
    <mergeCell ref="C24:D24"/>
    <mergeCell ref="C52:D52"/>
  </mergeCells>
  <conditionalFormatting sqref="E3">
    <cfRule type="containsText" dxfId="593" priority="332" operator="containsText" text="Ei tehdä">
      <formula>NOT(ISERROR(SEARCH("Ei tehdä",E3)))</formula>
    </cfRule>
    <cfRule type="containsText" dxfId="592" priority="333" operator="containsText" text="Valmis">
      <formula>NOT(ISERROR(SEARCH("Valmis",E3)))</formula>
    </cfRule>
    <cfRule type="containsText" dxfId="591" priority="334" operator="containsText" text="Kesken">
      <formula>NOT(ISERROR(SEARCH("Kesken",E3)))</formula>
    </cfRule>
    <cfRule type="containsBlanks" dxfId="590" priority="335">
      <formula>LEN(TRIM(E3))=0</formula>
    </cfRule>
  </conditionalFormatting>
  <conditionalFormatting sqref="E4">
    <cfRule type="containsText" dxfId="589" priority="327" operator="containsText" text="Ei tehdä">
      <formula>NOT(ISERROR(SEARCH("Ei tehdä",E4)))</formula>
    </cfRule>
    <cfRule type="containsText" dxfId="588" priority="328" operator="containsText" text="Valmis">
      <formula>NOT(ISERROR(SEARCH("Valmis",E4)))</formula>
    </cfRule>
    <cfRule type="containsText" dxfId="587" priority="329" operator="containsText" text="Kesken">
      <formula>NOT(ISERROR(SEARCH("Kesken",E4)))</formula>
    </cfRule>
    <cfRule type="containsBlanks" dxfId="586" priority="330">
      <formula>LEN(TRIM(E4))=0</formula>
    </cfRule>
  </conditionalFormatting>
  <conditionalFormatting sqref="E6 E8">
    <cfRule type="containsText" dxfId="585" priority="312" operator="containsText" text="Ei tehdä">
      <formula>NOT(ISERROR(SEARCH("Ei tehdä",E6)))</formula>
    </cfRule>
    <cfRule type="containsText" dxfId="584" priority="313" operator="containsText" text="Valmis">
      <formula>NOT(ISERROR(SEARCH("Valmis",E6)))</formula>
    </cfRule>
    <cfRule type="containsText" dxfId="583" priority="314" operator="containsText" text="Kesken">
      <formula>NOT(ISERROR(SEARCH("Kesken",E6)))</formula>
    </cfRule>
    <cfRule type="containsBlanks" dxfId="582" priority="315">
      <formula>LEN(TRIM(E6))=0</formula>
    </cfRule>
  </conditionalFormatting>
  <conditionalFormatting sqref="E13">
    <cfRule type="containsText" dxfId="581" priority="300" operator="containsText" text="Ei tehdä">
      <formula>NOT(ISERROR(SEARCH("Ei tehdä",E13)))</formula>
    </cfRule>
    <cfRule type="containsText" dxfId="580" priority="301" operator="containsText" text="Valmis">
      <formula>NOT(ISERROR(SEARCH("Valmis",E13)))</formula>
    </cfRule>
    <cfRule type="containsText" dxfId="579" priority="302" operator="containsText" text="Kesken">
      <formula>NOT(ISERROR(SEARCH("Kesken",E13)))</formula>
    </cfRule>
    <cfRule type="containsBlanks" dxfId="578" priority="303">
      <formula>LEN(TRIM(E13))=0</formula>
    </cfRule>
  </conditionalFormatting>
  <conditionalFormatting sqref="E14">
    <cfRule type="containsText" dxfId="577" priority="296" operator="containsText" text="Ei tehdä">
      <formula>NOT(ISERROR(SEARCH("Ei tehdä",E14)))</formula>
    </cfRule>
    <cfRule type="containsText" dxfId="576" priority="297" operator="containsText" text="Valmis">
      <formula>NOT(ISERROR(SEARCH("Valmis",E14)))</formula>
    </cfRule>
    <cfRule type="containsText" dxfId="575" priority="298" operator="containsText" text="Kesken">
      <formula>NOT(ISERROR(SEARCH("Kesken",E14)))</formula>
    </cfRule>
    <cfRule type="containsBlanks" dxfId="574" priority="299">
      <formula>LEN(TRIM(E14))=0</formula>
    </cfRule>
  </conditionalFormatting>
  <conditionalFormatting sqref="E15">
    <cfRule type="containsText" dxfId="573" priority="292" operator="containsText" text="Ei tehdä">
      <formula>NOT(ISERROR(SEARCH("Ei tehdä",E15)))</formula>
    </cfRule>
    <cfRule type="containsText" dxfId="572" priority="293" operator="containsText" text="Valmis">
      <formula>NOT(ISERROR(SEARCH("Valmis",E15)))</formula>
    </cfRule>
    <cfRule type="containsText" dxfId="571" priority="294" operator="containsText" text="Kesken">
      <formula>NOT(ISERROR(SEARCH("Kesken",E15)))</formula>
    </cfRule>
    <cfRule type="containsBlanks" dxfId="570" priority="295">
      <formula>LEN(TRIM(E15))=0</formula>
    </cfRule>
  </conditionalFormatting>
  <conditionalFormatting sqref="E17">
    <cfRule type="containsText" dxfId="569" priority="288" operator="containsText" text="Ei tehdä">
      <formula>NOT(ISERROR(SEARCH("Ei tehdä",E17)))</formula>
    </cfRule>
    <cfRule type="containsText" dxfId="568" priority="289" operator="containsText" text="Valmis">
      <formula>NOT(ISERROR(SEARCH("Valmis",E17)))</formula>
    </cfRule>
    <cfRule type="containsText" dxfId="567" priority="290" operator="containsText" text="Kesken">
      <formula>NOT(ISERROR(SEARCH("Kesken",E17)))</formula>
    </cfRule>
    <cfRule type="containsBlanks" dxfId="566" priority="291">
      <formula>LEN(TRIM(E17))=0</formula>
    </cfRule>
  </conditionalFormatting>
  <conditionalFormatting sqref="E18:E19">
    <cfRule type="containsText" dxfId="565" priority="284" operator="containsText" text="Ei tehdä">
      <formula>NOT(ISERROR(SEARCH("Ei tehdä",E18)))</formula>
    </cfRule>
    <cfRule type="containsText" dxfId="564" priority="285" operator="containsText" text="Valmis">
      <formula>NOT(ISERROR(SEARCH("Valmis",E18)))</formula>
    </cfRule>
    <cfRule type="containsText" dxfId="563" priority="286" operator="containsText" text="Kesken">
      <formula>NOT(ISERROR(SEARCH("Kesken",E18)))</formula>
    </cfRule>
    <cfRule type="containsBlanks" dxfId="562" priority="287">
      <formula>LEN(TRIM(E18))=0</formula>
    </cfRule>
  </conditionalFormatting>
  <conditionalFormatting sqref="E16">
    <cfRule type="containsText" dxfId="561" priority="276" operator="containsText" text="Ei tehdä">
      <formula>NOT(ISERROR(SEARCH("Ei tehdä",E16)))</formula>
    </cfRule>
    <cfRule type="containsText" dxfId="560" priority="277" operator="containsText" text="Valmis">
      <formula>NOT(ISERROR(SEARCH("Valmis",E16)))</formula>
    </cfRule>
    <cfRule type="containsText" dxfId="559" priority="278" operator="containsText" text="Kesken">
      <formula>NOT(ISERROR(SEARCH("Kesken",E16)))</formula>
    </cfRule>
    <cfRule type="containsBlanks" dxfId="558" priority="279">
      <formula>LEN(TRIM(E16))=0</formula>
    </cfRule>
  </conditionalFormatting>
  <conditionalFormatting sqref="E26">
    <cfRule type="containsText" dxfId="557" priority="260" operator="containsText" text="Ei tehdä">
      <formula>NOT(ISERROR(SEARCH("Ei tehdä",E26)))</formula>
    </cfRule>
    <cfRule type="containsText" dxfId="556" priority="261" operator="containsText" text="Valmis">
      <formula>NOT(ISERROR(SEARCH("Valmis",E26)))</formula>
    </cfRule>
    <cfRule type="containsText" dxfId="555" priority="262" operator="containsText" text="Kesken">
      <formula>NOT(ISERROR(SEARCH("Kesken",E26)))</formula>
    </cfRule>
    <cfRule type="containsBlanks" dxfId="554" priority="263">
      <formula>LEN(TRIM(E26))=0</formula>
    </cfRule>
  </conditionalFormatting>
  <conditionalFormatting sqref="E27">
    <cfRule type="containsText" dxfId="553" priority="256" operator="containsText" text="Ei tehdä">
      <formula>NOT(ISERROR(SEARCH("Ei tehdä",E27)))</formula>
    </cfRule>
    <cfRule type="containsText" dxfId="552" priority="257" operator="containsText" text="Valmis">
      <formula>NOT(ISERROR(SEARCH("Valmis",E27)))</formula>
    </cfRule>
    <cfRule type="containsText" dxfId="551" priority="258" operator="containsText" text="Kesken">
      <formula>NOT(ISERROR(SEARCH("Kesken",E27)))</formula>
    </cfRule>
    <cfRule type="containsBlanks" dxfId="550" priority="259">
      <formula>LEN(TRIM(E27))=0</formula>
    </cfRule>
  </conditionalFormatting>
  <conditionalFormatting sqref="E42:E44 E47">
    <cfRule type="containsText" dxfId="549" priority="232" operator="containsText" text="Ei tehdä">
      <formula>NOT(ISERROR(SEARCH("Ei tehdä",E42)))</formula>
    </cfRule>
    <cfRule type="containsText" dxfId="548" priority="233" operator="containsText" text="Valmis">
      <formula>NOT(ISERROR(SEARCH("Valmis",E42)))</formula>
    </cfRule>
    <cfRule type="containsText" dxfId="547" priority="234" operator="containsText" text="Kesken">
      <formula>NOT(ISERROR(SEARCH("Kesken",E42)))</formula>
    </cfRule>
    <cfRule type="containsBlanks" dxfId="546" priority="235">
      <formula>LEN(TRIM(E42))=0</formula>
    </cfRule>
  </conditionalFormatting>
  <conditionalFormatting sqref="E80">
    <cfRule type="containsText" dxfId="545" priority="224" operator="containsText" text="Ei tehdä">
      <formula>NOT(ISERROR(SEARCH("Ei tehdä",E80)))</formula>
    </cfRule>
    <cfRule type="containsText" dxfId="544" priority="225" operator="containsText" text="Valmis">
      <formula>NOT(ISERROR(SEARCH("Valmis",E80)))</formula>
    </cfRule>
    <cfRule type="containsText" dxfId="543" priority="226" operator="containsText" text="Kesken">
      <formula>NOT(ISERROR(SEARCH("Kesken",E80)))</formula>
    </cfRule>
    <cfRule type="containsBlanks" dxfId="542" priority="227">
      <formula>LEN(TRIM(E80))=0</formula>
    </cfRule>
  </conditionalFormatting>
  <conditionalFormatting sqref="E12">
    <cfRule type="containsText" dxfId="541" priority="220" operator="containsText" text="Ei tehdä">
      <formula>NOT(ISERROR(SEARCH("Ei tehdä",E12)))</formula>
    </cfRule>
    <cfRule type="containsText" dxfId="540" priority="221" operator="containsText" text="Valmis">
      <formula>NOT(ISERROR(SEARCH("Valmis",E12)))</formula>
    </cfRule>
    <cfRule type="containsText" dxfId="539" priority="222" operator="containsText" text="Kesken">
      <formula>NOT(ISERROR(SEARCH("Kesken",E12)))</formula>
    </cfRule>
    <cfRule type="containsBlanks" dxfId="538" priority="223">
      <formula>LEN(TRIM(E12))=0</formula>
    </cfRule>
  </conditionalFormatting>
  <conditionalFormatting sqref="E20:E23">
    <cfRule type="containsText" dxfId="537" priority="215" operator="containsText" text="Ei tehdä">
      <formula>NOT(ISERROR(SEARCH("Ei tehdä",E20)))</formula>
    </cfRule>
    <cfRule type="containsText" dxfId="536" priority="216" operator="containsText" text="Valmis">
      <formula>NOT(ISERROR(SEARCH("Valmis",E20)))</formula>
    </cfRule>
    <cfRule type="containsText" dxfId="535" priority="217" operator="containsText" text="Kesken">
      <formula>NOT(ISERROR(SEARCH("Kesken",E20)))</formula>
    </cfRule>
    <cfRule type="containsBlanks" dxfId="534" priority="218">
      <formula>LEN(TRIM(E20))=0</formula>
    </cfRule>
  </conditionalFormatting>
  <conditionalFormatting sqref="E75">
    <cfRule type="containsText" dxfId="533" priority="210" operator="containsText" text="Ei tehdä">
      <formula>NOT(ISERROR(SEARCH("Ei tehdä",E75)))</formula>
    </cfRule>
    <cfRule type="containsText" dxfId="532" priority="211" operator="containsText" text="Valmis">
      <formula>NOT(ISERROR(SEARCH("Valmis",E75)))</formula>
    </cfRule>
    <cfRule type="containsText" dxfId="531" priority="212" operator="containsText" text="Kesken">
      <formula>NOT(ISERROR(SEARCH("Kesken",E75)))</formula>
    </cfRule>
    <cfRule type="containsBlanks" dxfId="530" priority="213">
      <formula>LEN(TRIM(E75))=0</formula>
    </cfRule>
  </conditionalFormatting>
  <conditionalFormatting sqref="E38">
    <cfRule type="containsText" dxfId="529" priority="205" operator="containsText" text="Ei tehdä">
      <formula>NOT(ISERROR(SEARCH("Ei tehdä",E38)))</formula>
    </cfRule>
    <cfRule type="containsText" dxfId="528" priority="206" operator="containsText" text="Valmis">
      <formula>NOT(ISERROR(SEARCH("Valmis",E38)))</formula>
    </cfRule>
    <cfRule type="containsText" dxfId="527" priority="207" operator="containsText" text="Kesken">
      <formula>NOT(ISERROR(SEARCH("Kesken",E38)))</formula>
    </cfRule>
    <cfRule type="containsBlanks" dxfId="526" priority="208">
      <formula>LEN(TRIM(E38))=0</formula>
    </cfRule>
  </conditionalFormatting>
  <conditionalFormatting sqref="E74">
    <cfRule type="containsText" dxfId="525" priority="200" operator="containsText" text="Ei tehdä">
      <formula>NOT(ISERROR(SEARCH("Ei tehdä",E74)))</formula>
    </cfRule>
    <cfRule type="containsText" dxfId="524" priority="201" operator="containsText" text="Valmis">
      <formula>NOT(ISERROR(SEARCH("Valmis",E74)))</formula>
    </cfRule>
    <cfRule type="containsText" dxfId="523" priority="202" operator="containsText" text="Kesken">
      <formula>NOT(ISERROR(SEARCH("Kesken",E74)))</formula>
    </cfRule>
    <cfRule type="containsBlanks" dxfId="522" priority="203">
      <formula>LEN(TRIM(E74))=0</formula>
    </cfRule>
  </conditionalFormatting>
  <conditionalFormatting sqref="E49">
    <cfRule type="containsText" dxfId="521" priority="191" operator="containsText" text="Ei tehdä">
      <formula>NOT(ISERROR(SEARCH("Ei tehdä",E49)))</formula>
    </cfRule>
    <cfRule type="containsText" dxfId="520" priority="192" operator="containsText" text="Valmis">
      <formula>NOT(ISERROR(SEARCH("Valmis",E49)))</formula>
    </cfRule>
    <cfRule type="containsText" dxfId="519" priority="193" operator="containsText" text="Kesken">
      <formula>NOT(ISERROR(SEARCH("Kesken",E49)))</formula>
    </cfRule>
    <cfRule type="containsBlanks" dxfId="518" priority="194">
      <formula>LEN(TRIM(E49))=0</formula>
    </cfRule>
  </conditionalFormatting>
  <conditionalFormatting sqref="E50">
    <cfRule type="containsText" dxfId="517" priority="187" operator="containsText" text="Ei tehdä">
      <formula>NOT(ISERROR(SEARCH("Ei tehdä",E50)))</formula>
    </cfRule>
    <cfRule type="containsText" dxfId="516" priority="188" operator="containsText" text="Valmis">
      <formula>NOT(ISERROR(SEARCH("Valmis",E50)))</formula>
    </cfRule>
    <cfRule type="containsText" dxfId="515" priority="189" operator="containsText" text="Kesken">
      <formula>NOT(ISERROR(SEARCH("Kesken",E50)))</formula>
    </cfRule>
    <cfRule type="containsBlanks" dxfId="514" priority="190">
      <formula>LEN(TRIM(E50))=0</formula>
    </cfRule>
  </conditionalFormatting>
  <conditionalFormatting sqref="E51">
    <cfRule type="containsText" dxfId="513" priority="183" operator="containsText" text="Ei tehdä">
      <formula>NOT(ISERROR(SEARCH("Ei tehdä",E51)))</formula>
    </cfRule>
    <cfRule type="containsText" dxfId="512" priority="184" operator="containsText" text="Valmis">
      <formula>NOT(ISERROR(SEARCH("Valmis",E51)))</formula>
    </cfRule>
    <cfRule type="containsText" dxfId="511" priority="185" operator="containsText" text="Kesken">
      <formula>NOT(ISERROR(SEARCH("Kesken",E51)))</formula>
    </cfRule>
    <cfRule type="containsBlanks" dxfId="510" priority="186">
      <formula>LEN(TRIM(E51))=0</formula>
    </cfRule>
  </conditionalFormatting>
  <conditionalFormatting sqref="E53:E54">
    <cfRule type="containsText" dxfId="509" priority="171" operator="containsText" text="Ei tehdä">
      <formula>NOT(ISERROR(SEARCH("Ei tehdä",E53)))</formula>
    </cfRule>
    <cfRule type="containsText" dxfId="508" priority="172" operator="containsText" text="Valmis">
      <formula>NOT(ISERROR(SEARCH("Valmis",E53)))</formula>
    </cfRule>
    <cfRule type="containsText" dxfId="507" priority="173" operator="containsText" text="Kesken">
      <formula>NOT(ISERROR(SEARCH("Kesken",E53)))</formula>
    </cfRule>
    <cfRule type="containsBlanks" dxfId="506" priority="174">
      <formula>LEN(TRIM(E53))=0</formula>
    </cfRule>
  </conditionalFormatting>
  <conditionalFormatting sqref="E69 E71">
    <cfRule type="containsText" dxfId="505" priority="167" operator="containsText" text="Ei tehdä">
      <formula>NOT(ISERROR(SEARCH("Ei tehdä",E69)))</formula>
    </cfRule>
    <cfRule type="containsText" dxfId="504" priority="168" operator="containsText" text="Valmis">
      <formula>NOT(ISERROR(SEARCH("Valmis",E69)))</formula>
    </cfRule>
    <cfRule type="containsText" dxfId="503" priority="169" operator="containsText" text="Kesken">
      <formula>NOT(ISERROR(SEARCH("Kesken",E69)))</formula>
    </cfRule>
    <cfRule type="containsBlanks" dxfId="502" priority="170">
      <formula>LEN(TRIM(E69))=0</formula>
    </cfRule>
  </conditionalFormatting>
  <conditionalFormatting sqref="E76:E78">
    <cfRule type="containsText" dxfId="501" priority="163" operator="containsText" text="Ei tehdä">
      <formula>NOT(ISERROR(SEARCH("Ei tehdä",E76)))</formula>
    </cfRule>
    <cfRule type="containsText" dxfId="500" priority="164" operator="containsText" text="Valmis">
      <formula>NOT(ISERROR(SEARCH("Valmis",E76)))</formula>
    </cfRule>
    <cfRule type="containsText" dxfId="499" priority="165" operator="containsText" text="Kesken">
      <formula>NOT(ISERROR(SEARCH("Kesken",E76)))</formula>
    </cfRule>
    <cfRule type="containsBlanks" dxfId="498" priority="166">
      <formula>LEN(TRIM(E76))=0</formula>
    </cfRule>
  </conditionalFormatting>
  <conditionalFormatting sqref="E58">
    <cfRule type="containsText" dxfId="497" priority="158" operator="containsText" text="Ei tehdä">
      <formula>NOT(ISERROR(SEARCH("Ei tehdä",E58)))</formula>
    </cfRule>
    <cfRule type="containsText" dxfId="496" priority="159" operator="containsText" text="Valmis">
      <formula>NOT(ISERROR(SEARCH("Valmis",E58)))</formula>
    </cfRule>
    <cfRule type="containsText" dxfId="495" priority="160" operator="containsText" text="Kesken">
      <formula>NOT(ISERROR(SEARCH("Kesken",E58)))</formula>
    </cfRule>
    <cfRule type="containsBlanks" dxfId="494" priority="161">
      <formula>LEN(TRIM(E58))=0</formula>
    </cfRule>
  </conditionalFormatting>
  <conditionalFormatting sqref="E60:E61">
    <cfRule type="containsText" dxfId="493" priority="150" operator="containsText" text="Ei tehdä">
      <formula>NOT(ISERROR(SEARCH("Ei tehdä",E60)))</formula>
    </cfRule>
    <cfRule type="containsText" dxfId="492" priority="151" operator="containsText" text="Valmis">
      <formula>NOT(ISERROR(SEARCH("Valmis",E60)))</formula>
    </cfRule>
    <cfRule type="containsText" dxfId="491" priority="152" operator="containsText" text="Kesken">
      <formula>NOT(ISERROR(SEARCH("Kesken",E60)))</formula>
    </cfRule>
    <cfRule type="containsBlanks" dxfId="490" priority="153">
      <formula>LEN(TRIM(E60))=0</formula>
    </cfRule>
  </conditionalFormatting>
  <conditionalFormatting sqref="E81:E86">
    <cfRule type="containsText" dxfId="489" priority="146" operator="containsText" text="Ei tehdä">
      <formula>NOT(ISERROR(SEARCH("Ei tehdä",E81)))</formula>
    </cfRule>
    <cfRule type="containsText" dxfId="488" priority="147" operator="containsText" text="Valmis">
      <formula>NOT(ISERROR(SEARCH("Valmis",E81)))</formula>
    </cfRule>
    <cfRule type="containsText" dxfId="487" priority="148" operator="containsText" text="Kesken">
      <formula>NOT(ISERROR(SEARCH("Kesken",E81)))</formula>
    </cfRule>
    <cfRule type="containsBlanks" dxfId="486" priority="149">
      <formula>LEN(TRIM(E81))=0</formula>
    </cfRule>
  </conditionalFormatting>
  <conditionalFormatting sqref="E9">
    <cfRule type="containsText" dxfId="485" priority="142" operator="containsText" text="Ei tehdä">
      <formula>NOT(ISERROR(SEARCH("Ei tehdä",E9)))</formula>
    </cfRule>
    <cfRule type="containsText" dxfId="484" priority="143" operator="containsText" text="Valmis">
      <formula>NOT(ISERROR(SEARCH("Valmis",E9)))</formula>
    </cfRule>
    <cfRule type="containsText" dxfId="483" priority="144" operator="containsText" text="Kesken">
      <formula>NOT(ISERROR(SEARCH("Kesken",E9)))</formula>
    </cfRule>
    <cfRule type="containsBlanks" dxfId="482" priority="145">
      <formula>LEN(TRIM(E9))=0</formula>
    </cfRule>
  </conditionalFormatting>
  <conditionalFormatting sqref="E72">
    <cfRule type="containsText" dxfId="481" priority="134" operator="containsText" text="Ei tehdä">
      <formula>NOT(ISERROR(SEARCH("Ei tehdä",E72)))</formula>
    </cfRule>
    <cfRule type="containsText" dxfId="480" priority="135" operator="containsText" text="Valmis">
      <formula>NOT(ISERROR(SEARCH("Valmis",E72)))</formula>
    </cfRule>
    <cfRule type="containsText" dxfId="479" priority="136" operator="containsText" text="Kesken">
      <formula>NOT(ISERROR(SEARCH("Kesken",E72)))</formula>
    </cfRule>
    <cfRule type="containsBlanks" dxfId="478" priority="137">
      <formula>LEN(TRIM(E72))=0</formula>
    </cfRule>
  </conditionalFormatting>
  <conditionalFormatting sqref="E24">
    <cfRule type="containsText" dxfId="477" priority="130" operator="containsText" text="Ei tehdä">
      <formula>NOT(ISERROR(SEARCH("Ei tehdä",E24)))</formula>
    </cfRule>
    <cfRule type="containsText" dxfId="476" priority="131" operator="containsText" text="Valmis">
      <formula>NOT(ISERROR(SEARCH("Valmis",E24)))</formula>
    </cfRule>
    <cfRule type="containsText" dxfId="475" priority="132" operator="containsText" text="Kesken">
      <formula>NOT(ISERROR(SEARCH("Kesken",E24)))</formula>
    </cfRule>
    <cfRule type="containsBlanks" dxfId="474" priority="133">
      <formula>LEN(TRIM(E24))=0</formula>
    </cfRule>
  </conditionalFormatting>
  <conditionalFormatting sqref="E7">
    <cfRule type="containsText" dxfId="473" priority="126" operator="containsText" text="Ei tehdä">
      <formula>NOT(ISERROR(SEARCH("Ei tehdä",E7)))</formula>
    </cfRule>
    <cfRule type="containsText" dxfId="472" priority="127" operator="containsText" text="Valmis">
      <formula>NOT(ISERROR(SEARCH("Valmis",E7)))</formula>
    </cfRule>
    <cfRule type="containsText" dxfId="471" priority="128" operator="containsText" text="Kesken">
      <formula>NOT(ISERROR(SEARCH("Kesken",E7)))</formula>
    </cfRule>
    <cfRule type="containsBlanks" dxfId="470" priority="129">
      <formula>LEN(TRIM(E7))=0</formula>
    </cfRule>
  </conditionalFormatting>
  <conditionalFormatting sqref="E10">
    <cfRule type="containsText" dxfId="469" priority="121" operator="containsText" text="Ei tehdä">
      <formula>NOT(ISERROR(SEARCH("Ei tehdä",E10)))</formula>
    </cfRule>
    <cfRule type="containsText" dxfId="468" priority="122" operator="containsText" text="Valmis">
      <formula>NOT(ISERROR(SEARCH("Valmis",E10)))</formula>
    </cfRule>
    <cfRule type="containsText" dxfId="467" priority="123" operator="containsText" text="Kesken">
      <formula>NOT(ISERROR(SEARCH("Kesken",E10)))</formula>
    </cfRule>
    <cfRule type="containsBlanks" dxfId="466" priority="124">
      <formula>LEN(TRIM(E10))=0</formula>
    </cfRule>
  </conditionalFormatting>
  <conditionalFormatting sqref="E28">
    <cfRule type="containsText" dxfId="465" priority="116" operator="containsText" text="Ei tehdä">
      <formula>NOT(ISERROR(SEARCH("Ei tehdä",E28)))</formula>
    </cfRule>
    <cfRule type="containsText" dxfId="464" priority="117" operator="containsText" text="Valmis">
      <formula>NOT(ISERROR(SEARCH("Valmis",E28)))</formula>
    </cfRule>
    <cfRule type="containsText" dxfId="463" priority="118" operator="containsText" text="Kesken">
      <formula>NOT(ISERROR(SEARCH("Kesken",E28)))</formula>
    </cfRule>
    <cfRule type="containsBlanks" dxfId="462" priority="119">
      <formula>LEN(TRIM(E28))=0</formula>
    </cfRule>
  </conditionalFormatting>
  <conditionalFormatting sqref="E29">
    <cfRule type="containsText" dxfId="461" priority="111" operator="containsText" text="Ei tehdä">
      <formula>NOT(ISERROR(SEARCH("Ei tehdä",E29)))</formula>
    </cfRule>
    <cfRule type="containsText" dxfId="460" priority="112" operator="containsText" text="Valmis">
      <formula>NOT(ISERROR(SEARCH("Valmis",E29)))</formula>
    </cfRule>
    <cfRule type="containsText" dxfId="459" priority="113" operator="containsText" text="Kesken">
      <formula>NOT(ISERROR(SEARCH("Kesken",E29)))</formula>
    </cfRule>
    <cfRule type="containsBlanks" dxfId="458" priority="114">
      <formula>LEN(TRIM(E29))=0</formula>
    </cfRule>
  </conditionalFormatting>
  <conditionalFormatting sqref="E30">
    <cfRule type="containsText" dxfId="457" priority="106" operator="containsText" text="Ei tehdä">
      <formula>NOT(ISERROR(SEARCH("Ei tehdä",E30)))</formula>
    </cfRule>
    <cfRule type="containsText" dxfId="456" priority="107" operator="containsText" text="Valmis">
      <formula>NOT(ISERROR(SEARCH("Valmis",E30)))</formula>
    </cfRule>
    <cfRule type="containsText" dxfId="455" priority="108" operator="containsText" text="Kesken">
      <formula>NOT(ISERROR(SEARCH("Kesken",E30)))</formula>
    </cfRule>
    <cfRule type="containsBlanks" dxfId="454" priority="109">
      <formula>LEN(TRIM(E30))=0</formula>
    </cfRule>
  </conditionalFormatting>
  <conditionalFormatting sqref="E31">
    <cfRule type="containsText" dxfId="453" priority="101" operator="containsText" text="Ei tehdä">
      <formula>NOT(ISERROR(SEARCH("Ei tehdä",E31)))</formula>
    </cfRule>
    <cfRule type="containsText" dxfId="452" priority="102" operator="containsText" text="Valmis">
      <formula>NOT(ISERROR(SEARCH("Valmis",E31)))</formula>
    </cfRule>
    <cfRule type="containsText" dxfId="451" priority="103" operator="containsText" text="Kesken">
      <formula>NOT(ISERROR(SEARCH("Kesken",E31)))</formula>
    </cfRule>
    <cfRule type="containsBlanks" dxfId="450" priority="104">
      <formula>LEN(TRIM(E31))=0</formula>
    </cfRule>
  </conditionalFormatting>
  <conditionalFormatting sqref="E32">
    <cfRule type="containsText" dxfId="449" priority="96" operator="containsText" text="Ei tehdä">
      <formula>NOT(ISERROR(SEARCH("Ei tehdä",E32)))</formula>
    </cfRule>
    <cfRule type="containsText" dxfId="448" priority="97" operator="containsText" text="Valmis">
      <formula>NOT(ISERROR(SEARCH("Valmis",E32)))</formula>
    </cfRule>
    <cfRule type="containsText" dxfId="447" priority="98" operator="containsText" text="Kesken">
      <formula>NOT(ISERROR(SEARCH("Kesken",E32)))</formula>
    </cfRule>
    <cfRule type="containsBlanks" dxfId="446" priority="99">
      <formula>LEN(TRIM(E32))=0</formula>
    </cfRule>
  </conditionalFormatting>
  <conditionalFormatting sqref="E33">
    <cfRule type="containsText" dxfId="445" priority="91" operator="containsText" text="Ei tehdä">
      <formula>NOT(ISERROR(SEARCH("Ei tehdä",E33)))</formula>
    </cfRule>
    <cfRule type="containsText" dxfId="444" priority="92" operator="containsText" text="Valmis">
      <formula>NOT(ISERROR(SEARCH("Valmis",E33)))</formula>
    </cfRule>
    <cfRule type="containsText" dxfId="443" priority="93" operator="containsText" text="Kesken">
      <formula>NOT(ISERROR(SEARCH("Kesken",E33)))</formula>
    </cfRule>
    <cfRule type="containsBlanks" dxfId="442" priority="94">
      <formula>LEN(TRIM(E33))=0</formula>
    </cfRule>
  </conditionalFormatting>
  <conditionalFormatting sqref="E34">
    <cfRule type="containsText" dxfId="441" priority="86" operator="containsText" text="Ei tehdä">
      <formula>NOT(ISERROR(SEARCH("Ei tehdä",E34)))</formula>
    </cfRule>
    <cfRule type="containsText" dxfId="440" priority="87" operator="containsText" text="Valmis">
      <formula>NOT(ISERROR(SEARCH("Valmis",E34)))</formula>
    </cfRule>
    <cfRule type="containsText" dxfId="439" priority="88" operator="containsText" text="Kesken">
      <formula>NOT(ISERROR(SEARCH("Kesken",E34)))</formula>
    </cfRule>
    <cfRule type="containsBlanks" dxfId="438" priority="89">
      <formula>LEN(TRIM(E34))=0</formula>
    </cfRule>
  </conditionalFormatting>
  <conditionalFormatting sqref="E35">
    <cfRule type="containsText" dxfId="437" priority="81" operator="containsText" text="Ei tehdä">
      <formula>NOT(ISERROR(SEARCH("Ei tehdä",E35)))</formula>
    </cfRule>
    <cfRule type="containsText" dxfId="436" priority="82" operator="containsText" text="Valmis">
      <formula>NOT(ISERROR(SEARCH("Valmis",E35)))</formula>
    </cfRule>
    <cfRule type="containsText" dxfId="435" priority="83" operator="containsText" text="Kesken">
      <formula>NOT(ISERROR(SEARCH("Kesken",E35)))</formula>
    </cfRule>
    <cfRule type="containsBlanks" dxfId="434" priority="84">
      <formula>LEN(TRIM(E35))=0</formula>
    </cfRule>
  </conditionalFormatting>
  <conditionalFormatting sqref="E36">
    <cfRule type="containsText" dxfId="433" priority="76" operator="containsText" text="Ei tehdä">
      <formula>NOT(ISERROR(SEARCH("Ei tehdä",E36)))</formula>
    </cfRule>
    <cfRule type="containsText" dxfId="432" priority="77" operator="containsText" text="Valmis">
      <formula>NOT(ISERROR(SEARCH("Valmis",E36)))</formula>
    </cfRule>
    <cfRule type="containsText" dxfId="431" priority="78" operator="containsText" text="Kesken">
      <formula>NOT(ISERROR(SEARCH("Kesken",E36)))</formula>
    </cfRule>
    <cfRule type="containsBlanks" dxfId="430" priority="79">
      <formula>LEN(TRIM(E36))=0</formula>
    </cfRule>
  </conditionalFormatting>
  <conditionalFormatting sqref="E37">
    <cfRule type="containsText" dxfId="429" priority="71" operator="containsText" text="Ei tehdä">
      <formula>NOT(ISERROR(SEARCH("Ei tehdä",E37)))</formula>
    </cfRule>
    <cfRule type="containsText" dxfId="428" priority="72" operator="containsText" text="Valmis">
      <formula>NOT(ISERROR(SEARCH("Valmis",E37)))</formula>
    </cfRule>
    <cfRule type="containsText" dxfId="427" priority="73" operator="containsText" text="Kesken">
      <formula>NOT(ISERROR(SEARCH("Kesken",E37)))</formula>
    </cfRule>
    <cfRule type="containsBlanks" dxfId="426" priority="74">
      <formula>LEN(TRIM(E37))=0</formula>
    </cfRule>
  </conditionalFormatting>
  <conditionalFormatting sqref="E40">
    <cfRule type="containsText" dxfId="425" priority="66" operator="containsText" text="Ei tehdä">
      <formula>NOT(ISERROR(SEARCH("Ei tehdä",E40)))</formula>
    </cfRule>
    <cfRule type="containsText" dxfId="424" priority="67" operator="containsText" text="Valmis">
      <formula>NOT(ISERROR(SEARCH("Valmis",E40)))</formula>
    </cfRule>
    <cfRule type="containsText" dxfId="423" priority="68" operator="containsText" text="Kesken">
      <formula>NOT(ISERROR(SEARCH("Kesken",E40)))</formula>
    </cfRule>
    <cfRule type="containsBlanks" dxfId="422" priority="69">
      <formula>LEN(TRIM(E40))=0</formula>
    </cfRule>
  </conditionalFormatting>
  <conditionalFormatting sqref="E45">
    <cfRule type="containsText" dxfId="421" priority="61" operator="containsText" text="Ei tehdä">
      <formula>NOT(ISERROR(SEARCH("Ei tehdä",E45)))</formula>
    </cfRule>
    <cfRule type="containsText" dxfId="420" priority="62" operator="containsText" text="Valmis">
      <formula>NOT(ISERROR(SEARCH("Valmis",E45)))</formula>
    </cfRule>
    <cfRule type="containsText" dxfId="419" priority="63" operator="containsText" text="Kesken">
      <formula>NOT(ISERROR(SEARCH("Kesken",E45)))</formula>
    </cfRule>
    <cfRule type="containsBlanks" dxfId="418" priority="64">
      <formula>LEN(TRIM(E45))=0</formula>
    </cfRule>
  </conditionalFormatting>
  <conditionalFormatting sqref="E56">
    <cfRule type="containsText" dxfId="417" priority="51" operator="containsText" text="Ei tehdä">
      <formula>NOT(ISERROR(SEARCH("Ei tehdä",E56)))</formula>
    </cfRule>
    <cfRule type="containsText" dxfId="416" priority="52" operator="containsText" text="Valmis">
      <formula>NOT(ISERROR(SEARCH("Valmis",E56)))</formula>
    </cfRule>
    <cfRule type="containsText" dxfId="415" priority="53" operator="containsText" text="Kesken">
      <formula>NOT(ISERROR(SEARCH("Kesken",E56)))</formula>
    </cfRule>
    <cfRule type="containsBlanks" dxfId="414" priority="54">
      <formula>LEN(TRIM(E56))=0</formula>
    </cfRule>
  </conditionalFormatting>
  <conditionalFormatting sqref="E57">
    <cfRule type="containsText" dxfId="413" priority="46" operator="containsText" text="Ei tehdä">
      <formula>NOT(ISERROR(SEARCH("Ei tehdä",E57)))</formula>
    </cfRule>
    <cfRule type="containsText" dxfId="412" priority="47" operator="containsText" text="Valmis">
      <formula>NOT(ISERROR(SEARCH("Valmis",E57)))</formula>
    </cfRule>
    <cfRule type="containsText" dxfId="411" priority="48" operator="containsText" text="Kesken">
      <formula>NOT(ISERROR(SEARCH("Kesken",E57)))</formula>
    </cfRule>
    <cfRule type="containsBlanks" dxfId="410" priority="49">
      <formula>LEN(TRIM(E57))=0</formula>
    </cfRule>
  </conditionalFormatting>
  <conditionalFormatting sqref="E64">
    <cfRule type="containsText" dxfId="409" priority="41" operator="containsText" text="Ei tehdä">
      <formula>NOT(ISERROR(SEARCH("Ei tehdä",E64)))</formula>
    </cfRule>
    <cfRule type="containsText" dxfId="408" priority="42" operator="containsText" text="Valmis">
      <formula>NOT(ISERROR(SEARCH("Valmis",E64)))</formula>
    </cfRule>
    <cfRule type="containsText" dxfId="407" priority="43" operator="containsText" text="Kesken">
      <formula>NOT(ISERROR(SEARCH("Kesken",E64)))</formula>
    </cfRule>
    <cfRule type="containsBlanks" dxfId="406" priority="44">
      <formula>LEN(TRIM(E64))=0</formula>
    </cfRule>
  </conditionalFormatting>
  <conditionalFormatting sqref="E65">
    <cfRule type="containsText" dxfId="405" priority="36" operator="containsText" text="Ei tehdä">
      <formula>NOT(ISERROR(SEARCH("Ei tehdä",E65)))</formula>
    </cfRule>
    <cfRule type="containsText" dxfId="404" priority="37" operator="containsText" text="Valmis">
      <formula>NOT(ISERROR(SEARCH("Valmis",E65)))</formula>
    </cfRule>
    <cfRule type="containsText" dxfId="403" priority="38" operator="containsText" text="Kesken">
      <formula>NOT(ISERROR(SEARCH("Kesken",E65)))</formula>
    </cfRule>
    <cfRule type="containsBlanks" dxfId="402" priority="39">
      <formula>LEN(TRIM(E65))=0</formula>
    </cfRule>
  </conditionalFormatting>
  <conditionalFormatting sqref="E66">
    <cfRule type="containsText" dxfId="401" priority="31" operator="containsText" text="Ei tehdä">
      <formula>NOT(ISERROR(SEARCH("Ei tehdä",E66)))</formula>
    </cfRule>
    <cfRule type="containsText" dxfId="400" priority="32" operator="containsText" text="Valmis">
      <formula>NOT(ISERROR(SEARCH("Valmis",E66)))</formula>
    </cfRule>
    <cfRule type="containsText" dxfId="399" priority="33" operator="containsText" text="Kesken">
      <formula>NOT(ISERROR(SEARCH("Kesken",E66)))</formula>
    </cfRule>
    <cfRule type="containsBlanks" dxfId="398" priority="34">
      <formula>LEN(TRIM(E66))=0</formula>
    </cfRule>
  </conditionalFormatting>
  <conditionalFormatting sqref="E67">
    <cfRule type="containsText" dxfId="397" priority="26" operator="containsText" text="Ei tehdä">
      <formula>NOT(ISERROR(SEARCH("Ei tehdä",E67)))</formula>
    </cfRule>
    <cfRule type="containsText" dxfId="396" priority="27" operator="containsText" text="Valmis">
      <formula>NOT(ISERROR(SEARCH("Valmis",E67)))</formula>
    </cfRule>
    <cfRule type="containsText" dxfId="395" priority="28" operator="containsText" text="Kesken">
      <formula>NOT(ISERROR(SEARCH("Kesken",E67)))</formula>
    </cfRule>
    <cfRule type="containsBlanks" dxfId="394" priority="29">
      <formula>LEN(TRIM(E67))=0</formula>
    </cfRule>
  </conditionalFormatting>
  <conditionalFormatting sqref="E68">
    <cfRule type="containsText" dxfId="393" priority="21" operator="containsText" text="Ei tehdä">
      <formula>NOT(ISERROR(SEARCH("Ei tehdä",E68)))</formula>
    </cfRule>
    <cfRule type="containsText" dxfId="392" priority="22" operator="containsText" text="Valmis">
      <formula>NOT(ISERROR(SEARCH("Valmis",E68)))</formula>
    </cfRule>
    <cfRule type="containsText" dxfId="391" priority="23" operator="containsText" text="Kesken">
      <formula>NOT(ISERROR(SEARCH("Kesken",E68)))</formula>
    </cfRule>
    <cfRule type="containsBlanks" dxfId="390" priority="24">
      <formula>LEN(TRIM(E68))=0</formula>
    </cfRule>
  </conditionalFormatting>
  <conditionalFormatting sqref="E70">
    <cfRule type="containsText" dxfId="389" priority="16" operator="containsText" text="Ei tehdä">
      <formula>NOT(ISERROR(SEARCH("Ei tehdä",E70)))</formula>
    </cfRule>
    <cfRule type="containsText" dxfId="388" priority="17" operator="containsText" text="Valmis">
      <formula>NOT(ISERROR(SEARCH("Valmis",E70)))</formula>
    </cfRule>
    <cfRule type="containsText" dxfId="387" priority="18" operator="containsText" text="Kesken">
      <formula>NOT(ISERROR(SEARCH("Kesken",E70)))</formula>
    </cfRule>
    <cfRule type="containsBlanks" dxfId="386" priority="19">
      <formula>LEN(TRIM(E70))=0</formula>
    </cfRule>
  </conditionalFormatting>
  <conditionalFormatting sqref="E46">
    <cfRule type="containsText" dxfId="385" priority="11" operator="containsText" text="Ei tehdä">
      <formula>NOT(ISERROR(SEARCH("Ei tehdä",E46)))</formula>
    </cfRule>
    <cfRule type="containsText" dxfId="384" priority="12" operator="containsText" text="Valmis">
      <formula>NOT(ISERROR(SEARCH("Valmis",E46)))</formula>
    </cfRule>
    <cfRule type="containsText" dxfId="383" priority="13" operator="containsText" text="Kesken">
      <formula>NOT(ISERROR(SEARCH("Kesken",E46)))</formula>
    </cfRule>
    <cfRule type="containsBlanks" dxfId="382" priority="14">
      <formula>LEN(TRIM(E46))=0</formula>
    </cfRule>
  </conditionalFormatting>
  <conditionalFormatting sqref="E39">
    <cfRule type="containsText" dxfId="381" priority="7" operator="containsText" text="Ei tehdä">
      <formula>NOT(ISERROR(SEARCH("Ei tehdä",E39)))</formula>
    </cfRule>
    <cfRule type="containsText" dxfId="380" priority="8" operator="containsText" text="Valmis">
      <formula>NOT(ISERROR(SEARCH("Valmis",E39)))</formula>
    </cfRule>
    <cfRule type="containsText" dxfId="379" priority="9" operator="containsText" text="Kesken">
      <formula>NOT(ISERROR(SEARCH("Kesken",E39)))</formula>
    </cfRule>
    <cfRule type="containsBlanks" dxfId="378" priority="10">
      <formula>LEN(TRIM(E39))=0</formula>
    </cfRule>
  </conditionalFormatting>
  <conditionalFormatting sqref="E52">
    <cfRule type="containsText" dxfId="377" priority="2" operator="containsText" text="Ei tehdä">
      <formula>NOT(ISERROR(SEARCH("Ei tehdä",E52)))</formula>
    </cfRule>
    <cfRule type="containsText" dxfId="376" priority="3" operator="containsText" text="Valmis">
      <formula>NOT(ISERROR(SEARCH("Valmis",E52)))</formula>
    </cfRule>
    <cfRule type="containsText" dxfId="375" priority="4" operator="containsText" text="Kesken">
      <formula>NOT(ISERROR(SEARCH("Kesken",E52)))</formula>
    </cfRule>
    <cfRule type="containsBlanks" dxfId="374" priority="5">
      <formula>LEN(TRIM(E52))=0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1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326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19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214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209" operator="containsText" id="{5B9F05E8-EC48-4E9E-9174-866C6023FF85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ontainsText" priority="204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199" operator="containsText" id="{476C25DE-33C8-4188-948E-AB4436013AD0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162" operator="containsText" id="{8213BC7D-CF47-4882-B3AB-9B1BFE37C1C0}">
            <xm:f>NOT(ISERROR(SEARCH("""",E76)))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E76:E78</xm:sqref>
        </x14:conditionalFormatting>
        <x14:conditionalFormatting xmlns:xm="http://schemas.microsoft.com/office/excel/2006/main">
          <x14:cfRule type="containsText" priority="125" operator="containsText" id="{6E5D357F-C0D5-4740-A694-202152B8FB07}">
            <xm:f>NOT(ISERROR(SEARCH("""",E7)))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ontainsText" priority="120" operator="containsText" id="{FE1890DE-90AE-4F6B-A3C4-05CF130898B4}">
            <xm:f>NOT(ISERROR(SEARCH("""",E10)))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15" operator="containsText" id="{FD8EFAAA-6A5B-4F6E-9990-28163AA29026}">
            <xm:f>NOT(ISERROR(SEARCH("""",E28)))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10" operator="containsText" id="{97FB402A-65EA-49BF-967B-A3B3964E8655}">
            <xm:f>NOT(ISERROR(SEARCH("""",E29)))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05" operator="containsText" id="{A00764F9-2310-4B67-80EF-C5C0F82CE2AD}">
            <xm:f>NOT(ISERROR(SEARCH("""",E30)))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100" operator="containsText" id="{86872C6C-9B08-4ABF-8261-7031ADE1D0F6}">
            <xm:f>NOT(ISERROR(SEARCH("""",E31)))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ontainsText" priority="95" operator="containsText" id="{E1FA7002-F184-41F6-A5B4-22958C38D99F}">
            <xm:f>NOT(ISERROR(SEARCH("""",E32)))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90" operator="containsText" id="{865BD5A2-EE64-4D28-A857-B48FD1DB219D}">
            <xm:f>NOT(ISERROR(SEARCH("""",E33)))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85" operator="containsText" id="{EE322325-5137-440B-ADDB-FDCAF638F6FD}">
            <xm:f>NOT(ISERROR(SEARCH("""",E34)))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80" operator="containsText" id="{30DB9C4B-17D9-461C-969C-82520C02B4D3}">
            <xm:f>NOT(ISERROR(SEARCH("""",E35)))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containsText" priority="75" operator="containsText" id="{D1B73D8E-BB25-4DD0-8938-8381DB7195ED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70" operator="containsText" id="{53A8AC33-DD70-4060-8DBB-5970F3680E18}">
            <xm:f>NOT(ISERROR(SEARCH("""",E37)))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65" operator="containsText" id="{8C323DBF-E2B9-4AF2-B022-105D1739FA34}">
            <xm:f>NOT(ISERROR(SEARCH("""",E40)))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ontainsText" priority="60" operator="containsText" id="{BBE66E8B-03FC-4A55-90D2-12E775E1332E}">
            <xm:f>NOT(ISERROR(SEARCH("""",E45)))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E45</xm:sqref>
        </x14:conditionalFormatting>
        <x14:conditionalFormatting xmlns:xm="http://schemas.microsoft.com/office/excel/2006/main">
          <x14:cfRule type="containsText" priority="50" operator="containsText" id="{EBE82AB1-3FF4-4B71-A822-E8FFED27ED6B}">
            <xm:f>NOT(ISERROR(SEARCH("""",E56)))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E56</xm:sqref>
        </x14:conditionalFormatting>
        <x14:conditionalFormatting xmlns:xm="http://schemas.microsoft.com/office/excel/2006/main">
          <x14:cfRule type="containsText" priority="45" operator="containsText" id="{8BCED645-E6DD-43FC-8708-F2C849019E55}">
            <xm:f>NOT(ISERROR(SEARCH("""",E57)))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40" operator="containsText" id="{093194FF-167D-4D97-AAC6-030578B9D9D9}">
            <xm:f>NOT(ISERROR(SEARCH("""",E64)))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ontainsText" priority="35" operator="containsText" id="{13A8848D-F7E4-433D-9D28-9221D5839DAB}">
            <xm:f>NOT(ISERROR(SEARCH("""",E65)))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ontainsText" priority="30" operator="containsText" id="{BD8DEA23-EE7C-4980-A2A2-F63385EAE521}">
            <xm:f>NOT(ISERROR(SEARCH("""",E66)))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25" operator="containsText" id="{65B43569-5C44-4215-BA2B-882FD67171F6}">
            <xm:f>NOT(ISERROR(SEARCH("""",E67)))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20" operator="containsText" id="{8222CE2C-B3EE-49F8-9A7D-6AC19912600F}">
            <xm:f>NOT(ISERROR(SEARCH("""",E68)))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E68</xm:sqref>
        </x14:conditionalFormatting>
        <x14:conditionalFormatting xmlns:xm="http://schemas.microsoft.com/office/excel/2006/main">
          <x14:cfRule type="containsText" priority="15" operator="containsText" id="{06AA774E-7275-433D-AD52-EEC124747019}">
            <xm:f>NOT(ISERROR(SEARCH("""",E70)))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E70</xm:sqref>
        </x14:conditionalFormatting>
        <x14:conditionalFormatting xmlns:xm="http://schemas.microsoft.com/office/excel/2006/main">
          <x14:cfRule type="containsText" priority="6" operator="containsText" id="{0822D333-2E0D-4888-8D20-50CAAFD8149C}">
            <xm:f>NOT(ISERROR(SEARCH("""",E39)))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ontainsText" priority="1" operator="containsText" id="{3F25BA3C-E69A-47A8-8A7A-152C7F0F1051}">
            <xm:f>NOT(ISERROR(SEARCH("""",E52)))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C13" workbookViewId="0">
      <selection activeCell="F28" sqref="F2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4"/>
      <c r="K1" s="294"/>
      <c r="L1" s="294"/>
      <c r="M1" s="294"/>
      <c r="N1" s="294"/>
      <c r="O1" s="294"/>
    </row>
    <row r="2" spans="1:20" ht="14.25" customHeight="1" x14ac:dyDescent="0.25">
      <c r="B2" s="478" t="s">
        <v>49</v>
      </c>
      <c r="C2" s="479"/>
      <c r="D2" s="480" t="s">
        <v>346</v>
      </c>
      <c r="E2" s="481"/>
      <c r="F2" s="482"/>
      <c r="J2" s="294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3"/>
      <c r="E3" s="484"/>
      <c r="F3" s="485"/>
      <c r="J3" s="294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3"/>
      <c r="E4" s="484"/>
      <c r="F4" s="485"/>
      <c r="J4" s="294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3"/>
      <c r="E5" s="484"/>
      <c r="F5" s="485"/>
      <c r="J5" s="294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86"/>
      <c r="E6" s="487"/>
      <c r="F6" s="488"/>
      <c r="J6" s="294"/>
      <c r="K6" s="294"/>
      <c r="L6" s="294"/>
      <c r="M6" s="294"/>
      <c r="N6" s="294"/>
      <c r="O6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328" t="s">
        <v>50</v>
      </c>
      <c r="C9" s="295"/>
      <c r="D9" s="295" t="s">
        <v>51</v>
      </c>
      <c r="E9" s="463" t="s">
        <v>52</v>
      </c>
      <c r="F9" s="464"/>
      <c r="G9" s="494" t="s">
        <v>53</v>
      </c>
      <c r="H9" s="495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0">
        <v>1</v>
      </c>
      <c r="C10" s="339"/>
      <c r="D10" s="340" t="s">
        <v>55</v>
      </c>
      <c r="E10" s="457" t="s">
        <v>239</v>
      </c>
      <c r="F10" s="457"/>
      <c r="G10" s="496"/>
      <c r="H10" s="496"/>
      <c r="I10" s="340">
        <v>0</v>
      </c>
      <c r="J10" s="340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0">
        <v>2</v>
      </c>
      <c r="C11" s="339"/>
      <c r="D11" s="332" t="s">
        <v>241</v>
      </c>
      <c r="E11" s="466" t="s">
        <v>243</v>
      </c>
      <c r="F11" s="466"/>
      <c r="G11" s="496"/>
      <c r="H11" s="496"/>
      <c r="I11" s="340">
        <v>2</v>
      </c>
      <c r="J11" s="340">
        <v>1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0">
        <v>3</v>
      </c>
      <c r="C12" s="339"/>
      <c r="D12" s="332" t="s">
        <v>241</v>
      </c>
      <c r="E12" s="457" t="s">
        <v>242</v>
      </c>
      <c r="F12" s="457"/>
      <c r="G12" s="496"/>
      <c r="H12" s="496"/>
      <c r="I12" s="340">
        <v>20</v>
      </c>
      <c r="J12" s="340">
        <v>0</v>
      </c>
      <c r="K12" s="297"/>
      <c r="L12" s="297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0">
        <v>4</v>
      </c>
      <c r="C13" s="339"/>
      <c r="D13" s="332" t="s">
        <v>279</v>
      </c>
      <c r="E13" s="461" t="s">
        <v>272</v>
      </c>
      <c r="F13" s="461"/>
      <c r="G13" s="496"/>
      <c r="H13" s="496"/>
      <c r="I13" s="340">
        <v>40</v>
      </c>
      <c r="J13" s="340">
        <v>0</v>
      </c>
      <c r="K13" s="297"/>
      <c r="L13" s="297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0">
        <v>11</v>
      </c>
      <c r="C14" s="339"/>
      <c r="D14" s="332" t="s">
        <v>55</v>
      </c>
      <c r="E14" s="466" t="s">
        <v>281</v>
      </c>
      <c r="F14" s="466"/>
      <c r="G14" s="496"/>
      <c r="H14" s="496"/>
      <c r="I14" s="340">
        <v>0</v>
      </c>
      <c r="J14" s="340">
        <v>0</v>
      </c>
      <c r="K14" s="297"/>
      <c r="L14" s="297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0">
        <v>12</v>
      </c>
      <c r="C15" s="339"/>
      <c r="D15" s="332" t="s">
        <v>241</v>
      </c>
      <c r="E15" s="457" t="s">
        <v>357</v>
      </c>
      <c r="F15" s="457"/>
      <c r="G15" s="496"/>
      <c r="H15" s="496"/>
      <c r="I15" s="340">
        <v>5</v>
      </c>
      <c r="J15" s="340">
        <v>0</v>
      </c>
      <c r="K15" s="297"/>
      <c r="L15" s="297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74"/>
      <c r="F16" s="474"/>
      <c r="G16" s="473"/>
      <c r="H16" s="473"/>
      <c r="I16" s="172"/>
      <c r="J16" s="172"/>
      <c r="K16" s="297" t="e">
        <f>SUMIFS($J$22:$J$56,$B$22:$B$116,"3.",$F$22:$F$116,"Valmis")</f>
        <v>#VALUE!</v>
      </c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ht="15" customHeight="1" x14ac:dyDescent="0.25">
      <c r="E17" s="309"/>
      <c r="F17" s="309"/>
      <c r="G17" s="307"/>
      <c r="H17" s="307"/>
      <c r="I17" s="172"/>
      <c r="J17" s="172"/>
      <c r="K17" s="297"/>
      <c r="L17" s="297"/>
      <c r="M17" s="297"/>
      <c r="N17" s="297"/>
      <c r="O17" s="297"/>
      <c r="P17" s="306"/>
      <c r="Q17" s="306"/>
      <c r="R17" s="306"/>
      <c r="S17" s="306"/>
      <c r="T17" s="306"/>
    </row>
    <row r="18" spans="1:20" ht="15" customHeight="1" x14ac:dyDescent="0.25">
      <c r="C18" s="70"/>
      <c r="D18" s="70"/>
      <c r="E18" s="497"/>
      <c r="F18" s="497"/>
      <c r="G18" s="22"/>
      <c r="H18" s="22"/>
      <c r="I18" s="172"/>
      <c r="J18" s="172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9" t="s">
        <v>56</v>
      </c>
      <c r="D19" s="490"/>
      <c r="E19" s="491"/>
      <c r="F19" s="22"/>
      <c r="G19" s="22"/>
      <c r="H19" s="177" t="s">
        <v>57</v>
      </c>
      <c r="I19" s="178">
        <f>SUM(I10:I18)</f>
        <v>67</v>
      </c>
      <c r="J19" s="178">
        <f>SUM(J10:J18)</f>
        <v>1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92" t="s">
        <v>60</v>
      </c>
      <c r="E21" s="493"/>
      <c r="F21" s="171" t="s">
        <v>61</v>
      </c>
      <c r="G21" s="296" t="s">
        <v>62</v>
      </c>
      <c r="H21" s="296" t="s">
        <v>63</v>
      </c>
      <c r="I21" s="296"/>
      <c r="J21" s="296" t="s">
        <v>65</v>
      </c>
      <c r="K21" s="27" t="s">
        <v>291</v>
      </c>
      <c r="L21" s="27" t="s">
        <v>292</v>
      </c>
      <c r="M21" s="27" t="s">
        <v>66</v>
      </c>
      <c r="N21" s="27" t="s">
        <v>293</v>
      </c>
      <c r="O21" s="27" t="s">
        <v>67</v>
      </c>
      <c r="P21" s="27" t="s">
        <v>294</v>
      </c>
      <c r="Q21" s="27" t="s">
        <v>78</v>
      </c>
      <c r="R21" s="27" t="s">
        <v>295</v>
      </c>
      <c r="S21" s="27" t="s">
        <v>296</v>
      </c>
      <c r="T21" s="27" t="s">
        <v>297</v>
      </c>
    </row>
    <row r="22" spans="1:20" ht="15.75" x14ac:dyDescent="0.25">
      <c r="B22" s="343" t="s">
        <v>68</v>
      </c>
      <c r="C22" s="344"/>
      <c r="D22" s="498" t="s">
        <v>240</v>
      </c>
      <c r="E22" s="498"/>
      <c r="F22" s="334" t="s">
        <v>82</v>
      </c>
      <c r="G22" s="344"/>
      <c r="H22" s="344" t="s">
        <v>69</v>
      </c>
      <c r="I22" s="344"/>
      <c r="J22" s="351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3">
        <v>0</v>
      </c>
      <c r="R22" s="310">
        <v>0</v>
      </c>
      <c r="S22" s="310">
        <v>0</v>
      </c>
      <c r="T22" s="310">
        <v>0</v>
      </c>
    </row>
    <row r="23" spans="1:20" ht="15.75" x14ac:dyDescent="0.25">
      <c r="B23" s="343" t="s">
        <v>70</v>
      </c>
      <c r="C23" s="344"/>
      <c r="D23" s="475" t="s">
        <v>71</v>
      </c>
      <c r="E23" s="475"/>
      <c r="F23" s="334" t="s">
        <v>82</v>
      </c>
      <c r="G23" s="344"/>
      <c r="H23" s="344" t="s">
        <v>237</v>
      </c>
      <c r="I23" s="344"/>
      <c r="J23" s="351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7"/>
      <c r="R23" s="327"/>
      <c r="S23" s="327"/>
      <c r="T23" s="327"/>
    </row>
    <row r="24" spans="1:20" ht="15.75" x14ac:dyDescent="0.25">
      <c r="B24" s="345" t="s">
        <v>72</v>
      </c>
      <c r="C24" s="346"/>
      <c r="D24" s="472" t="s">
        <v>244</v>
      </c>
      <c r="E24" s="472"/>
      <c r="F24" s="334" t="s">
        <v>82</v>
      </c>
      <c r="G24" s="346"/>
      <c r="H24" s="377" t="s">
        <v>237</v>
      </c>
      <c r="I24" s="346"/>
      <c r="J24" s="352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7"/>
      <c r="R24" s="327"/>
      <c r="S24" s="327"/>
      <c r="T24" s="327"/>
    </row>
    <row r="25" spans="1:20" ht="15.75" x14ac:dyDescent="0.25">
      <c r="B25" s="345" t="s">
        <v>342</v>
      </c>
      <c r="C25" s="346"/>
      <c r="D25" s="347" t="s">
        <v>343</v>
      </c>
      <c r="E25" s="347"/>
      <c r="F25" s="334" t="s">
        <v>82</v>
      </c>
      <c r="G25" s="346"/>
      <c r="H25" s="377" t="s">
        <v>236</v>
      </c>
      <c r="I25" s="346"/>
      <c r="J25" s="352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7"/>
      <c r="R25" s="327"/>
      <c r="S25" s="327"/>
      <c r="T25" s="327"/>
    </row>
    <row r="26" spans="1:20" ht="15.75" x14ac:dyDescent="0.25">
      <c r="B26" s="345" t="s">
        <v>344</v>
      </c>
      <c r="C26" s="346"/>
      <c r="D26" s="476" t="s">
        <v>345</v>
      </c>
      <c r="E26" s="476"/>
      <c r="F26" s="334" t="s">
        <v>82</v>
      </c>
      <c r="G26" s="346"/>
      <c r="H26" s="346" t="s">
        <v>69</v>
      </c>
      <c r="I26" s="346"/>
      <c r="J26" s="352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7"/>
      <c r="R26" s="327"/>
      <c r="S26" s="327"/>
      <c r="T26" s="327"/>
    </row>
    <row r="27" spans="1:20" ht="15.75" x14ac:dyDescent="0.25">
      <c r="B27" s="345" t="s">
        <v>366</v>
      </c>
      <c r="C27" s="350"/>
      <c r="D27" s="348" t="s">
        <v>367</v>
      </c>
      <c r="E27" s="348"/>
      <c r="F27" s="334" t="s">
        <v>82</v>
      </c>
      <c r="G27" s="350"/>
      <c r="H27" s="350" t="s">
        <v>69</v>
      </c>
      <c r="I27" s="350"/>
      <c r="J27" s="352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2"/>
      <c r="R27" s="342"/>
      <c r="S27" s="342"/>
      <c r="T27" s="342"/>
    </row>
    <row r="28" spans="1:20" ht="15.75" x14ac:dyDescent="0.25">
      <c r="B28" s="343" t="s">
        <v>73</v>
      </c>
      <c r="C28" s="344"/>
      <c r="D28" s="470" t="s">
        <v>251</v>
      </c>
      <c r="E28" s="470"/>
      <c r="F28" s="334" t="s">
        <v>82</v>
      </c>
      <c r="G28" s="344"/>
      <c r="H28" s="344" t="s">
        <v>237</v>
      </c>
      <c r="I28" s="344"/>
      <c r="J28" s="351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7"/>
      <c r="R28" s="327"/>
      <c r="S28" s="327"/>
      <c r="T28" s="327"/>
    </row>
    <row r="29" spans="1:20" ht="15.75" x14ac:dyDescent="0.25">
      <c r="B29" s="343" t="s">
        <v>46</v>
      </c>
      <c r="C29" s="344"/>
      <c r="D29" s="470" t="s">
        <v>252</v>
      </c>
      <c r="E29" s="470"/>
      <c r="F29" s="334" t="s">
        <v>82</v>
      </c>
      <c r="G29" s="344"/>
      <c r="H29" s="344" t="s">
        <v>236</v>
      </c>
      <c r="I29" s="344"/>
      <c r="J29" s="351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7"/>
      <c r="R29" s="327"/>
      <c r="S29" s="327"/>
      <c r="T29" s="327"/>
    </row>
    <row r="30" spans="1:20" ht="15.75" x14ac:dyDescent="0.25">
      <c r="B30" s="343" t="s">
        <v>263</v>
      </c>
      <c r="C30" s="344"/>
      <c r="D30" s="470" t="s">
        <v>253</v>
      </c>
      <c r="E30" s="470"/>
      <c r="F30" s="334" t="s">
        <v>82</v>
      </c>
      <c r="G30" s="344"/>
      <c r="H30" s="344" t="s">
        <v>237</v>
      </c>
      <c r="I30" s="344"/>
      <c r="J30" s="351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7"/>
      <c r="R30" s="327"/>
      <c r="S30" s="327"/>
      <c r="T30" s="327"/>
    </row>
    <row r="31" spans="1:20" ht="15.75" x14ac:dyDescent="0.25">
      <c r="B31" s="343" t="s">
        <v>264</v>
      </c>
      <c r="C31" s="344"/>
      <c r="D31" s="470" t="s">
        <v>254</v>
      </c>
      <c r="E31" s="470"/>
      <c r="F31" s="334" t="s">
        <v>82</v>
      </c>
      <c r="G31" s="344"/>
      <c r="H31" s="344" t="s">
        <v>237</v>
      </c>
      <c r="I31" s="344"/>
      <c r="J31" s="351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7"/>
      <c r="R31" s="327"/>
      <c r="S31" s="327"/>
      <c r="T31" s="327"/>
    </row>
    <row r="32" spans="1:20" ht="15.75" x14ac:dyDescent="0.25">
      <c r="B32" s="343" t="s">
        <v>265</v>
      </c>
      <c r="C32" s="344"/>
      <c r="D32" s="470" t="s">
        <v>255</v>
      </c>
      <c r="E32" s="470"/>
      <c r="F32" s="334" t="s">
        <v>82</v>
      </c>
      <c r="G32" s="344"/>
      <c r="H32" s="344" t="s">
        <v>237</v>
      </c>
      <c r="I32" s="344"/>
      <c r="J32" s="351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7"/>
      <c r="R32" s="327"/>
      <c r="S32" s="327"/>
      <c r="T32" s="327"/>
    </row>
    <row r="33" spans="2:20" ht="15.75" x14ac:dyDescent="0.25">
      <c r="B33" s="343" t="s">
        <v>266</v>
      </c>
      <c r="C33" s="344"/>
      <c r="D33" s="470" t="s">
        <v>256</v>
      </c>
      <c r="E33" s="470"/>
      <c r="F33" s="334" t="s">
        <v>82</v>
      </c>
      <c r="G33" s="344"/>
      <c r="H33" s="344" t="s">
        <v>236</v>
      </c>
      <c r="I33" s="344"/>
      <c r="J33" s="351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7"/>
      <c r="R33" s="327"/>
      <c r="S33" s="327"/>
      <c r="T33" s="327"/>
    </row>
    <row r="34" spans="2:20" ht="15.75" x14ac:dyDescent="0.25">
      <c r="B34" s="343" t="s">
        <v>267</v>
      </c>
      <c r="C34" s="344"/>
      <c r="D34" s="470" t="s">
        <v>257</v>
      </c>
      <c r="E34" s="470"/>
      <c r="F34" s="334" t="s">
        <v>82</v>
      </c>
      <c r="G34" s="344"/>
      <c r="H34" s="344" t="s">
        <v>236</v>
      </c>
      <c r="I34" s="344"/>
      <c r="J34" s="351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7"/>
      <c r="R34" s="327"/>
      <c r="S34" s="327"/>
      <c r="T34" s="327"/>
    </row>
    <row r="35" spans="2:20" ht="15.75" x14ac:dyDescent="0.25">
      <c r="B35" s="343" t="s">
        <v>268</v>
      </c>
      <c r="C35" s="344"/>
      <c r="D35" s="470" t="s">
        <v>258</v>
      </c>
      <c r="E35" s="470"/>
      <c r="F35" s="334" t="s">
        <v>82</v>
      </c>
      <c r="G35" s="344"/>
      <c r="H35" s="344" t="s">
        <v>236</v>
      </c>
      <c r="I35" s="344"/>
      <c r="J35" s="351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7"/>
      <c r="R35" s="327"/>
      <c r="S35" s="327"/>
      <c r="T35" s="327"/>
    </row>
    <row r="36" spans="2:20" ht="15.75" x14ac:dyDescent="0.25">
      <c r="B36" s="343" t="s">
        <v>269</v>
      </c>
      <c r="C36" s="344"/>
      <c r="D36" s="470" t="s">
        <v>259</v>
      </c>
      <c r="E36" s="470"/>
      <c r="F36" s="334" t="s">
        <v>82</v>
      </c>
      <c r="G36" s="344"/>
      <c r="H36" s="344" t="s">
        <v>237</v>
      </c>
      <c r="I36" s="344"/>
      <c r="J36" s="351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7"/>
      <c r="R36" s="327"/>
      <c r="S36" s="327"/>
      <c r="T36" s="327"/>
    </row>
    <row r="37" spans="2:20" ht="15.75" x14ac:dyDescent="0.25">
      <c r="B37" s="343" t="s">
        <v>270</v>
      </c>
      <c r="C37" s="344"/>
      <c r="D37" s="470" t="s">
        <v>260</v>
      </c>
      <c r="E37" s="470"/>
      <c r="F37" s="334" t="s">
        <v>82</v>
      </c>
      <c r="G37" s="344"/>
      <c r="H37" s="344" t="s">
        <v>237</v>
      </c>
      <c r="I37" s="344"/>
      <c r="J37" s="351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7"/>
      <c r="R37" s="327"/>
      <c r="S37" s="327"/>
      <c r="T37" s="327"/>
    </row>
    <row r="38" spans="2:20" ht="15.75" x14ac:dyDescent="0.25">
      <c r="B38" s="343" t="s">
        <v>271</v>
      </c>
      <c r="C38" s="344"/>
      <c r="D38" s="470" t="s">
        <v>261</v>
      </c>
      <c r="E38" s="470"/>
      <c r="F38" s="334" t="s">
        <v>82</v>
      </c>
      <c r="G38" s="344"/>
      <c r="H38" s="344" t="s">
        <v>237</v>
      </c>
      <c r="I38" s="344"/>
      <c r="J38" s="351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7"/>
      <c r="R38" s="327"/>
      <c r="S38" s="327"/>
      <c r="T38" s="327"/>
    </row>
    <row r="39" spans="2:20" ht="15.75" x14ac:dyDescent="0.25">
      <c r="B39" s="343" t="s">
        <v>364</v>
      </c>
      <c r="C39" s="344"/>
      <c r="D39" s="349" t="s">
        <v>363</v>
      </c>
      <c r="E39" s="349"/>
      <c r="F39" s="334" t="s">
        <v>82</v>
      </c>
      <c r="G39" s="344"/>
      <c r="H39" s="344" t="s">
        <v>236</v>
      </c>
      <c r="I39" s="344"/>
      <c r="J39" s="351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2"/>
      <c r="R39" s="342"/>
      <c r="S39" s="342"/>
      <c r="T39" s="342"/>
    </row>
    <row r="40" spans="2:20" ht="15.75" x14ac:dyDescent="0.25">
      <c r="B40" s="345" t="s">
        <v>285</v>
      </c>
      <c r="C40" s="346"/>
      <c r="D40" s="477" t="s">
        <v>288</v>
      </c>
      <c r="E40" s="477"/>
      <c r="F40" s="334" t="s">
        <v>82</v>
      </c>
      <c r="G40" s="346"/>
      <c r="H40" s="346" t="s">
        <v>236</v>
      </c>
      <c r="I40" s="346"/>
      <c r="J40" s="352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7"/>
      <c r="R40" s="327"/>
      <c r="S40" s="327"/>
      <c r="T40" s="327"/>
    </row>
    <row r="41" spans="2:20" ht="15.75" customHeight="1" x14ac:dyDescent="0.25">
      <c r="B41" s="345" t="s">
        <v>286</v>
      </c>
      <c r="C41" s="346"/>
      <c r="D41" s="477" t="s">
        <v>287</v>
      </c>
      <c r="E41" s="477"/>
      <c r="F41" s="334" t="s">
        <v>82</v>
      </c>
      <c r="G41" s="346"/>
      <c r="H41" s="346" t="s">
        <v>236</v>
      </c>
      <c r="I41" s="346"/>
      <c r="J41" s="352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7"/>
      <c r="R41" s="327"/>
      <c r="S41" s="327"/>
      <c r="T41" s="327"/>
    </row>
    <row r="42" spans="2:20" ht="15.75" x14ac:dyDescent="0.25">
      <c r="B42" s="345" t="s">
        <v>289</v>
      </c>
      <c r="C42" s="346"/>
      <c r="D42" s="477" t="s">
        <v>321</v>
      </c>
      <c r="E42" s="477"/>
      <c r="F42" s="334" t="s">
        <v>82</v>
      </c>
      <c r="G42" s="346"/>
      <c r="H42" s="377" t="s">
        <v>236</v>
      </c>
      <c r="I42" s="346"/>
      <c r="J42" s="352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7"/>
      <c r="R42" s="327"/>
      <c r="S42" s="327"/>
      <c r="T42" s="327"/>
    </row>
    <row r="43" spans="2:20" ht="15.75" x14ac:dyDescent="0.25">
      <c r="B43" s="345" t="s">
        <v>312</v>
      </c>
      <c r="C43" s="346"/>
      <c r="D43" s="471" t="s">
        <v>314</v>
      </c>
      <c r="E43" s="471"/>
      <c r="F43" s="334" t="s">
        <v>82</v>
      </c>
      <c r="G43" s="346"/>
      <c r="H43" s="377" t="s">
        <v>236</v>
      </c>
      <c r="I43" s="346"/>
      <c r="J43" s="352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7"/>
      <c r="R43" s="327"/>
      <c r="S43" s="327"/>
      <c r="T43" s="327"/>
    </row>
    <row r="44" spans="2:20" ht="15.75" customHeight="1" x14ac:dyDescent="0.25">
      <c r="B44" s="345" t="s">
        <v>290</v>
      </c>
      <c r="C44" s="346"/>
      <c r="D44" s="477" t="s">
        <v>313</v>
      </c>
      <c r="E44" s="477"/>
      <c r="F44" s="334" t="s">
        <v>82</v>
      </c>
      <c r="G44" s="346"/>
      <c r="H44" s="377" t="s">
        <v>236</v>
      </c>
      <c r="I44" s="346"/>
      <c r="J44" s="352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7"/>
      <c r="R44" s="327"/>
      <c r="S44" s="327"/>
      <c r="T44" s="327"/>
    </row>
    <row r="45" spans="2:20" ht="15.75" x14ac:dyDescent="0.25">
      <c r="B45" s="345" t="s">
        <v>315</v>
      </c>
      <c r="C45" s="346"/>
      <c r="D45" s="477" t="s">
        <v>322</v>
      </c>
      <c r="E45" s="477"/>
      <c r="F45" s="334" t="s">
        <v>82</v>
      </c>
      <c r="G45" s="346"/>
      <c r="H45" s="377" t="s">
        <v>236</v>
      </c>
      <c r="I45" s="346"/>
      <c r="J45" s="352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7"/>
      <c r="R45" s="327"/>
      <c r="S45" s="327"/>
      <c r="T45" s="327"/>
    </row>
    <row r="46" spans="2:20" ht="15.75" customHeight="1" x14ac:dyDescent="0.25">
      <c r="B46" s="345" t="s">
        <v>316</v>
      </c>
      <c r="C46" s="346"/>
      <c r="D46" s="471" t="s">
        <v>317</v>
      </c>
      <c r="E46" s="471"/>
      <c r="F46" s="334" t="s">
        <v>82</v>
      </c>
      <c r="G46" s="346"/>
      <c r="H46" s="377" t="s">
        <v>237</v>
      </c>
      <c r="I46" s="346"/>
      <c r="J46" s="352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7"/>
      <c r="R46" s="327"/>
      <c r="S46" s="327"/>
      <c r="T46" s="327"/>
    </row>
    <row r="47" spans="2:20" ht="15.75" customHeight="1" x14ac:dyDescent="0.25">
      <c r="B47" s="345" t="s">
        <v>318</v>
      </c>
      <c r="C47" s="346"/>
      <c r="D47" s="471" t="s">
        <v>319</v>
      </c>
      <c r="E47" s="471"/>
      <c r="F47" s="334" t="s">
        <v>82</v>
      </c>
      <c r="G47" s="346"/>
      <c r="H47" s="377" t="s">
        <v>237</v>
      </c>
      <c r="I47" s="346"/>
      <c r="J47" s="352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7"/>
      <c r="R47" s="327"/>
      <c r="S47" s="327"/>
      <c r="T47" s="327"/>
    </row>
    <row r="48" spans="2:20" ht="15.75" x14ac:dyDescent="0.25">
      <c r="B48" s="345" t="s">
        <v>320</v>
      </c>
      <c r="C48" s="346"/>
      <c r="D48" s="471" t="s">
        <v>330</v>
      </c>
      <c r="E48" s="471"/>
      <c r="F48" s="334" t="s">
        <v>82</v>
      </c>
      <c r="G48" s="346"/>
      <c r="H48" s="377" t="s">
        <v>236</v>
      </c>
      <c r="I48" s="346"/>
      <c r="J48" s="352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7"/>
      <c r="R48" s="327"/>
      <c r="S48" s="327"/>
      <c r="T48" s="327"/>
    </row>
    <row r="49" spans="2:20" ht="15.75" customHeight="1" x14ac:dyDescent="0.25">
      <c r="B49" s="345" t="s">
        <v>325</v>
      </c>
      <c r="C49" s="346"/>
      <c r="D49" s="477" t="s">
        <v>331</v>
      </c>
      <c r="E49" s="477"/>
      <c r="F49" s="334" t="s">
        <v>82</v>
      </c>
      <c r="G49" s="346"/>
      <c r="H49" s="377" t="s">
        <v>236</v>
      </c>
      <c r="I49" s="346"/>
      <c r="J49" s="352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7"/>
      <c r="R49" s="327"/>
      <c r="S49" s="327"/>
      <c r="T49" s="327"/>
    </row>
    <row r="50" spans="2:20" ht="15.75" customHeight="1" x14ac:dyDescent="0.25">
      <c r="B50" s="345" t="s">
        <v>328</v>
      </c>
      <c r="C50" s="346"/>
      <c r="D50" s="471" t="s">
        <v>323</v>
      </c>
      <c r="E50" s="471"/>
      <c r="F50" s="334" t="s">
        <v>82</v>
      </c>
      <c r="G50" s="346"/>
      <c r="H50" s="377" t="s">
        <v>237</v>
      </c>
      <c r="I50" s="346"/>
      <c r="J50" s="352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7"/>
      <c r="R50" s="327"/>
      <c r="S50" s="327"/>
      <c r="T50" s="327"/>
    </row>
    <row r="51" spans="2:20" ht="15.75" x14ac:dyDescent="0.25">
      <c r="B51" s="345" t="s">
        <v>332</v>
      </c>
      <c r="C51" s="346"/>
      <c r="D51" s="471" t="s">
        <v>324</v>
      </c>
      <c r="E51" s="471"/>
      <c r="F51" s="334" t="s">
        <v>82</v>
      </c>
      <c r="G51" s="346"/>
      <c r="H51" s="377" t="s">
        <v>237</v>
      </c>
      <c r="I51" s="346"/>
      <c r="J51" s="352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7"/>
      <c r="R51" s="327"/>
      <c r="S51" s="327"/>
      <c r="T51" s="327"/>
    </row>
    <row r="52" spans="2:20" ht="15.75" x14ac:dyDescent="0.25">
      <c r="B52" s="345" t="s">
        <v>333</v>
      </c>
      <c r="C52" s="346"/>
      <c r="D52" s="471" t="s">
        <v>327</v>
      </c>
      <c r="E52" s="471"/>
      <c r="F52" s="334" t="s">
        <v>82</v>
      </c>
      <c r="G52" s="346"/>
      <c r="H52" s="346" t="s">
        <v>237</v>
      </c>
      <c r="I52" s="346"/>
      <c r="J52" s="352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7"/>
      <c r="R52" s="327"/>
      <c r="S52" s="327"/>
      <c r="T52" s="327"/>
    </row>
    <row r="53" spans="2:20" ht="15.75" x14ac:dyDescent="0.25">
      <c r="B53" s="345" t="s">
        <v>335</v>
      </c>
      <c r="C53" s="346"/>
      <c r="D53" s="471" t="s">
        <v>329</v>
      </c>
      <c r="E53" s="471"/>
      <c r="F53" s="334" t="s">
        <v>82</v>
      </c>
      <c r="G53" s="346"/>
      <c r="H53" s="377" t="s">
        <v>237</v>
      </c>
      <c r="I53" s="346"/>
      <c r="J53" s="352">
        <v>1</v>
      </c>
      <c r="K53" s="27">
        <v>0</v>
      </c>
      <c r="L53" s="27">
        <v>0</v>
      </c>
      <c r="M53" s="27">
        <v>0</v>
      </c>
      <c r="N53" s="27">
        <v>1</v>
      </c>
      <c r="O53" s="27">
        <v>1</v>
      </c>
      <c r="P53" s="27">
        <v>1</v>
      </c>
      <c r="Q53" s="327"/>
      <c r="R53" s="327"/>
      <c r="S53" s="327"/>
      <c r="T53" s="327"/>
    </row>
    <row r="54" spans="2:20" ht="15" customHeight="1" x14ac:dyDescent="0.25">
      <c r="B54" s="343" t="s">
        <v>83</v>
      </c>
      <c r="C54" s="344"/>
      <c r="D54" s="470" t="s">
        <v>282</v>
      </c>
      <c r="E54" s="470"/>
      <c r="F54" s="334" t="s">
        <v>82</v>
      </c>
      <c r="G54" s="344"/>
      <c r="H54" s="344" t="s">
        <v>236</v>
      </c>
      <c r="I54" s="344"/>
      <c r="J54" s="351">
        <v>3</v>
      </c>
      <c r="K54" s="293">
        <v>0</v>
      </c>
      <c r="L54" s="327">
        <v>3</v>
      </c>
      <c r="M54" s="293">
        <v>3</v>
      </c>
      <c r="N54" s="293">
        <v>3</v>
      </c>
      <c r="O54" s="27">
        <v>0</v>
      </c>
      <c r="P54" s="293">
        <v>0</v>
      </c>
      <c r="Q54" s="293"/>
      <c r="R54" s="293"/>
      <c r="S54" s="293"/>
      <c r="T54" s="293"/>
    </row>
    <row r="55" spans="2:20" ht="15" customHeight="1" x14ac:dyDescent="0.25">
      <c r="B55" s="343" t="s">
        <v>284</v>
      </c>
      <c r="C55" s="344"/>
      <c r="D55" s="470" t="s">
        <v>283</v>
      </c>
      <c r="E55" s="470"/>
      <c r="F55" s="334" t="s">
        <v>82</v>
      </c>
      <c r="G55" s="344"/>
      <c r="H55" s="344" t="s">
        <v>236</v>
      </c>
      <c r="I55" s="344"/>
      <c r="J55" s="351">
        <v>2</v>
      </c>
      <c r="K55" s="293">
        <v>0</v>
      </c>
      <c r="L55" s="293">
        <v>2</v>
      </c>
      <c r="M55" s="293">
        <v>2</v>
      </c>
      <c r="N55" s="293">
        <v>2</v>
      </c>
      <c r="O55" s="27">
        <v>0</v>
      </c>
      <c r="P55" s="293">
        <v>0</v>
      </c>
      <c r="Q55" s="293"/>
      <c r="R55" s="293"/>
      <c r="S55" s="293"/>
      <c r="T55" s="293"/>
    </row>
    <row r="56" spans="2:20" ht="15" customHeight="1" x14ac:dyDescent="0.25">
      <c r="B56" s="345" t="s">
        <v>84</v>
      </c>
      <c r="C56" s="346"/>
      <c r="D56" s="472" t="s">
        <v>358</v>
      </c>
      <c r="E56" s="472"/>
      <c r="F56" s="334" t="s">
        <v>82</v>
      </c>
      <c r="G56" s="346"/>
      <c r="H56" s="377" t="s">
        <v>237</v>
      </c>
      <c r="I56" s="346"/>
      <c r="J56" s="352"/>
      <c r="K56" s="293"/>
      <c r="L56" s="293"/>
      <c r="M56" s="293"/>
      <c r="N56" s="293"/>
      <c r="O56" s="297"/>
      <c r="P56" s="293"/>
      <c r="Q56" s="293"/>
      <c r="R56" s="293"/>
      <c r="S56" s="293"/>
      <c r="T56" s="293"/>
    </row>
    <row r="57" spans="2:20" ht="15.75" customHeight="1" x14ac:dyDescent="0.25">
      <c r="B57" s="293"/>
      <c r="C57" s="293"/>
      <c r="D57" s="459"/>
      <c r="E57" s="459"/>
      <c r="F57" s="266"/>
      <c r="G57" s="293"/>
      <c r="H57" s="293"/>
      <c r="I57" s="293"/>
      <c r="J57" s="297"/>
      <c r="K57" s="293"/>
      <c r="L57" s="293"/>
      <c r="M57" s="293"/>
      <c r="N57" s="293"/>
      <c r="O57" s="297"/>
      <c r="P57" s="293"/>
      <c r="Q57" s="293"/>
      <c r="R57" s="293"/>
      <c r="S57" s="293"/>
      <c r="T57" s="293"/>
    </row>
    <row r="58" spans="2:20" ht="15.75" customHeight="1" x14ac:dyDescent="0.25">
      <c r="B58" s="327"/>
      <c r="C58" s="327"/>
      <c r="D58" s="459"/>
      <c r="E58" s="459"/>
      <c r="F58" s="266"/>
      <c r="G58" s="327"/>
      <c r="H58" s="327"/>
      <c r="I58" s="327"/>
      <c r="J58" s="297"/>
      <c r="K58" s="327"/>
      <c r="L58" s="327"/>
      <c r="M58" s="327"/>
      <c r="N58" s="327"/>
      <c r="O58" s="297"/>
      <c r="P58" s="327"/>
      <c r="Q58" s="327"/>
      <c r="R58" s="327"/>
      <c r="S58" s="327"/>
      <c r="T58" s="327"/>
    </row>
    <row r="59" spans="2:20" ht="15.75" customHeight="1" x14ac:dyDescent="0.25">
      <c r="B59" s="327"/>
      <c r="C59" s="327"/>
      <c r="D59" s="459"/>
      <c r="E59" s="459"/>
      <c r="F59" s="266"/>
      <c r="G59" s="327"/>
      <c r="H59" s="327"/>
      <c r="I59" s="327"/>
      <c r="J59" s="297"/>
      <c r="K59" s="327"/>
      <c r="L59" s="327"/>
      <c r="M59" s="327"/>
      <c r="N59" s="327"/>
      <c r="O59" s="297"/>
      <c r="P59" s="327"/>
      <c r="Q59" s="327"/>
      <c r="R59" s="327"/>
      <c r="S59" s="327"/>
      <c r="T59" s="327"/>
    </row>
    <row r="60" spans="2:20" ht="15.75" customHeight="1" x14ac:dyDescent="0.25">
      <c r="B60" s="327"/>
      <c r="C60" s="327"/>
      <c r="D60" s="459"/>
      <c r="E60" s="459"/>
      <c r="F60" s="266"/>
      <c r="G60" s="327"/>
      <c r="H60" s="327"/>
      <c r="I60" s="327"/>
      <c r="J60" s="297"/>
      <c r="K60" s="327"/>
      <c r="L60" s="327"/>
      <c r="M60" s="327"/>
      <c r="N60" s="327"/>
      <c r="O60" s="297"/>
      <c r="P60" s="327"/>
      <c r="Q60" s="327"/>
      <c r="R60" s="327"/>
      <c r="S60" s="327"/>
      <c r="T60" s="327"/>
    </row>
    <row r="61" spans="2:20" ht="15.75" customHeight="1" x14ac:dyDescent="0.25">
      <c r="B61" s="327"/>
      <c r="C61" s="327"/>
      <c r="D61" s="459"/>
      <c r="E61" s="459"/>
      <c r="F61" s="266"/>
      <c r="G61" s="327"/>
      <c r="H61" s="327"/>
      <c r="I61" s="327"/>
      <c r="J61" s="297"/>
      <c r="K61" s="327"/>
      <c r="L61" s="327"/>
      <c r="M61" s="327"/>
      <c r="N61" s="327"/>
      <c r="O61" s="297"/>
      <c r="P61" s="327"/>
      <c r="Q61" s="327"/>
      <c r="R61" s="327"/>
      <c r="S61" s="327"/>
      <c r="T61" s="327"/>
    </row>
    <row r="62" spans="2:20" ht="15.75" customHeight="1" x14ac:dyDescent="0.25">
      <c r="B62" s="327"/>
      <c r="C62" s="327"/>
      <c r="D62" s="459"/>
      <c r="E62" s="459"/>
      <c r="F62" s="266"/>
      <c r="G62" s="327"/>
      <c r="H62" s="327"/>
      <c r="I62" s="327"/>
      <c r="J62" s="297"/>
      <c r="K62" s="327"/>
      <c r="L62" s="327"/>
      <c r="M62" s="327"/>
      <c r="N62" s="327"/>
      <c r="O62" s="297"/>
      <c r="P62" s="327"/>
      <c r="Q62" s="327"/>
      <c r="R62" s="327"/>
      <c r="S62" s="327"/>
      <c r="T62" s="327"/>
    </row>
    <row r="63" spans="2:20" ht="15.75" customHeight="1" x14ac:dyDescent="0.25">
      <c r="B63" s="327"/>
      <c r="C63" s="327"/>
      <c r="D63" s="459"/>
      <c r="E63" s="459"/>
      <c r="F63" s="266"/>
      <c r="G63" s="327"/>
      <c r="H63" s="327"/>
      <c r="I63" s="327"/>
      <c r="J63" s="297"/>
      <c r="K63" s="327"/>
      <c r="L63" s="327"/>
      <c r="M63" s="327"/>
      <c r="N63" s="327"/>
      <c r="O63" s="297"/>
      <c r="P63" s="327"/>
      <c r="Q63" s="327"/>
      <c r="R63" s="327"/>
      <c r="S63" s="327"/>
      <c r="T63" s="327"/>
    </row>
    <row r="64" spans="2:20" ht="15.75" customHeight="1" x14ac:dyDescent="0.25">
      <c r="B64" s="327"/>
      <c r="C64" s="327"/>
      <c r="D64" s="459"/>
      <c r="E64" s="459"/>
      <c r="F64" s="266"/>
      <c r="G64" s="327"/>
      <c r="H64" s="327"/>
      <c r="I64" s="327"/>
      <c r="J64" s="297"/>
      <c r="K64" s="327"/>
      <c r="L64" s="327"/>
      <c r="M64" s="327"/>
      <c r="N64" s="327"/>
      <c r="O64" s="297"/>
      <c r="P64" s="327"/>
      <c r="Q64" s="327"/>
      <c r="R64" s="327"/>
      <c r="S64" s="327"/>
      <c r="T64" s="327"/>
    </row>
    <row r="65" spans="2:20" ht="15" customHeight="1" x14ac:dyDescent="0.25">
      <c r="B65" s="293"/>
      <c r="C65" s="293"/>
      <c r="D65" s="293"/>
      <c r="E65" s="259" t="s">
        <v>74</v>
      </c>
      <c r="F65" s="293"/>
      <c r="G65" s="293"/>
      <c r="H65" s="293"/>
      <c r="I65" s="293" t="s">
        <v>18</v>
      </c>
      <c r="J65" s="297">
        <f t="shared" ref="J65:T65" si="0">SUM(J22:J57)</f>
        <v>59</v>
      </c>
      <c r="K65" s="297">
        <f t="shared" si="0"/>
        <v>22</v>
      </c>
      <c r="L65" s="297">
        <f t="shared" si="0"/>
        <v>26</v>
      </c>
      <c r="M65" s="297">
        <f t="shared" si="0"/>
        <v>25</v>
      </c>
      <c r="N65" s="297">
        <f t="shared" si="0"/>
        <v>44</v>
      </c>
      <c r="O65" s="297">
        <f t="shared" si="0"/>
        <v>32</v>
      </c>
      <c r="P65" s="297">
        <f t="shared" si="0"/>
        <v>26</v>
      </c>
      <c r="Q65" s="297">
        <f t="shared" si="0"/>
        <v>0</v>
      </c>
      <c r="R65" s="297">
        <f t="shared" si="0"/>
        <v>0</v>
      </c>
      <c r="S65" s="297">
        <f t="shared" si="0"/>
        <v>0</v>
      </c>
      <c r="T65" s="297">
        <f t="shared" si="0"/>
        <v>0</v>
      </c>
    </row>
    <row r="66" spans="2:20" ht="15" customHeight="1" x14ac:dyDescent="0.25">
      <c r="B66" s="293"/>
      <c r="C66" s="293"/>
      <c r="D66" s="293"/>
      <c r="E66" s="293"/>
      <c r="F66" s="293"/>
      <c r="G66" s="293"/>
      <c r="H66" s="293"/>
      <c r="I66" s="293" t="s">
        <v>75</v>
      </c>
      <c r="J66" s="297">
        <f>+J65</f>
        <v>59</v>
      </c>
      <c r="K66" s="260">
        <f>+J66-($J$66/7)</f>
        <v>50.571428571428569</v>
      </c>
      <c r="L66" s="260">
        <f>+K66-($J$66/7)</f>
        <v>42.142857142857139</v>
      </c>
      <c r="M66" s="260">
        <f t="shared" ref="M66:T66" si="1">+L66-($J$66/7)</f>
        <v>33.714285714285708</v>
      </c>
      <c r="N66" s="260">
        <f t="shared" si="1"/>
        <v>25.285714285714278</v>
      </c>
      <c r="O66" s="260">
        <f t="shared" si="1"/>
        <v>16.857142857142847</v>
      </c>
      <c r="P66" s="260">
        <f t="shared" si="1"/>
        <v>8.4285714285714182</v>
      </c>
      <c r="Q66" s="260">
        <f t="shared" si="1"/>
        <v>0</v>
      </c>
      <c r="R66" s="260">
        <f t="shared" si="1"/>
        <v>-8.4285714285714288</v>
      </c>
      <c r="S66" s="260">
        <f t="shared" si="1"/>
        <v>-16.857142857142858</v>
      </c>
      <c r="T66" s="260">
        <f t="shared" si="1"/>
        <v>-25.285714285714285</v>
      </c>
    </row>
    <row r="67" spans="2:20" ht="15.75" x14ac:dyDescent="0.25">
      <c r="B67" s="293"/>
      <c r="C67" s="293"/>
      <c r="D67" s="293"/>
      <c r="E67" s="293"/>
      <c r="F67" s="293"/>
      <c r="G67" s="293"/>
      <c r="H67" s="293"/>
      <c r="I67" s="293"/>
      <c r="J67" s="297"/>
      <c r="K67" s="293"/>
      <c r="L67" s="293"/>
      <c r="M67" s="293"/>
      <c r="N67" s="293"/>
      <c r="O67" s="19"/>
    </row>
    <row r="68" spans="2:20" ht="15.75" x14ac:dyDescent="0.25">
      <c r="B68" s="293"/>
      <c r="C68" s="293"/>
      <c r="D68" s="293"/>
      <c r="E68" s="293"/>
      <c r="F68" s="293"/>
      <c r="G68" s="293"/>
      <c r="H68" s="293"/>
      <c r="I68" s="293"/>
      <c r="J68" s="297"/>
      <c r="K68" s="293"/>
      <c r="L68" s="293"/>
      <c r="M68" s="293"/>
      <c r="N68" s="293"/>
      <c r="O68" s="19"/>
    </row>
    <row r="69" spans="2:20" ht="12.75" customHeight="1" x14ac:dyDescent="0.25">
      <c r="B69" s="293"/>
      <c r="C69" s="293"/>
      <c r="D69" s="293"/>
      <c r="E69" s="293"/>
      <c r="F69" s="293"/>
      <c r="G69" s="293"/>
      <c r="H69" s="293"/>
      <c r="I69" s="293"/>
      <c r="J69" s="297"/>
      <c r="K69" s="293"/>
      <c r="L69" s="293"/>
      <c r="M69" s="293"/>
      <c r="N69" s="293"/>
    </row>
    <row r="70" spans="2:20" ht="12.75" customHeight="1" x14ac:dyDescent="0.25">
      <c r="B70" s="293"/>
      <c r="C70" s="293"/>
      <c r="D70" s="293"/>
      <c r="E70" s="293"/>
      <c r="F70" s="293"/>
      <c r="G70" s="293"/>
      <c r="H70" s="293"/>
      <c r="I70" s="293"/>
      <c r="J70" s="297"/>
      <c r="K70" s="293"/>
      <c r="L70" s="293"/>
      <c r="M70" s="293"/>
      <c r="N70" s="293"/>
    </row>
    <row r="71" spans="2:20" ht="12.75" customHeight="1" x14ac:dyDescent="0.25">
      <c r="B71" s="293"/>
      <c r="C71" s="293"/>
      <c r="D71" s="293"/>
      <c r="E71" s="293"/>
      <c r="F71" s="293"/>
      <c r="G71" s="293"/>
      <c r="H71" s="293"/>
      <c r="I71" s="293"/>
      <c r="J71" s="297"/>
      <c r="K71" s="293"/>
      <c r="L71" s="293"/>
      <c r="M71" s="293"/>
      <c r="N71" s="293"/>
    </row>
    <row r="72" spans="2:20" ht="12.75" customHeight="1" x14ac:dyDescent="0.25">
      <c r="B72" s="293"/>
      <c r="C72" s="293"/>
      <c r="D72" s="293"/>
      <c r="E72" s="293"/>
      <c r="F72" s="293"/>
      <c r="G72" s="293"/>
      <c r="H72" s="293"/>
      <c r="I72" s="293"/>
      <c r="J72" s="297"/>
      <c r="K72" s="293"/>
      <c r="L72" s="293"/>
      <c r="M72" s="293"/>
      <c r="N72" s="293"/>
    </row>
    <row r="73" spans="2:20" ht="12.75" customHeight="1" x14ac:dyDescent="0.25">
      <c r="B73" s="293"/>
      <c r="C73" s="293"/>
      <c r="D73" s="293"/>
      <c r="E73" s="293"/>
      <c r="F73" s="293"/>
      <c r="G73" s="293"/>
      <c r="H73" s="293"/>
      <c r="I73" s="293"/>
      <c r="J73" s="297"/>
      <c r="K73" s="293"/>
      <c r="L73" s="293"/>
      <c r="M73" s="293"/>
      <c r="N73" s="293"/>
    </row>
  </sheetData>
  <mergeCells count="61"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G14:H14"/>
    <mergeCell ref="G15:H15"/>
    <mergeCell ref="E15:F15"/>
    <mergeCell ref="E11:F11"/>
    <mergeCell ref="E18:F18"/>
    <mergeCell ref="D22:E22"/>
    <mergeCell ref="D51:E51"/>
    <mergeCell ref="B2:C2"/>
    <mergeCell ref="D2:F6"/>
    <mergeCell ref="D64:E64"/>
    <mergeCell ref="D61:E61"/>
    <mergeCell ref="C19:E19"/>
    <mergeCell ref="D21:E21"/>
    <mergeCell ref="E14:F14"/>
    <mergeCell ref="D58:E58"/>
    <mergeCell ref="D62:E62"/>
    <mergeCell ref="D63:E63"/>
    <mergeCell ref="D41:E41"/>
    <mergeCell ref="D42:E42"/>
    <mergeCell ref="D43:E43"/>
    <mergeCell ref="D44:E44"/>
    <mergeCell ref="D28:E28"/>
    <mergeCell ref="D50:E50"/>
    <mergeCell ref="D45:E45"/>
    <mergeCell ref="D46:E46"/>
    <mergeCell ref="D47:E47"/>
    <mergeCell ref="D40:E40"/>
    <mergeCell ref="D48:E48"/>
    <mergeCell ref="D49:E49"/>
    <mergeCell ref="G16:H16"/>
    <mergeCell ref="E16:F16"/>
    <mergeCell ref="D23:E23"/>
    <mergeCell ref="D24:E24"/>
    <mergeCell ref="D26:E26"/>
    <mergeCell ref="D52:E52"/>
    <mergeCell ref="D57:E57"/>
    <mergeCell ref="D56:E56"/>
    <mergeCell ref="D59:E59"/>
    <mergeCell ref="D60:E60"/>
    <mergeCell ref="D55:E55"/>
    <mergeCell ref="D54:E54"/>
    <mergeCell ref="D53:E53"/>
    <mergeCell ref="D34:E34"/>
    <mergeCell ref="D35:E35"/>
    <mergeCell ref="D37:E37"/>
    <mergeCell ref="D38:E38"/>
    <mergeCell ref="D29:E29"/>
    <mergeCell ref="D30:E30"/>
    <mergeCell ref="D31:E31"/>
    <mergeCell ref="D32:E32"/>
    <mergeCell ref="D33:E33"/>
  </mergeCells>
  <conditionalFormatting sqref="F57:F64">
    <cfRule type="containsText" dxfId="341" priority="349" operator="containsText" text="Ei tehdä">
      <formula>NOT(ISERROR(SEARCH("Ei tehdä",F57)))</formula>
    </cfRule>
    <cfRule type="containsText" dxfId="340" priority="351" operator="containsText" text="Valmis">
      <formula>NOT(ISERROR(SEARCH("Valmis",F57)))</formula>
    </cfRule>
    <cfRule type="containsText" dxfId="339" priority="352" operator="containsText" text="Kesken">
      <formula>NOT(ISERROR(SEARCH("Kesken",F57)))</formula>
    </cfRule>
    <cfRule type="containsBlanks" dxfId="338" priority="354">
      <formula>LEN(TRIM(F57))=0</formula>
    </cfRule>
  </conditionalFormatting>
  <conditionalFormatting sqref="F23">
    <cfRule type="containsText" dxfId="337" priority="292" operator="containsText" text="Ei tehdä">
      <formula>NOT(ISERROR(SEARCH("Ei tehdä",F23)))</formula>
    </cfRule>
    <cfRule type="containsText" dxfId="336" priority="293" operator="containsText" text="Valmis">
      <formula>NOT(ISERROR(SEARCH("Valmis",F23)))</formula>
    </cfRule>
    <cfRule type="containsText" dxfId="335" priority="294" operator="containsText" text="Kesken">
      <formula>NOT(ISERROR(SEARCH("Kesken",F23)))</formula>
    </cfRule>
    <cfRule type="containsBlanks" dxfId="334" priority="295">
      <formula>LEN(TRIM(F23))=0</formula>
    </cfRule>
  </conditionalFormatting>
  <conditionalFormatting sqref="F22">
    <cfRule type="containsText" dxfId="333" priority="287" operator="containsText" text="Ei tehdä">
      <formula>NOT(ISERROR(SEARCH("Ei tehdä",F22)))</formula>
    </cfRule>
    <cfRule type="containsText" dxfId="332" priority="288" operator="containsText" text="Valmis">
      <formula>NOT(ISERROR(SEARCH("Valmis",F22)))</formula>
    </cfRule>
    <cfRule type="containsText" dxfId="331" priority="289" operator="containsText" text="Kesken">
      <formula>NOT(ISERROR(SEARCH("Kesken",F22)))</formula>
    </cfRule>
    <cfRule type="containsBlanks" dxfId="330" priority="290">
      <formula>LEN(TRIM(F22))=0</formula>
    </cfRule>
  </conditionalFormatting>
  <conditionalFormatting sqref="F24">
    <cfRule type="containsText" dxfId="329" priority="282" operator="containsText" text="Ei tehdä">
      <formula>NOT(ISERROR(SEARCH("Ei tehdä",F24)))</formula>
    </cfRule>
    <cfRule type="containsText" dxfId="328" priority="283" operator="containsText" text="Valmis">
      <formula>NOT(ISERROR(SEARCH("Valmis",F24)))</formula>
    </cfRule>
    <cfRule type="containsText" dxfId="327" priority="284" operator="containsText" text="Kesken">
      <formula>NOT(ISERROR(SEARCH("Kesken",F24)))</formula>
    </cfRule>
    <cfRule type="containsBlanks" dxfId="326" priority="285">
      <formula>LEN(TRIM(F24))=0</formula>
    </cfRule>
  </conditionalFormatting>
  <conditionalFormatting sqref="F26">
    <cfRule type="containsText" dxfId="325" priority="277" operator="containsText" text="Ei tehdä">
      <formula>NOT(ISERROR(SEARCH("Ei tehdä",F26)))</formula>
    </cfRule>
    <cfRule type="containsText" dxfId="324" priority="278" operator="containsText" text="Valmis">
      <formula>NOT(ISERROR(SEARCH("Valmis",F26)))</formula>
    </cfRule>
    <cfRule type="containsText" dxfId="323" priority="279" operator="containsText" text="Kesken">
      <formula>NOT(ISERROR(SEARCH("Kesken",F26)))</formula>
    </cfRule>
    <cfRule type="containsBlanks" dxfId="322" priority="280">
      <formula>LEN(TRIM(F26))=0</formula>
    </cfRule>
  </conditionalFormatting>
  <conditionalFormatting sqref="F29">
    <cfRule type="containsText" dxfId="321" priority="272" operator="containsText" text="Ei tehdä">
      <formula>NOT(ISERROR(SEARCH("Ei tehdä",F29)))</formula>
    </cfRule>
    <cfRule type="containsText" dxfId="320" priority="273" operator="containsText" text="Valmis">
      <formula>NOT(ISERROR(SEARCH("Valmis",F29)))</formula>
    </cfRule>
    <cfRule type="containsText" dxfId="319" priority="274" operator="containsText" text="Kesken">
      <formula>NOT(ISERROR(SEARCH("Kesken",F29)))</formula>
    </cfRule>
    <cfRule type="containsBlanks" dxfId="318" priority="275">
      <formula>LEN(TRIM(F29))=0</formula>
    </cfRule>
  </conditionalFormatting>
  <conditionalFormatting sqref="F32">
    <cfRule type="containsText" dxfId="317" priority="257" operator="containsText" text="Ei tehdä">
      <formula>NOT(ISERROR(SEARCH("Ei tehdä",F32)))</formula>
    </cfRule>
    <cfRule type="containsText" dxfId="316" priority="258" operator="containsText" text="Valmis">
      <formula>NOT(ISERROR(SEARCH("Valmis",F32)))</formula>
    </cfRule>
    <cfRule type="containsText" dxfId="315" priority="259" operator="containsText" text="Kesken">
      <formula>NOT(ISERROR(SEARCH("Kesken",F32)))</formula>
    </cfRule>
    <cfRule type="containsBlanks" dxfId="314" priority="260">
      <formula>LEN(TRIM(F32))=0</formula>
    </cfRule>
  </conditionalFormatting>
  <conditionalFormatting sqref="F34">
    <cfRule type="containsText" dxfId="313" priority="247" operator="containsText" text="Ei tehdä">
      <formula>NOT(ISERROR(SEARCH("Ei tehdä",F34)))</formula>
    </cfRule>
    <cfRule type="containsText" dxfId="312" priority="248" operator="containsText" text="Valmis">
      <formula>NOT(ISERROR(SEARCH("Valmis",F34)))</formula>
    </cfRule>
    <cfRule type="containsText" dxfId="311" priority="249" operator="containsText" text="Kesken">
      <formula>NOT(ISERROR(SEARCH("Kesken",F34)))</formula>
    </cfRule>
    <cfRule type="containsBlanks" dxfId="310" priority="250">
      <formula>LEN(TRIM(F34))=0</formula>
    </cfRule>
  </conditionalFormatting>
  <conditionalFormatting sqref="F35">
    <cfRule type="containsText" dxfId="309" priority="242" operator="containsText" text="Ei tehdä">
      <formula>NOT(ISERROR(SEARCH("Ei tehdä",F35)))</formula>
    </cfRule>
    <cfRule type="containsText" dxfId="308" priority="243" operator="containsText" text="Valmis">
      <formula>NOT(ISERROR(SEARCH("Valmis",F35)))</formula>
    </cfRule>
    <cfRule type="containsText" dxfId="307" priority="244" operator="containsText" text="Kesken">
      <formula>NOT(ISERROR(SEARCH("Kesken",F35)))</formula>
    </cfRule>
    <cfRule type="containsBlanks" dxfId="306" priority="245">
      <formula>LEN(TRIM(F35))=0</formula>
    </cfRule>
  </conditionalFormatting>
  <conditionalFormatting sqref="F40">
    <cfRule type="containsText" dxfId="305" priority="222" operator="containsText" text="Ei tehdä">
      <formula>NOT(ISERROR(SEARCH("Ei tehdä",F40)))</formula>
    </cfRule>
    <cfRule type="containsText" dxfId="304" priority="223" operator="containsText" text="Valmis">
      <formula>NOT(ISERROR(SEARCH("Valmis",F40)))</formula>
    </cfRule>
    <cfRule type="containsText" dxfId="303" priority="224" operator="containsText" text="Kesken">
      <formula>NOT(ISERROR(SEARCH("Kesken",F40)))</formula>
    </cfRule>
    <cfRule type="containsBlanks" dxfId="302" priority="225">
      <formula>LEN(TRIM(F40))=0</formula>
    </cfRule>
  </conditionalFormatting>
  <conditionalFormatting sqref="F30">
    <cfRule type="containsText" dxfId="301" priority="130" operator="containsText" text="Ei tehdä">
      <formula>NOT(ISERROR(SEARCH("Ei tehdä",F30)))</formula>
    </cfRule>
    <cfRule type="containsText" dxfId="300" priority="131" operator="containsText" text="Valmis">
      <formula>NOT(ISERROR(SEARCH("Valmis",F30)))</formula>
    </cfRule>
    <cfRule type="containsText" dxfId="299" priority="132" operator="containsText" text="Kesken">
      <formula>NOT(ISERROR(SEARCH("Kesken",F30)))</formula>
    </cfRule>
    <cfRule type="containsBlanks" dxfId="298" priority="133">
      <formula>LEN(TRIM(F30))=0</formula>
    </cfRule>
  </conditionalFormatting>
  <conditionalFormatting sqref="F31">
    <cfRule type="containsText" dxfId="297" priority="125" operator="containsText" text="Ei tehdä">
      <formula>NOT(ISERROR(SEARCH("Ei tehdä",F31)))</formula>
    </cfRule>
    <cfRule type="containsText" dxfId="296" priority="126" operator="containsText" text="Valmis">
      <formula>NOT(ISERROR(SEARCH("Valmis",F31)))</formula>
    </cfRule>
    <cfRule type="containsText" dxfId="295" priority="127" operator="containsText" text="Kesken">
      <formula>NOT(ISERROR(SEARCH("Kesken",F31)))</formula>
    </cfRule>
    <cfRule type="containsBlanks" dxfId="294" priority="128">
      <formula>LEN(TRIM(F31))=0</formula>
    </cfRule>
  </conditionalFormatting>
  <conditionalFormatting sqref="F33">
    <cfRule type="containsText" dxfId="293" priority="120" operator="containsText" text="Ei tehdä">
      <formula>NOT(ISERROR(SEARCH("Ei tehdä",F33)))</formula>
    </cfRule>
    <cfRule type="containsText" dxfId="292" priority="121" operator="containsText" text="Valmis">
      <formula>NOT(ISERROR(SEARCH("Valmis",F33)))</formula>
    </cfRule>
    <cfRule type="containsText" dxfId="291" priority="122" operator="containsText" text="Kesken">
      <formula>NOT(ISERROR(SEARCH("Kesken",F33)))</formula>
    </cfRule>
    <cfRule type="containsBlanks" dxfId="290" priority="123">
      <formula>LEN(TRIM(F33))=0</formula>
    </cfRule>
  </conditionalFormatting>
  <conditionalFormatting sqref="F36">
    <cfRule type="containsText" dxfId="289" priority="115" operator="containsText" text="Ei tehdä">
      <formula>NOT(ISERROR(SEARCH("Ei tehdä",F36)))</formula>
    </cfRule>
    <cfRule type="containsText" dxfId="288" priority="116" operator="containsText" text="Valmis">
      <formula>NOT(ISERROR(SEARCH("Valmis",F36)))</formula>
    </cfRule>
    <cfRule type="containsText" dxfId="287" priority="117" operator="containsText" text="Kesken">
      <formula>NOT(ISERROR(SEARCH("Kesken",F36)))</formula>
    </cfRule>
    <cfRule type="containsBlanks" dxfId="286" priority="118">
      <formula>LEN(TRIM(F36))=0</formula>
    </cfRule>
  </conditionalFormatting>
  <conditionalFormatting sqref="F37">
    <cfRule type="containsText" dxfId="285" priority="110" operator="containsText" text="Ei tehdä">
      <formula>NOT(ISERROR(SEARCH("Ei tehdä",F37)))</formula>
    </cfRule>
    <cfRule type="containsText" dxfId="284" priority="111" operator="containsText" text="Valmis">
      <formula>NOT(ISERROR(SEARCH("Valmis",F37)))</formula>
    </cfRule>
    <cfRule type="containsText" dxfId="283" priority="112" operator="containsText" text="Kesken">
      <formula>NOT(ISERROR(SEARCH("Kesken",F37)))</formula>
    </cfRule>
    <cfRule type="containsBlanks" dxfId="282" priority="113">
      <formula>LEN(TRIM(F37))=0</formula>
    </cfRule>
  </conditionalFormatting>
  <conditionalFormatting sqref="F38:F39">
    <cfRule type="containsText" dxfId="281" priority="105" operator="containsText" text="Ei tehdä">
      <formula>NOT(ISERROR(SEARCH("Ei tehdä",F38)))</formula>
    </cfRule>
    <cfRule type="containsText" dxfId="280" priority="106" operator="containsText" text="Valmis">
      <formula>NOT(ISERROR(SEARCH("Valmis",F38)))</formula>
    </cfRule>
    <cfRule type="containsText" dxfId="279" priority="107" operator="containsText" text="Kesken">
      <formula>NOT(ISERROR(SEARCH("Kesken",F38)))</formula>
    </cfRule>
    <cfRule type="containsBlanks" dxfId="278" priority="108">
      <formula>LEN(TRIM(F38))=0</formula>
    </cfRule>
  </conditionalFormatting>
  <conditionalFormatting sqref="F28">
    <cfRule type="containsText" dxfId="277" priority="100" operator="containsText" text="Ei tehdä">
      <formula>NOT(ISERROR(SEARCH("Ei tehdä",F28)))</formula>
    </cfRule>
    <cfRule type="containsText" dxfId="276" priority="101" operator="containsText" text="Valmis">
      <formula>NOT(ISERROR(SEARCH("Valmis",F28)))</formula>
    </cfRule>
    <cfRule type="containsText" dxfId="275" priority="102" operator="containsText" text="Kesken">
      <formula>NOT(ISERROR(SEARCH("Kesken",F28)))</formula>
    </cfRule>
    <cfRule type="containsBlanks" dxfId="274" priority="103">
      <formula>LEN(TRIM(F28))=0</formula>
    </cfRule>
  </conditionalFormatting>
  <conditionalFormatting sqref="F55">
    <cfRule type="containsText" dxfId="273" priority="95" operator="containsText" text="Ei tehdä">
      <formula>NOT(ISERROR(SEARCH("Ei tehdä",F55)))</formula>
    </cfRule>
    <cfRule type="containsText" dxfId="272" priority="96" operator="containsText" text="Valmis">
      <formula>NOT(ISERROR(SEARCH("Valmis",F55)))</formula>
    </cfRule>
    <cfRule type="containsText" dxfId="271" priority="97" operator="containsText" text="Kesken">
      <formula>NOT(ISERROR(SEARCH("Kesken",F55)))</formula>
    </cfRule>
    <cfRule type="containsBlanks" dxfId="270" priority="98">
      <formula>LEN(TRIM(F55))=0</formula>
    </cfRule>
  </conditionalFormatting>
  <conditionalFormatting sqref="F41">
    <cfRule type="containsText" dxfId="269" priority="86" operator="containsText" text="Ei tehdä">
      <formula>NOT(ISERROR(SEARCH("Ei tehdä",F41)))</formula>
    </cfRule>
    <cfRule type="containsText" dxfId="268" priority="87" operator="containsText" text="Valmis">
      <formula>NOT(ISERROR(SEARCH("Valmis",F41)))</formula>
    </cfRule>
    <cfRule type="containsText" dxfId="267" priority="88" operator="containsText" text="Kesken">
      <formula>NOT(ISERROR(SEARCH("Kesken",F41)))</formula>
    </cfRule>
    <cfRule type="containsBlanks" dxfId="266" priority="89">
      <formula>LEN(TRIM(F41))=0</formula>
    </cfRule>
  </conditionalFormatting>
  <conditionalFormatting sqref="F54">
    <cfRule type="containsText" dxfId="265" priority="81" operator="containsText" text="Ei tehdä">
      <formula>NOT(ISERROR(SEARCH("Ei tehdä",F54)))</formula>
    </cfRule>
    <cfRule type="containsText" dxfId="264" priority="82" operator="containsText" text="Valmis">
      <formula>NOT(ISERROR(SEARCH("Valmis",F54)))</formula>
    </cfRule>
    <cfRule type="containsText" dxfId="263" priority="83" operator="containsText" text="Kesken">
      <formula>NOT(ISERROR(SEARCH("Kesken",F54)))</formula>
    </cfRule>
    <cfRule type="containsBlanks" dxfId="262" priority="84">
      <formula>LEN(TRIM(F54))=0</formula>
    </cfRule>
  </conditionalFormatting>
  <conditionalFormatting sqref="F52">
    <cfRule type="containsText" dxfId="261" priority="76" operator="containsText" text="Ei tehdä">
      <formula>NOT(ISERROR(SEARCH("Ei tehdä",F52)))</formula>
    </cfRule>
    <cfRule type="containsText" dxfId="260" priority="77" operator="containsText" text="Valmis">
      <formula>NOT(ISERROR(SEARCH("Valmis",F52)))</formula>
    </cfRule>
    <cfRule type="containsText" dxfId="259" priority="78" operator="containsText" text="Kesken">
      <formula>NOT(ISERROR(SEARCH("Kesken",F52)))</formula>
    </cfRule>
    <cfRule type="containsBlanks" dxfId="258" priority="79">
      <formula>LEN(TRIM(F52))=0</formula>
    </cfRule>
  </conditionalFormatting>
  <conditionalFormatting sqref="F42">
    <cfRule type="containsText" dxfId="257" priority="67" operator="containsText" text="Ei tehdä">
      <formula>NOT(ISERROR(SEARCH("Ei tehdä",F42)))</formula>
    </cfRule>
    <cfRule type="containsText" dxfId="256" priority="68" operator="containsText" text="Valmis">
      <formula>NOT(ISERROR(SEARCH("Valmis",F42)))</formula>
    </cfRule>
    <cfRule type="containsText" dxfId="255" priority="69" operator="containsText" text="Kesken">
      <formula>NOT(ISERROR(SEARCH("Kesken",F42)))</formula>
    </cfRule>
    <cfRule type="containsBlanks" dxfId="254" priority="70">
      <formula>LEN(TRIM(F42))=0</formula>
    </cfRule>
  </conditionalFormatting>
  <conditionalFormatting sqref="F43">
    <cfRule type="containsText" dxfId="253" priority="62" operator="containsText" text="Ei tehdä">
      <formula>NOT(ISERROR(SEARCH("Ei tehdä",F43)))</formula>
    </cfRule>
    <cfRule type="containsText" dxfId="252" priority="63" operator="containsText" text="Valmis">
      <formula>NOT(ISERROR(SEARCH("Valmis",F43)))</formula>
    </cfRule>
    <cfRule type="containsText" dxfId="251" priority="64" operator="containsText" text="Kesken">
      <formula>NOT(ISERROR(SEARCH("Kesken",F43)))</formula>
    </cfRule>
    <cfRule type="containsBlanks" dxfId="250" priority="65">
      <formula>LEN(TRIM(F43))=0</formula>
    </cfRule>
  </conditionalFormatting>
  <conditionalFormatting sqref="F44">
    <cfRule type="containsText" dxfId="249" priority="57" operator="containsText" text="Ei tehdä">
      <formula>NOT(ISERROR(SEARCH("Ei tehdä",F44)))</formula>
    </cfRule>
    <cfRule type="containsText" dxfId="248" priority="58" operator="containsText" text="Valmis">
      <formula>NOT(ISERROR(SEARCH("Valmis",F44)))</formula>
    </cfRule>
    <cfRule type="containsText" dxfId="247" priority="59" operator="containsText" text="Kesken">
      <formula>NOT(ISERROR(SEARCH("Kesken",F44)))</formula>
    </cfRule>
    <cfRule type="containsBlanks" dxfId="246" priority="60">
      <formula>LEN(TRIM(F44))=0</formula>
    </cfRule>
  </conditionalFormatting>
  <conditionalFormatting sqref="F45">
    <cfRule type="containsText" dxfId="245" priority="52" operator="containsText" text="Ei tehdä">
      <formula>NOT(ISERROR(SEARCH("Ei tehdä",F45)))</formula>
    </cfRule>
    <cfRule type="containsText" dxfId="244" priority="53" operator="containsText" text="Valmis">
      <formula>NOT(ISERROR(SEARCH("Valmis",F45)))</formula>
    </cfRule>
    <cfRule type="containsText" dxfId="243" priority="54" operator="containsText" text="Kesken">
      <formula>NOT(ISERROR(SEARCH("Kesken",F45)))</formula>
    </cfRule>
    <cfRule type="containsBlanks" dxfId="242" priority="55">
      <formula>LEN(TRIM(F45))=0</formula>
    </cfRule>
  </conditionalFormatting>
  <conditionalFormatting sqref="F46">
    <cfRule type="containsText" dxfId="241" priority="47" operator="containsText" text="Ei tehdä">
      <formula>NOT(ISERROR(SEARCH("Ei tehdä",F46)))</formula>
    </cfRule>
    <cfRule type="containsText" dxfId="240" priority="48" operator="containsText" text="Valmis">
      <formula>NOT(ISERROR(SEARCH("Valmis",F46)))</formula>
    </cfRule>
    <cfRule type="containsText" dxfId="239" priority="49" operator="containsText" text="Kesken">
      <formula>NOT(ISERROR(SEARCH("Kesken",F46)))</formula>
    </cfRule>
    <cfRule type="containsBlanks" dxfId="238" priority="50">
      <formula>LEN(TRIM(F46))=0</formula>
    </cfRule>
  </conditionalFormatting>
  <conditionalFormatting sqref="F47">
    <cfRule type="containsText" dxfId="237" priority="42" operator="containsText" text="Ei tehdä">
      <formula>NOT(ISERROR(SEARCH("Ei tehdä",F47)))</formula>
    </cfRule>
    <cfRule type="containsText" dxfId="236" priority="43" operator="containsText" text="Valmis">
      <formula>NOT(ISERROR(SEARCH("Valmis",F47)))</formula>
    </cfRule>
    <cfRule type="containsText" dxfId="235" priority="44" operator="containsText" text="Kesken">
      <formula>NOT(ISERROR(SEARCH("Kesken",F47)))</formula>
    </cfRule>
    <cfRule type="containsBlanks" dxfId="234" priority="45">
      <formula>LEN(TRIM(F47))=0</formula>
    </cfRule>
  </conditionalFormatting>
  <conditionalFormatting sqref="F48">
    <cfRule type="containsText" dxfId="233" priority="37" operator="containsText" text="Ei tehdä">
      <formula>NOT(ISERROR(SEARCH("Ei tehdä",F48)))</formula>
    </cfRule>
    <cfRule type="containsText" dxfId="232" priority="38" operator="containsText" text="Valmis">
      <formula>NOT(ISERROR(SEARCH("Valmis",F48)))</formula>
    </cfRule>
    <cfRule type="containsText" dxfId="231" priority="39" operator="containsText" text="Kesken">
      <formula>NOT(ISERROR(SEARCH("Kesken",F48)))</formula>
    </cfRule>
    <cfRule type="containsBlanks" dxfId="230" priority="40">
      <formula>LEN(TRIM(F48))=0</formula>
    </cfRule>
  </conditionalFormatting>
  <conditionalFormatting sqref="F49">
    <cfRule type="containsText" dxfId="229" priority="32" operator="containsText" text="Ei tehdä">
      <formula>NOT(ISERROR(SEARCH("Ei tehdä",F49)))</formula>
    </cfRule>
    <cfRule type="containsText" dxfId="228" priority="33" operator="containsText" text="Valmis">
      <formula>NOT(ISERROR(SEARCH("Valmis",F49)))</formula>
    </cfRule>
    <cfRule type="containsText" dxfId="227" priority="34" operator="containsText" text="Kesken">
      <formula>NOT(ISERROR(SEARCH("Kesken",F49)))</formula>
    </cfRule>
    <cfRule type="containsBlanks" dxfId="226" priority="35">
      <formula>LEN(TRIM(F49))=0</formula>
    </cfRule>
  </conditionalFormatting>
  <conditionalFormatting sqref="F50">
    <cfRule type="containsText" dxfId="225" priority="27" operator="containsText" text="Ei tehdä">
      <formula>NOT(ISERROR(SEARCH("Ei tehdä",F50)))</formula>
    </cfRule>
    <cfRule type="containsText" dxfId="224" priority="28" operator="containsText" text="Valmis">
      <formula>NOT(ISERROR(SEARCH("Valmis",F50)))</formula>
    </cfRule>
    <cfRule type="containsText" dxfId="223" priority="29" operator="containsText" text="Kesken">
      <formula>NOT(ISERROR(SEARCH("Kesken",F50)))</formula>
    </cfRule>
    <cfRule type="containsBlanks" dxfId="222" priority="30">
      <formula>LEN(TRIM(F50))=0</formula>
    </cfRule>
  </conditionalFormatting>
  <conditionalFormatting sqref="F51">
    <cfRule type="containsText" dxfId="221" priority="22" operator="containsText" text="Ei tehdä">
      <formula>NOT(ISERROR(SEARCH("Ei tehdä",F51)))</formula>
    </cfRule>
    <cfRule type="containsText" dxfId="220" priority="23" operator="containsText" text="Valmis">
      <formula>NOT(ISERROR(SEARCH("Valmis",F51)))</formula>
    </cfRule>
    <cfRule type="containsText" dxfId="219" priority="24" operator="containsText" text="Kesken">
      <formula>NOT(ISERROR(SEARCH("Kesken",F51)))</formula>
    </cfRule>
    <cfRule type="containsBlanks" dxfId="218" priority="25">
      <formula>LEN(TRIM(F51))=0</formula>
    </cfRule>
  </conditionalFormatting>
  <conditionalFormatting sqref="F53">
    <cfRule type="containsText" dxfId="217" priority="17" operator="containsText" text="Ei tehdä">
      <formula>NOT(ISERROR(SEARCH("Ei tehdä",F53)))</formula>
    </cfRule>
    <cfRule type="containsText" dxfId="216" priority="18" operator="containsText" text="Valmis">
      <formula>NOT(ISERROR(SEARCH("Valmis",F53)))</formula>
    </cfRule>
    <cfRule type="containsText" dxfId="215" priority="19" operator="containsText" text="Kesken">
      <formula>NOT(ISERROR(SEARCH("Kesken",F53)))</formula>
    </cfRule>
    <cfRule type="containsBlanks" dxfId="214" priority="20">
      <formula>LEN(TRIM(F53))=0</formula>
    </cfRule>
  </conditionalFormatting>
  <conditionalFormatting sqref="F56">
    <cfRule type="containsText" dxfId="213" priority="12" operator="containsText" text="Ei tehdä">
      <formula>NOT(ISERROR(SEARCH("Ei tehdä",F56)))</formula>
    </cfRule>
    <cfRule type="containsText" dxfId="212" priority="13" operator="containsText" text="Valmis">
      <formula>NOT(ISERROR(SEARCH("Valmis",F56)))</formula>
    </cfRule>
    <cfRule type="containsText" dxfId="211" priority="14" operator="containsText" text="Kesken">
      <formula>NOT(ISERROR(SEARCH("Kesken",F56)))</formula>
    </cfRule>
    <cfRule type="containsBlanks" dxfId="210" priority="15">
      <formula>LEN(TRIM(F56))=0</formula>
    </cfRule>
  </conditionalFormatting>
  <conditionalFormatting sqref="F25">
    <cfRule type="containsText" dxfId="209" priority="7" operator="containsText" text="Ei tehdä">
      <formula>NOT(ISERROR(SEARCH("Ei tehdä",F25)))</formula>
    </cfRule>
    <cfRule type="containsText" dxfId="208" priority="8" operator="containsText" text="Valmis">
      <formula>NOT(ISERROR(SEARCH("Valmis",F25)))</formula>
    </cfRule>
    <cfRule type="containsText" dxfId="207" priority="9" operator="containsText" text="Kesken">
      <formula>NOT(ISERROR(SEARCH("Kesken",F25)))</formula>
    </cfRule>
    <cfRule type="containsBlanks" dxfId="206" priority="10">
      <formula>LEN(TRIM(F25))=0</formula>
    </cfRule>
  </conditionalFormatting>
  <conditionalFormatting sqref="F27">
    <cfRule type="containsText" dxfId="205" priority="2" operator="containsText" text="Ei tehdä">
      <formula>NOT(ISERROR(SEARCH("Ei tehdä",F27)))</formula>
    </cfRule>
    <cfRule type="containsText" dxfId="204" priority="3" operator="containsText" text="Valmis">
      <formula>NOT(ISERROR(SEARCH("Valmis",F27)))</formula>
    </cfRule>
    <cfRule type="containsText" dxfId="203" priority="4" operator="containsText" text="Kesken">
      <formula>NOT(ISERROR(SEARCH("Kesken",F27)))</formula>
    </cfRule>
    <cfRule type="containsBlanks" dxfId="202" priority="5">
      <formula>LEN(TRIM(F27))=0</formula>
    </cfRule>
  </conditionalFormatting>
  <pageMargins left="0.7" right="0.7" top="0.75" bottom="0.75" header="0.3" footer="0.3"/>
  <pageSetup paperSize="9" orientation="portrait" r:id="rId1"/>
  <ignoredErrors>
    <ignoredError sqref="B52 B53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8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8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7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7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5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4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24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22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12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12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11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11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10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10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9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94" operator="containsText" id="{4941E490-E6D5-45FE-A459-E3869719E268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8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80" operator="containsText" id="{ED6A334E-1BA9-4DDD-8123-CE981628B28F}">
            <xm:f>NOT(ISERROR(SEARCH("""",F54)))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7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66" operator="containsText" id="{E7BDA306-24E4-433C-BBE9-77A92CDF910A}">
            <xm:f>NOT(ISERROR(SEARCH("""",F42)))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containsText" priority="61" operator="containsText" id="{6224C9DB-8AB4-4894-82D0-81ADCC2F4A03}">
            <xm:f>NOT(ISERROR(SEARCH("""",F43)))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ontainsText" priority="56" operator="containsText" id="{BF3A9D26-A490-4735-801B-288014FE860D}">
            <xm:f>NOT(ISERROR(SEARCH("""",F44)))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ontainsText" priority="51" operator="containsText" id="{503B488A-D409-45C0-BDD4-3B721739CBEC}">
            <xm:f>NOT(ISERROR(SEARCH("""",F45)))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46" operator="containsText" id="{04E83D01-93A7-42A3-8B67-E1AC0D13922B}">
            <xm:f>NOT(ISERROR(SEARCH("""",F46)))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F46</xm:sqref>
        </x14:conditionalFormatting>
        <x14:conditionalFormatting xmlns:xm="http://schemas.microsoft.com/office/excel/2006/main">
          <x14:cfRule type="containsText" priority="41" operator="containsText" id="{D66EFB43-0C20-48A5-8430-FB6B26B064EA}">
            <xm:f>NOT(ISERROR(SEARCH("""",F47)))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36" operator="containsText" id="{2A975B36-328A-480D-B930-4319F23E9219}">
            <xm:f>NOT(ISERROR(SEARCH("""",F48)))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F48</xm:sqref>
        </x14:conditionalFormatting>
        <x14:conditionalFormatting xmlns:xm="http://schemas.microsoft.com/office/excel/2006/main">
          <x14:cfRule type="containsText" priority="31" operator="containsText" id="{9FC966AE-FE8F-4E24-9D16-5406116A6ADD}">
            <xm:f>NOT(ISERROR(SEARCH("""",F49)))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F49</xm:sqref>
        </x14:conditionalFormatting>
        <x14:conditionalFormatting xmlns:xm="http://schemas.microsoft.com/office/excel/2006/main">
          <x14:cfRule type="containsText" priority="26" operator="containsText" id="{160F7D99-C7E7-46C9-B4E2-15181BF05783}">
            <xm:f>NOT(ISERROR(SEARCH("""",F50)))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ontainsText" priority="21" operator="containsText" id="{9FB7B3BA-19A7-4568-869A-F0E3B6AFFAEC}">
            <xm:f>NOT(ISERROR(SEARCH("""",F51)))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ontainsText" priority="16" operator="containsText" id="{E0E86D9A-3D26-404C-9E16-22401B9D4891}">
            <xm:f>NOT(ISERROR(SEARCH("""",F53)))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11" operator="containsText" id="{20A6BFB0-8123-43AB-B1B2-069F4D38227D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6" operator="containsText" id="{4AAC6133-352F-48AF-B304-9E462835A5E0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operator="containsText" id="{58DFA381-A8D1-40F4-A9CF-AF5234AB822E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12" activePane="bottomLeft" state="frozen"/>
      <selection pane="bottomLeft" activeCell="E9" sqref="E9:E1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5" t="s">
        <v>76</v>
      </c>
      <c r="B1" s="526"/>
      <c r="C1" s="526"/>
      <c r="D1" s="526"/>
      <c r="E1" s="526"/>
      <c r="F1" s="527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528" t="s">
        <v>31</v>
      </c>
      <c r="E2" s="528"/>
      <c r="F2" s="529"/>
      <c r="G2" s="61"/>
      <c r="H2" s="28"/>
    </row>
    <row r="3" spans="1:8" ht="18" customHeight="1" x14ac:dyDescent="0.25">
      <c r="A3" s="57" t="s">
        <v>236</v>
      </c>
      <c r="B3" s="86">
        <f>SUMIF($B$14:$B$103,"Toni",$E$14:$E$103)</f>
        <v>42.25</v>
      </c>
      <c r="C3" s="176"/>
      <c r="D3" s="530"/>
      <c r="E3" s="531"/>
      <c r="F3" s="532"/>
      <c r="G3" s="55"/>
      <c r="H3" s="28"/>
    </row>
    <row r="4" spans="1:8" ht="18" customHeight="1" x14ac:dyDescent="0.25">
      <c r="A4" s="57" t="s">
        <v>237</v>
      </c>
      <c r="B4" s="86">
        <f>SUMIF($B$14:$B$103,"Ronja",$E$14:$E$103)</f>
        <v>44.25</v>
      </c>
      <c r="C4" s="176"/>
      <c r="D4" s="510"/>
      <c r="E4" s="511"/>
      <c r="F4" s="512"/>
      <c r="G4" s="55"/>
      <c r="H4" s="28"/>
    </row>
    <row r="5" spans="1:8" ht="18" customHeight="1" x14ac:dyDescent="0.25">
      <c r="A5" s="57"/>
      <c r="B5" s="86"/>
      <c r="C5" s="176"/>
      <c r="D5" s="510"/>
      <c r="E5" s="511"/>
      <c r="F5" s="512"/>
      <c r="G5" s="55"/>
      <c r="H5" s="28"/>
    </row>
    <row r="6" spans="1:8" ht="18" customHeight="1" x14ac:dyDescent="0.25">
      <c r="A6" s="57"/>
      <c r="B6" s="86"/>
      <c r="C6" s="176"/>
      <c r="D6" s="510"/>
      <c r="E6" s="511"/>
      <c r="F6" s="512"/>
      <c r="G6" s="55"/>
      <c r="H6" s="28"/>
    </row>
    <row r="7" spans="1:8" ht="18" customHeight="1" x14ac:dyDescent="0.25">
      <c r="A7" s="58"/>
      <c r="B7" s="86"/>
      <c r="C7" s="176"/>
      <c r="D7" s="511"/>
      <c r="E7" s="511"/>
      <c r="F7" s="511"/>
      <c r="G7" s="50"/>
      <c r="H7" s="28"/>
    </row>
    <row r="8" spans="1:8" ht="18" customHeight="1" thickBot="1" x14ac:dyDescent="0.3">
      <c r="A8" s="57"/>
      <c r="B8" s="184"/>
      <c r="C8" s="181"/>
      <c r="D8" s="287"/>
      <c r="E8" s="315"/>
      <c r="F8" s="289"/>
      <c r="G8" s="55"/>
      <c r="H8" s="28"/>
    </row>
    <row r="9" spans="1:8" ht="18" customHeight="1" x14ac:dyDescent="0.25">
      <c r="A9" s="513" t="s">
        <v>32</v>
      </c>
      <c r="B9" s="515">
        <f>SUM(B3:B8)</f>
        <v>86.5</v>
      </c>
      <c r="C9" s="517" t="str">
        <f>IF((SUM(C3:C7)=0),"",SUM(C3:C7))</f>
        <v/>
      </c>
      <c r="D9" s="519" t="s">
        <v>33</v>
      </c>
      <c r="E9" s="521">
        <f>SUMIF($D$14:$D$103,"Daily scrum / Teams",$E$14:$E$103) / 2</f>
        <v>2.25</v>
      </c>
      <c r="F9" s="523"/>
      <c r="G9" s="55"/>
      <c r="H9" s="28"/>
    </row>
    <row r="10" spans="1:8" s="10" customFormat="1" ht="18" customHeight="1" x14ac:dyDescent="0.25">
      <c r="A10" s="514"/>
      <c r="B10" s="516"/>
      <c r="C10" s="518"/>
      <c r="D10" s="520"/>
      <c r="E10" s="522"/>
      <c r="F10" s="524"/>
      <c r="G10" s="55"/>
      <c r="H10" s="28"/>
    </row>
    <row r="11" spans="1:8" s="10" customFormat="1" ht="18" customHeight="1" x14ac:dyDescent="0.25">
      <c r="A11" s="499" t="s">
        <v>34</v>
      </c>
      <c r="B11" s="500"/>
      <c r="C11" s="501"/>
      <c r="D11" s="500"/>
      <c r="E11" s="502"/>
      <c r="F11" s="503"/>
      <c r="G11" s="61"/>
      <c r="H11" s="28"/>
    </row>
    <row r="12" spans="1:8" ht="18" customHeight="1" x14ac:dyDescent="0.25">
      <c r="A12" s="504" t="s">
        <v>35</v>
      </c>
      <c r="B12" s="505" t="s">
        <v>21</v>
      </c>
      <c r="C12" s="506" t="s">
        <v>36</v>
      </c>
      <c r="D12" s="507"/>
      <c r="E12" s="508" t="s">
        <v>37</v>
      </c>
      <c r="F12" s="509" t="s">
        <v>38</v>
      </c>
      <c r="G12" s="61"/>
      <c r="H12" s="28"/>
    </row>
    <row r="13" spans="1:8" ht="18" customHeight="1" x14ac:dyDescent="0.25">
      <c r="A13" s="504"/>
      <c r="B13" s="505"/>
      <c r="C13" s="182" t="s">
        <v>39</v>
      </c>
      <c r="D13" s="78" t="s">
        <v>40</v>
      </c>
      <c r="E13" s="508"/>
      <c r="F13" s="509"/>
      <c r="G13" s="61"/>
      <c r="H13" s="28"/>
    </row>
    <row r="14" spans="1:8" ht="18" customHeight="1" x14ac:dyDescent="0.2">
      <c r="A14" s="204">
        <v>43531</v>
      </c>
      <c r="B14" s="190" t="s">
        <v>236</v>
      </c>
      <c r="C14" s="205"/>
      <c r="D14" s="192" t="s">
        <v>245</v>
      </c>
      <c r="E14" s="316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237</v>
      </c>
      <c r="C15" s="205"/>
      <c r="D15" s="192" t="s">
        <v>245</v>
      </c>
      <c r="E15" s="316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237</v>
      </c>
      <c r="D16" s="313" t="s">
        <v>299</v>
      </c>
      <c r="E16" s="316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236</v>
      </c>
      <c r="D17" s="313" t="s">
        <v>300</v>
      </c>
      <c r="E17" s="316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236</v>
      </c>
      <c r="C18" s="205"/>
      <c r="D18" s="192" t="s">
        <v>246</v>
      </c>
      <c r="E18" s="316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237</v>
      </c>
      <c r="C19" s="205"/>
      <c r="D19" s="192" t="s">
        <v>246</v>
      </c>
      <c r="E19" s="316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4" t="s">
        <v>236</v>
      </c>
      <c r="D20" s="313" t="s">
        <v>302</v>
      </c>
      <c r="E20" s="317">
        <v>6</v>
      </c>
      <c r="F20" s="194"/>
      <c r="G20" s="55"/>
      <c r="H20" s="28"/>
    </row>
    <row r="21" spans="1:8" ht="18" customHeight="1" x14ac:dyDescent="0.25">
      <c r="A21" s="204">
        <v>43914</v>
      </c>
      <c r="B21" s="314" t="s">
        <v>237</v>
      </c>
      <c r="D21" s="313" t="s">
        <v>301</v>
      </c>
      <c r="E21" s="317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236</v>
      </c>
      <c r="C22" s="205"/>
      <c r="D22" s="192" t="s">
        <v>246</v>
      </c>
      <c r="E22" s="316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237</v>
      </c>
      <c r="C23" s="205"/>
      <c r="D23" s="192" t="s">
        <v>246</v>
      </c>
      <c r="E23" s="316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236</v>
      </c>
      <c r="C24" s="196"/>
      <c r="D24" s="192" t="s">
        <v>307</v>
      </c>
      <c r="E24" s="318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237</v>
      </c>
      <c r="C25" s="191"/>
      <c r="D25" s="192" t="s">
        <v>306</v>
      </c>
      <c r="E25" s="318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236</v>
      </c>
      <c r="C26" s="205"/>
      <c r="D26" s="192" t="s">
        <v>246</v>
      </c>
      <c r="E26" s="316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237</v>
      </c>
      <c r="C27" s="205"/>
      <c r="D27" s="192" t="s">
        <v>246</v>
      </c>
      <c r="E27" s="316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236</v>
      </c>
      <c r="C28" s="191"/>
      <c r="D28" s="192" t="s">
        <v>361</v>
      </c>
      <c r="E28" s="318">
        <v>4</v>
      </c>
      <c r="F28" s="195"/>
      <c r="G28" s="203"/>
      <c r="H28" s="28"/>
    </row>
    <row r="29" spans="1:8" x14ac:dyDescent="0.25">
      <c r="A29" s="173">
        <v>43921</v>
      </c>
      <c r="B29" s="190" t="s">
        <v>237</v>
      </c>
      <c r="C29" s="191"/>
      <c r="D29" s="192" t="s">
        <v>360</v>
      </c>
      <c r="E29" s="318">
        <v>3</v>
      </c>
      <c r="F29" s="195"/>
      <c r="G29" s="82"/>
      <c r="H29" s="28"/>
    </row>
    <row r="30" spans="1:8" x14ac:dyDescent="0.25">
      <c r="A30" s="204">
        <v>43922</v>
      </c>
      <c r="B30" s="190" t="s">
        <v>236</v>
      </c>
      <c r="C30" s="205"/>
      <c r="D30" s="192" t="s">
        <v>246</v>
      </c>
      <c r="E30" s="316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237</v>
      </c>
      <c r="C31" s="205"/>
      <c r="D31" s="192" t="s">
        <v>246</v>
      </c>
      <c r="E31" s="316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236</v>
      </c>
      <c r="C32" s="191"/>
      <c r="D32" s="192" t="s">
        <v>363</v>
      </c>
      <c r="E32" s="318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237</v>
      </c>
      <c r="C33" s="191"/>
      <c r="D33" s="192" t="s">
        <v>362</v>
      </c>
      <c r="E33" s="318">
        <v>6</v>
      </c>
      <c r="F33" s="195"/>
      <c r="G33" s="83"/>
      <c r="H33" s="28"/>
    </row>
    <row r="34" spans="1:8" x14ac:dyDescent="0.25">
      <c r="A34" s="204">
        <v>43926</v>
      </c>
      <c r="B34" s="190" t="s">
        <v>236</v>
      </c>
      <c r="C34" s="205"/>
      <c r="D34" s="192" t="s">
        <v>246</v>
      </c>
      <c r="E34" s="316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237</v>
      </c>
      <c r="C35" s="205"/>
      <c r="D35" s="192" t="s">
        <v>246</v>
      </c>
      <c r="E35" s="316">
        <v>0.25</v>
      </c>
      <c r="F35" s="195"/>
      <c r="G35" s="83"/>
      <c r="H35" s="28"/>
    </row>
    <row r="36" spans="1:8" x14ac:dyDescent="0.25">
      <c r="A36" s="173">
        <v>43928</v>
      </c>
      <c r="B36" s="190" t="s">
        <v>236</v>
      </c>
      <c r="C36" s="191"/>
      <c r="D36" s="192" t="s">
        <v>365</v>
      </c>
      <c r="E36" s="318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237</v>
      </c>
      <c r="C37" s="191"/>
      <c r="D37" s="192" t="s">
        <v>365</v>
      </c>
      <c r="E37" s="318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236</v>
      </c>
      <c r="C38" s="205"/>
      <c r="D38" s="192" t="s">
        <v>246</v>
      </c>
      <c r="E38" s="316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237</v>
      </c>
      <c r="C39" s="205"/>
      <c r="D39" s="192" t="s">
        <v>246</v>
      </c>
      <c r="E39" s="316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236</v>
      </c>
      <c r="C40" s="191"/>
      <c r="D40" s="192" t="s">
        <v>365</v>
      </c>
      <c r="E40" s="318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237</v>
      </c>
      <c r="C41" s="191"/>
      <c r="D41" s="192" t="s">
        <v>365</v>
      </c>
      <c r="E41" s="318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236</v>
      </c>
      <c r="C42" s="191"/>
      <c r="D42" s="192" t="s">
        <v>246</v>
      </c>
      <c r="E42" s="316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237</v>
      </c>
      <c r="C43" s="191"/>
      <c r="D43" s="192" t="s">
        <v>246</v>
      </c>
      <c r="E43" s="316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236</v>
      </c>
      <c r="C44" s="191"/>
      <c r="D44" s="355" t="s">
        <v>429</v>
      </c>
      <c r="E44" s="318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237</v>
      </c>
      <c r="C45" s="191"/>
      <c r="D45" s="355" t="s">
        <v>429</v>
      </c>
      <c r="E45" s="318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236</v>
      </c>
      <c r="C46" s="191"/>
      <c r="D46" s="192" t="s">
        <v>246</v>
      </c>
      <c r="E46" s="316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237</v>
      </c>
      <c r="C47" s="191"/>
      <c r="D47" s="192" t="s">
        <v>246</v>
      </c>
      <c r="E47" s="316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236</v>
      </c>
      <c r="C48" s="191"/>
      <c r="D48" s="355" t="s">
        <v>429</v>
      </c>
      <c r="E48" s="318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237</v>
      </c>
      <c r="C49" s="191"/>
      <c r="D49" s="355" t="s">
        <v>429</v>
      </c>
      <c r="E49" s="318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236</v>
      </c>
      <c r="C50" s="191"/>
      <c r="D50" s="192" t="s">
        <v>246</v>
      </c>
      <c r="E50" s="316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237</v>
      </c>
      <c r="C51" s="191"/>
      <c r="D51" s="192" t="s">
        <v>246</v>
      </c>
      <c r="E51" s="316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8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8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19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8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8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8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8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8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8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8"/>
      <c r="F61" s="194"/>
      <c r="G61" s="55"/>
      <c r="H61" s="28"/>
    </row>
    <row r="62" spans="1:8" x14ac:dyDescent="0.25">
      <c r="A62" s="173"/>
      <c r="B62" s="190"/>
      <c r="C62" s="191"/>
      <c r="D62" s="192"/>
      <c r="E62" s="318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8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8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8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8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8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8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8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8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8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8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8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8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8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8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8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8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8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8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8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8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8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8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8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8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8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8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8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8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8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8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0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0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0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0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0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0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1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8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8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8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2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8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8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8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8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8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8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8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8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8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8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8"/>
      <c r="F114" s="211"/>
      <c r="G114" s="212"/>
      <c r="H114" s="28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57"/>
  <sheetViews>
    <sheetView topLeftCell="I11" workbookViewId="0">
      <selection activeCell="S17" sqref="S17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8" t="s">
        <v>49</v>
      </c>
      <c r="C2" s="479"/>
      <c r="D2" s="480" t="s">
        <v>445</v>
      </c>
      <c r="E2" s="481"/>
      <c r="F2" s="482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3"/>
      <c r="E3" s="484"/>
      <c r="F3" s="485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3"/>
      <c r="E4" s="484"/>
      <c r="F4" s="485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3"/>
      <c r="E5" s="484"/>
      <c r="F5" s="485"/>
      <c r="K5" s="294"/>
      <c r="L5" s="294"/>
      <c r="M5" s="294"/>
      <c r="N5" s="294"/>
      <c r="O5" s="294"/>
    </row>
    <row r="6" spans="1:20" ht="53.25" customHeight="1" x14ac:dyDescent="0.2">
      <c r="B6" s="263"/>
      <c r="C6" s="265"/>
      <c r="D6" s="486"/>
      <c r="E6" s="487"/>
      <c r="F6" s="488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3" t="s">
        <v>52</v>
      </c>
      <c r="F9" s="464"/>
      <c r="G9" s="494" t="s">
        <v>53</v>
      </c>
      <c r="H9" s="495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241</v>
      </c>
      <c r="E10" s="536" t="s">
        <v>243</v>
      </c>
      <c r="F10" s="536"/>
      <c r="G10" s="473"/>
      <c r="H10" s="473"/>
      <c r="I10" s="172">
        <v>2</v>
      </c>
      <c r="J10" s="214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274</v>
      </c>
      <c r="E11" s="474" t="s">
        <v>275</v>
      </c>
      <c r="F11" s="474"/>
      <c r="G11" s="473"/>
      <c r="H11" s="473"/>
      <c r="I11" s="297">
        <v>2</v>
      </c>
      <c r="J11" s="179">
        <v>0</v>
      </c>
      <c r="K11" s="297"/>
      <c r="L11" s="297"/>
      <c r="M11" s="297"/>
      <c r="N11" s="297"/>
      <c r="O11" s="297"/>
      <c r="P11" s="293"/>
      <c r="Q11" s="293"/>
      <c r="R11" s="293"/>
      <c r="S11" s="293"/>
      <c r="T11" s="293"/>
    </row>
    <row r="12" spans="1:20" ht="15" customHeight="1" x14ac:dyDescent="0.25">
      <c r="B12" s="25">
        <v>4</v>
      </c>
      <c r="D12" s="25" t="s">
        <v>279</v>
      </c>
      <c r="E12" s="474" t="s">
        <v>451</v>
      </c>
      <c r="F12" s="474"/>
      <c r="G12" s="473"/>
      <c r="H12" s="473"/>
      <c r="I12" s="297">
        <v>5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25">
        <v>5</v>
      </c>
      <c r="D13" s="25" t="s">
        <v>279</v>
      </c>
      <c r="E13" s="360" t="s">
        <v>368</v>
      </c>
      <c r="F13" s="360"/>
      <c r="G13" s="359"/>
      <c r="H13" s="359"/>
      <c r="I13" s="297"/>
      <c r="J13" s="179"/>
      <c r="K13" s="297"/>
      <c r="L13" s="297"/>
      <c r="M13" s="297"/>
      <c r="N13" s="297"/>
      <c r="O13" s="297"/>
      <c r="P13" s="358"/>
      <c r="Q13" s="358"/>
      <c r="R13" s="358"/>
      <c r="S13" s="358"/>
      <c r="T13" s="358"/>
    </row>
    <row r="14" spans="1:20" ht="15" customHeight="1" x14ac:dyDescent="0.25">
      <c r="B14" s="25">
        <v>7</v>
      </c>
      <c r="C14" s="271"/>
      <c r="D14" s="271" t="s">
        <v>279</v>
      </c>
      <c r="E14" s="359" t="s">
        <v>276</v>
      </c>
      <c r="F14" s="359"/>
      <c r="G14" s="22"/>
      <c r="H14" s="22"/>
      <c r="I14" s="361"/>
      <c r="J14" s="24"/>
      <c r="K14" s="297"/>
      <c r="L14" s="297"/>
      <c r="M14" s="297"/>
      <c r="N14" s="297"/>
      <c r="O14" s="297"/>
      <c r="P14" s="358"/>
      <c r="Q14" s="358"/>
      <c r="R14" s="358"/>
      <c r="S14" s="358"/>
      <c r="T14" s="358"/>
    </row>
    <row r="15" spans="1:20" ht="30.75" customHeight="1" x14ac:dyDescent="0.25">
      <c r="B15" s="70"/>
      <c r="C15" s="533" t="s">
        <v>56</v>
      </c>
      <c r="D15" s="534"/>
      <c r="E15" s="535"/>
      <c r="F15" s="22"/>
      <c r="G15" s="22"/>
      <c r="H15" s="177" t="s">
        <v>57</v>
      </c>
      <c r="I15" s="178">
        <f>SUM(I10:I13)</f>
        <v>9</v>
      </c>
      <c r="J15" s="180">
        <f>SUM(J10:J13)</f>
        <v>0</v>
      </c>
      <c r="K15" s="293"/>
      <c r="L15" s="293"/>
      <c r="M15" s="293"/>
      <c r="N15" s="293"/>
      <c r="O15" s="293"/>
      <c r="P15" s="293"/>
      <c r="Q15" s="293"/>
      <c r="R15" s="293"/>
      <c r="S15" s="293"/>
      <c r="T15" s="293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3"/>
      <c r="L16" s="293"/>
      <c r="M16" s="293"/>
      <c r="N16" s="293"/>
      <c r="O16" s="293"/>
      <c r="P16" s="293"/>
      <c r="Q16" s="293"/>
      <c r="R16" s="293"/>
      <c r="S16" s="293"/>
      <c r="T16" s="293"/>
    </row>
    <row r="17" spans="1:20" ht="45" customHeight="1" x14ac:dyDescent="0.25">
      <c r="A17" s="69"/>
      <c r="B17" s="296" t="s">
        <v>58</v>
      </c>
      <c r="C17" s="296" t="s">
        <v>59</v>
      </c>
      <c r="D17" s="492" t="s">
        <v>60</v>
      </c>
      <c r="E17" s="493"/>
      <c r="F17" s="171" t="s">
        <v>61</v>
      </c>
      <c r="G17" s="296" t="s">
        <v>62</v>
      </c>
      <c r="H17" s="296" t="s">
        <v>63</v>
      </c>
      <c r="I17" s="296" t="s">
        <v>64</v>
      </c>
      <c r="J17" s="296" t="s">
        <v>65</v>
      </c>
      <c r="K17" s="27" t="s">
        <v>490</v>
      </c>
      <c r="L17" s="27" t="s">
        <v>491</v>
      </c>
      <c r="M17" s="27" t="s">
        <v>492</v>
      </c>
      <c r="N17" s="27" t="s">
        <v>79</v>
      </c>
      <c r="O17" s="27" t="s">
        <v>493</v>
      </c>
      <c r="P17" s="27" t="s">
        <v>80</v>
      </c>
      <c r="Q17" s="27" t="s">
        <v>494</v>
      </c>
      <c r="R17" s="27" t="s">
        <v>495</v>
      </c>
      <c r="S17" s="27" t="s">
        <v>496</v>
      </c>
    </row>
    <row r="18" spans="1:20" ht="15.75" x14ac:dyDescent="0.25">
      <c r="B18" s="26" t="s">
        <v>342</v>
      </c>
      <c r="C18" s="293"/>
      <c r="D18" s="536" t="s">
        <v>443</v>
      </c>
      <c r="E18" s="536"/>
      <c r="F18" s="334" t="s">
        <v>82</v>
      </c>
      <c r="G18" s="293"/>
      <c r="H18" s="293" t="s">
        <v>237</v>
      </c>
      <c r="I18" s="293"/>
      <c r="J18" s="297">
        <v>2</v>
      </c>
      <c r="K18" s="297">
        <v>2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3"/>
    </row>
    <row r="19" spans="1:20" ht="15.75" customHeight="1" x14ac:dyDescent="0.25">
      <c r="B19" s="26" t="s">
        <v>452</v>
      </c>
      <c r="C19" s="293"/>
      <c r="D19" s="474" t="s">
        <v>444</v>
      </c>
      <c r="E19" s="474"/>
      <c r="F19" s="334" t="s">
        <v>82</v>
      </c>
      <c r="G19" s="293"/>
      <c r="H19" s="293" t="s">
        <v>237</v>
      </c>
      <c r="I19" s="293"/>
      <c r="J19" s="297">
        <v>3</v>
      </c>
      <c r="K19" s="297">
        <v>3</v>
      </c>
      <c r="L19" s="297">
        <v>3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3"/>
    </row>
    <row r="20" spans="1:20" ht="15.75" customHeight="1" x14ac:dyDescent="0.25">
      <c r="B20" s="26" t="s">
        <v>285</v>
      </c>
      <c r="C20" s="293"/>
      <c r="D20" s="474" t="s">
        <v>77</v>
      </c>
      <c r="E20" s="474"/>
      <c r="F20" s="334" t="s">
        <v>82</v>
      </c>
      <c r="G20" s="293"/>
      <c r="H20" s="293" t="s">
        <v>236</v>
      </c>
      <c r="I20" s="293"/>
      <c r="J20" s="297">
        <v>1</v>
      </c>
      <c r="K20" s="297">
        <v>1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3"/>
    </row>
    <row r="21" spans="1:20" ht="15.75" customHeight="1" x14ac:dyDescent="0.25">
      <c r="B21" s="26" t="s">
        <v>404</v>
      </c>
      <c r="C21" s="358"/>
      <c r="D21" s="537" t="s">
        <v>402</v>
      </c>
      <c r="E21" s="537"/>
      <c r="F21" s="334" t="s">
        <v>82</v>
      </c>
      <c r="G21" s="358"/>
      <c r="H21" s="358" t="s">
        <v>237</v>
      </c>
      <c r="I21" s="358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358"/>
    </row>
    <row r="22" spans="1:20" ht="15.75" customHeight="1" x14ac:dyDescent="0.25">
      <c r="B22" s="26" t="s">
        <v>405</v>
      </c>
      <c r="C22" s="358"/>
      <c r="D22" s="537" t="s">
        <v>401</v>
      </c>
      <c r="E22" s="537"/>
      <c r="F22" s="334" t="s">
        <v>82</v>
      </c>
      <c r="G22" s="358"/>
      <c r="H22" s="358" t="s">
        <v>237</v>
      </c>
      <c r="I22" s="358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358"/>
    </row>
    <row r="23" spans="1:20" ht="15.75" customHeight="1" x14ac:dyDescent="0.25">
      <c r="B23" s="26" t="s">
        <v>412</v>
      </c>
      <c r="C23" s="293"/>
      <c r="D23" s="474" t="s">
        <v>446</v>
      </c>
      <c r="E23" s="474"/>
      <c r="F23" s="334" t="s">
        <v>82</v>
      </c>
      <c r="G23" s="293"/>
      <c r="H23" s="293" t="s">
        <v>236</v>
      </c>
      <c r="I23" s="293"/>
      <c r="J23" s="297">
        <v>1</v>
      </c>
      <c r="K23" s="297">
        <v>1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3"/>
    </row>
    <row r="24" spans="1:20" ht="15.75" customHeight="1" x14ac:dyDescent="0.25">
      <c r="B24" s="26" t="s">
        <v>418</v>
      </c>
      <c r="C24" s="293"/>
      <c r="D24" s="474" t="s">
        <v>447</v>
      </c>
      <c r="E24" s="474"/>
      <c r="F24" s="334" t="s">
        <v>82</v>
      </c>
      <c r="G24" s="293"/>
      <c r="H24" s="293" t="s">
        <v>236</v>
      </c>
      <c r="I24" s="293"/>
      <c r="J24" s="297">
        <v>12</v>
      </c>
      <c r="K24" s="297">
        <v>12</v>
      </c>
      <c r="L24" s="297">
        <v>12</v>
      </c>
      <c r="M24" s="297">
        <v>6</v>
      </c>
      <c r="N24" s="297">
        <v>6</v>
      </c>
      <c r="O24" s="297">
        <v>6</v>
      </c>
      <c r="P24" s="297">
        <v>6</v>
      </c>
      <c r="Q24" s="297">
        <v>6</v>
      </c>
      <c r="R24" s="297">
        <v>6</v>
      </c>
      <c r="S24" s="297">
        <v>6</v>
      </c>
      <c r="T24" s="293"/>
    </row>
    <row r="25" spans="1:20" ht="15.75" customHeight="1" x14ac:dyDescent="0.25">
      <c r="B25" s="26" t="s">
        <v>414</v>
      </c>
      <c r="C25" s="293"/>
      <c r="D25" s="474" t="s">
        <v>448</v>
      </c>
      <c r="E25" s="474"/>
      <c r="F25" s="334" t="s">
        <v>82</v>
      </c>
      <c r="G25" s="293"/>
      <c r="H25" s="293" t="s">
        <v>236</v>
      </c>
      <c r="I25" s="293"/>
      <c r="J25" s="297">
        <v>11</v>
      </c>
      <c r="K25" s="297">
        <v>11</v>
      </c>
      <c r="L25" s="297">
        <v>11</v>
      </c>
      <c r="M25" s="297">
        <v>10</v>
      </c>
      <c r="N25" s="297">
        <v>10</v>
      </c>
      <c r="O25" s="297">
        <v>10</v>
      </c>
      <c r="P25" s="297">
        <v>10</v>
      </c>
      <c r="Q25" s="297">
        <v>10</v>
      </c>
      <c r="R25" s="297">
        <v>10</v>
      </c>
      <c r="S25" s="297">
        <v>10</v>
      </c>
      <c r="T25" s="293"/>
    </row>
    <row r="26" spans="1:20" ht="15" customHeight="1" x14ac:dyDescent="0.25">
      <c r="B26" s="26" t="s">
        <v>416</v>
      </c>
      <c r="C26" s="293"/>
      <c r="D26" s="474" t="s">
        <v>449</v>
      </c>
      <c r="E26" s="474"/>
      <c r="F26" s="334" t="s">
        <v>82</v>
      </c>
      <c r="G26" s="293"/>
      <c r="H26" s="293" t="s">
        <v>237</v>
      </c>
      <c r="I26" s="293"/>
      <c r="J26" s="297">
        <v>8</v>
      </c>
      <c r="K26" s="297">
        <v>8</v>
      </c>
      <c r="L26" s="297">
        <v>8</v>
      </c>
      <c r="M26" s="297">
        <v>8</v>
      </c>
      <c r="N26" s="297">
        <v>8</v>
      </c>
      <c r="O26" s="297">
        <v>8</v>
      </c>
      <c r="P26" s="297">
        <v>8</v>
      </c>
      <c r="Q26" s="297">
        <v>6</v>
      </c>
      <c r="R26" s="297">
        <v>2</v>
      </c>
      <c r="S26" s="297">
        <v>0</v>
      </c>
      <c r="T26" s="293"/>
    </row>
    <row r="27" spans="1:20" ht="15" customHeight="1" x14ac:dyDescent="0.25">
      <c r="B27" s="26" t="s">
        <v>416</v>
      </c>
      <c r="C27" s="293"/>
      <c r="D27" s="458" t="s">
        <v>450</v>
      </c>
      <c r="E27" s="458"/>
      <c r="F27" s="334" t="s">
        <v>82</v>
      </c>
      <c r="G27" s="293"/>
      <c r="H27" s="293" t="s">
        <v>237</v>
      </c>
      <c r="I27" s="293"/>
      <c r="J27" s="297">
        <v>3</v>
      </c>
      <c r="K27" s="297">
        <v>3</v>
      </c>
      <c r="L27" s="297">
        <v>3</v>
      </c>
      <c r="M27" s="297">
        <v>3</v>
      </c>
      <c r="N27" s="297">
        <v>3</v>
      </c>
      <c r="O27" s="297">
        <v>3</v>
      </c>
      <c r="P27" s="297">
        <v>0</v>
      </c>
      <c r="Q27" s="297">
        <v>0</v>
      </c>
      <c r="R27" s="297">
        <v>0</v>
      </c>
      <c r="S27" s="297">
        <v>0</v>
      </c>
      <c r="T27" s="293"/>
    </row>
    <row r="28" spans="1:20" ht="15" customHeight="1" x14ac:dyDescent="0.25">
      <c r="B28" s="26"/>
      <c r="C28" s="293"/>
      <c r="D28" s="458"/>
      <c r="E28" s="458"/>
      <c r="F28" s="293"/>
      <c r="G28" s="293"/>
      <c r="H28" s="293"/>
      <c r="I28" s="293"/>
      <c r="J28" s="297"/>
      <c r="K28" s="293"/>
      <c r="L28" s="293"/>
      <c r="M28" s="293"/>
      <c r="N28" s="293"/>
      <c r="O28" s="297"/>
      <c r="P28" s="293"/>
      <c r="Q28" s="293"/>
      <c r="R28" s="293"/>
      <c r="S28" s="293"/>
      <c r="T28" s="293"/>
    </row>
    <row r="29" spans="1:20" ht="15" customHeight="1" x14ac:dyDescent="0.25">
      <c r="B29" s="26"/>
      <c r="C29" s="293"/>
      <c r="D29" s="458"/>
      <c r="E29" s="458"/>
      <c r="F29" s="293"/>
      <c r="G29" s="293"/>
      <c r="H29" s="293"/>
      <c r="I29" s="293"/>
      <c r="J29" s="297"/>
      <c r="K29" s="293"/>
      <c r="L29" s="293"/>
      <c r="M29" s="293"/>
      <c r="N29" s="293"/>
      <c r="O29" s="297"/>
      <c r="P29" s="293"/>
      <c r="Q29" s="293"/>
      <c r="R29" s="293"/>
      <c r="S29" s="293"/>
      <c r="T29" s="293"/>
    </row>
    <row r="30" spans="1:20" ht="15" customHeight="1" x14ac:dyDescent="0.25">
      <c r="B30" s="26"/>
      <c r="C30" s="293"/>
      <c r="D30" s="458"/>
      <c r="E30" s="458"/>
      <c r="F30" s="293"/>
      <c r="G30" s="293"/>
      <c r="H30" s="293"/>
      <c r="I30" s="293"/>
      <c r="J30" s="297"/>
      <c r="K30" s="293"/>
      <c r="L30" s="293"/>
      <c r="M30" s="293"/>
      <c r="N30" s="293"/>
      <c r="O30" s="297"/>
      <c r="P30" s="293"/>
      <c r="Q30" s="293"/>
      <c r="R30" s="293"/>
      <c r="S30" s="293"/>
      <c r="T30" s="293"/>
    </row>
    <row r="31" spans="1:20" ht="15" customHeight="1" x14ac:dyDescent="0.25">
      <c r="B31" s="26"/>
      <c r="C31" s="293"/>
      <c r="D31" s="458"/>
      <c r="E31" s="458"/>
      <c r="F31" s="293"/>
      <c r="G31" s="293"/>
      <c r="H31" s="293"/>
      <c r="I31" s="293"/>
      <c r="J31" s="297"/>
      <c r="K31" s="293"/>
      <c r="L31" s="293"/>
      <c r="M31" s="293"/>
      <c r="N31" s="293"/>
      <c r="O31" s="297"/>
      <c r="P31" s="293"/>
      <c r="Q31" s="293"/>
      <c r="R31" s="293"/>
      <c r="S31" s="293"/>
      <c r="T31" s="293"/>
    </row>
    <row r="32" spans="1:20" ht="15" customHeight="1" x14ac:dyDescent="0.25">
      <c r="B32" s="26"/>
      <c r="C32" s="293"/>
      <c r="D32" s="458"/>
      <c r="E32" s="458"/>
      <c r="F32" s="293"/>
      <c r="G32" s="293"/>
      <c r="H32" s="293"/>
      <c r="I32" s="293"/>
      <c r="J32" s="297"/>
      <c r="K32" s="293"/>
      <c r="L32" s="293"/>
      <c r="M32" s="293"/>
      <c r="N32" s="293"/>
      <c r="O32" s="297"/>
      <c r="P32" s="293"/>
      <c r="Q32" s="293"/>
      <c r="R32" s="293"/>
      <c r="S32" s="293"/>
      <c r="T32" s="293"/>
    </row>
    <row r="33" spans="2:20" ht="15" customHeight="1" x14ac:dyDescent="0.25">
      <c r="B33" s="26"/>
      <c r="C33" s="293"/>
      <c r="D33" s="458"/>
      <c r="E33" s="458"/>
      <c r="F33" s="293"/>
      <c r="G33" s="293"/>
      <c r="H33" s="293"/>
      <c r="I33" s="293"/>
      <c r="J33" s="297"/>
      <c r="K33" s="293"/>
      <c r="L33" s="293"/>
      <c r="M33" s="293"/>
      <c r="N33" s="293"/>
      <c r="O33" s="297"/>
      <c r="P33" s="293"/>
      <c r="Q33" s="293"/>
      <c r="R33" s="293"/>
      <c r="S33" s="293"/>
      <c r="T33" s="293"/>
    </row>
    <row r="34" spans="2:20" ht="15.75" x14ac:dyDescent="0.25">
      <c r="B34" s="26"/>
      <c r="C34" s="293"/>
      <c r="D34" s="458"/>
      <c r="E34" s="458"/>
      <c r="F34" s="293"/>
      <c r="G34" s="293"/>
      <c r="H34" s="293"/>
      <c r="I34" s="293"/>
      <c r="J34" s="297"/>
      <c r="K34" s="293"/>
      <c r="L34" s="293"/>
      <c r="M34" s="293"/>
      <c r="N34" s="293"/>
      <c r="O34" s="297"/>
      <c r="P34" s="293"/>
      <c r="Q34" s="293"/>
      <c r="R34" s="293"/>
      <c r="S34" s="293"/>
      <c r="T34" s="293"/>
    </row>
    <row r="35" spans="2:20" ht="15" customHeight="1" x14ac:dyDescent="0.25">
      <c r="B35" s="26"/>
      <c r="C35" s="293"/>
      <c r="D35" s="458"/>
      <c r="E35" s="458"/>
      <c r="F35" s="293"/>
      <c r="G35" s="293"/>
      <c r="H35" s="293"/>
      <c r="I35" s="293"/>
      <c r="J35" s="297"/>
      <c r="K35" s="293"/>
      <c r="L35" s="293"/>
      <c r="M35" s="293"/>
      <c r="N35" s="293"/>
      <c r="O35" s="297"/>
      <c r="P35" s="293"/>
      <c r="Q35" s="293"/>
      <c r="R35" s="293"/>
      <c r="S35" s="293"/>
      <c r="T35" s="293"/>
    </row>
    <row r="36" spans="2:20" ht="15" customHeight="1" x14ac:dyDescent="0.25">
      <c r="B36" s="26"/>
      <c r="C36" s="293"/>
      <c r="D36" s="458"/>
      <c r="E36" s="458"/>
      <c r="F36" s="293"/>
      <c r="G36" s="293"/>
      <c r="H36" s="293"/>
      <c r="I36" s="293"/>
      <c r="J36" s="293"/>
      <c r="K36" s="293"/>
      <c r="L36" s="293"/>
      <c r="M36" s="293"/>
      <c r="N36" s="293"/>
      <c r="O36" s="297"/>
      <c r="P36" s="293"/>
      <c r="Q36" s="293"/>
      <c r="R36" s="293"/>
      <c r="S36" s="293"/>
      <c r="T36" s="293"/>
    </row>
    <row r="37" spans="2:20" ht="15" customHeight="1" x14ac:dyDescent="0.25">
      <c r="B37" s="27"/>
      <c r="C37" s="293"/>
      <c r="D37" s="458"/>
      <c r="E37" s="458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93"/>
      <c r="Q37" s="293"/>
      <c r="R37" s="293"/>
      <c r="S37" s="293"/>
      <c r="T37" s="293"/>
    </row>
    <row r="38" spans="2:20" ht="15.75" customHeight="1" x14ac:dyDescent="0.25">
      <c r="B38" s="27"/>
      <c r="C38" s="293"/>
      <c r="D38" s="459"/>
      <c r="E38" s="459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93"/>
      <c r="Q38" s="293"/>
      <c r="R38" s="293"/>
      <c r="S38" s="293"/>
      <c r="T38" s="293"/>
    </row>
    <row r="39" spans="2:20" ht="15.75" customHeight="1" x14ac:dyDescent="0.25">
      <c r="B39" s="27"/>
      <c r="C39" s="293"/>
      <c r="D39" s="459"/>
      <c r="E39" s="459"/>
      <c r="F39" s="293"/>
      <c r="G39" s="293"/>
      <c r="H39" s="293"/>
      <c r="I39" s="293"/>
      <c r="J39" s="293"/>
      <c r="K39" s="293"/>
      <c r="L39" s="293"/>
      <c r="M39" s="293"/>
      <c r="N39" s="293"/>
      <c r="O39" s="297"/>
      <c r="P39" s="293"/>
      <c r="Q39" s="293"/>
      <c r="R39" s="293"/>
      <c r="S39" s="293"/>
      <c r="T39" s="293"/>
    </row>
    <row r="40" spans="2:20" ht="15.75" customHeight="1" x14ac:dyDescent="0.25">
      <c r="B40" s="27"/>
      <c r="C40" s="293"/>
      <c r="D40" s="459"/>
      <c r="E40" s="459"/>
      <c r="F40" s="293"/>
      <c r="G40" s="293"/>
      <c r="H40" s="293"/>
      <c r="I40" s="293"/>
      <c r="J40" s="293"/>
      <c r="K40" s="293"/>
      <c r="L40" s="293"/>
      <c r="M40" s="293"/>
      <c r="N40" s="293"/>
      <c r="O40" s="297"/>
      <c r="P40" s="293"/>
      <c r="Q40" s="293"/>
      <c r="R40" s="293"/>
      <c r="S40" s="293"/>
      <c r="T40" s="293"/>
    </row>
    <row r="41" spans="2:20" ht="15.75" customHeight="1" x14ac:dyDescent="0.25">
      <c r="B41" s="27"/>
      <c r="C41" s="293"/>
      <c r="D41" s="459"/>
      <c r="E41" s="459"/>
      <c r="F41" s="293"/>
      <c r="G41" s="293"/>
      <c r="H41" s="293"/>
      <c r="I41" s="293"/>
      <c r="J41" s="293"/>
      <c r="K41" s="293"/>
      <c r="L41" s="293"/>
      <c r="M41" s="293"/>
      <c r="N41" s="293"/>
      <c r="O41" s="297"/>
      <c r="P41" s="293"/>
      <c r="Q41" s="293"/>
      <c r="R41" s="293"/>
      <c r="S41" s="293"/>
      <c r="T41" s="293"/>
    </row>
    <row r="42" spans="2:20" ht="15" customHeight="1" x14ac:dyDescent="0.25">
      <c r="B42" s="27"/>
      <c r="C42" s="293"/>
      <c r="D42" s="459"/>
      <c r="E42" s="459"/>
      <c r="F42" s="293"/>
      <c r="G42" s="293"/>
      <c r="H42" s="293"/>
      <c r="I42" s="293"/>
      <c r="J42" s="293"/>
      <c r="K42" s="293"/>
      <c r="L42" s="293"/>
      <c r="M42" s="293"/>
      <c r="N42" s="293"/>
      <c r="O42" s="297"/>
      <c r="P42" s="293"/>
      <c r="Q42" s="293"/>
      <c r="R42" s="293"/>
      <c r="S42" s="293"/>
      <c r="T42" s="293"/>
    </row>
    <row r="43" spans="2:20" ht="15" customHeight="1" x14ac:dyDescent="0.25">
      <c r="B43" s="27"/>
      <c r="C43" s="293"/>
      <c r="D43" s="459"/>
      <c r="E43" s="459"/>
      <c r="F43" s="293"/>
      <c r="G43" s="293"/>
      <c r="H43" s="293"/>
      <c r="I43" s="293"/>
      <c r="J43" s="293"/>
      <c r="K43" s="293"/>
      <c r="L43" s="293"/>
      <c r="M43" s="293"/>
      <c r="N43" s="293"/>
      <c r="O43" s="297"/>
      <c r="P43" s="293"/>
      <c r="Q43" s="293"/>
      <c r="R43" s="293"/>
      <c r="S43" s="293"/>
      <c r="T43" s="293"/>
    </row>
    <row r="44" spans="2:20" ht="15" customHeight="1" x14ac:dyDescent="0.25">
      <c r="B44" s="27"/>
      <c r="C44" s="293"/>
      <c r="D44" s="459"/>
      <c r="E44" s="459"/>
      <c r="F44" s="293"/>
      <c r="G44" s="293"/>
      <c r="H44" s="293"/>
      <c r="I44" s="293"/>
      <c r="J44" s="293"/>
      <c r="K44" s="293"/>
      <c r="L44" s="293"/>
      <c r="M44" s="293"/>
      <c r="N44" s="293"/>
      <c r="O44" s="297"/>
      <c r="P44" s="293"/>
      <c r="Q44" s="293"/>
      <c r="R44" s="293"/>
      <c r="S44" s="293"/>
      <c r="T44" s="293"/>
    </row>
    <row r="45" spans="2:20" ht="15" customHeight="1" x14ac:dyDescent="0.25">
      <c r="B45" s="293"/>
      <c r="C45" s="293"/>
      <c r="D45" s="459"/>
      <c r="E45" s="459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93"/>
      <c r="Q45" s="293"/>
      <c r="R45" s="293"/>
      <c r="S45" s="293"/>
      <c r="T45" s="293"/>
    </row>
    <row r="46" spans="2:20" ht="15" customHeight="1" x14ac:dyDescent="0.25">
      <c r="B46" s="293"/>
      <c r="C46" s="293"/>
      <c r="D46" s="459"/>
      <c r="E46" s="459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93"/>
      <c r="Q46" s="293"/>
      <c r="R46" s="293"/>
      <c r="S46" s="293"/>
      <c r="T46" s="293"/>
    </row>
    <row r="47" spans="2:20" ht="15" customHeight="1" x14ac:dyDescent="0.25">
      <c r="B47" s="293"/>
      <c r="C47" s="293"/>
      <c r="D47" s="459"/>
      <c r="E47" s="459"/>
      <c r="F47" s="293"/>
      <c r="G47" s="293"/>
      <c r="H47" s="293"/>
      <c r="I47" s="293"/>
      <c r="J47" s="293"/>
      <c r="K47" s="293"/>
      <c r="L47" s="293"/>
      <c r="M47" s="293"/>
      <c r="N47" s="293"/>
      <c r="O47" s="297"/>
      <c r="P47" s="293"/>
      <c r="Q47" s="293"/>
      <c r="R47" s="293"/>
      <c r="S47" s="293"/>
      <c r="T47" s="293"/>
    </row>
    <row r="48" spans="2:20" ht="15.75" customHeight="1" x14ac:dyDescent="0.25">
      <c r="B48" s="293"/>
      <c r="C48" s="293"/>
      <c r="D48" s="459"/>
      <c r="E48" s="459"/>
      <c r="F48" s="293"/>
      <c r="G48" s="293"/>
      <c r="H48" s="293"/>
      <c r="I48" s="293"/>
      <c r="J48" s="293"/>
      <c r="K48" s="293"/>
      <c r="L48" s="293"/>
      <c r="M48" s="293"/>
      <c r="N48" s="293"/>
      <c r="O48" s="297"/>
      <c r="P48" s="293"/>
      <c r="Q48" s="293"/>
      <c r="R48" s="293"/>
      <c r="S48" s="293"/>
      <c r="T48" s="293"/>
    </row>
    <row r="49" spans="2:20" ht="15" customHeight="1" x14ac:dyDescent="0.25">
      <c r="B49" s="293"/>
      <c r="C49" s="293"/>
      <c r="D49" s="293"/>
      <c r="E49" s="259" t="s">
        <v>74</v>
      </c>
      <c r="F49" s="293"/>
      <c r="G49" s="293"/>
      <c r="H49" s="293"/>
      <c r="I49" s="293" t="s">
        <v>18</v>
      </c>
      <c r="J49" s="297">
        <f t="shared" ref="J49:S49" si="0">SUM(J18:J48)</f>
        <v>41</v>
      </c>
      <c r="K49" s="297">
        <f t="shared" si="0"/>
        <v>41</v>
      </c>
      <c r="L49" s="297">
        <f t="shared" si="0"/>
        <v>37</v>
      </c>
      <c r="M49" s="297">
        <f t="shared" si="0"/>
        <v>27</v>
      </c>
      <c r="N49" s="297">
        <f t="shared" si="0"/>
        <v>27</v>
      </c>
      <c r="O49" s="297">
        <f t="shared" si="0"/>
        <v>27</v>
      </c>
      <c r="P49" s="297">
        <f t="shared" si="0"/>
        <v>24</v>
      </c>
      <c r="Q49" s="297">
        <f t="shared" si="0"/>
        <v>22</v>
      </c>
      <c r="R49" s="297">
        <f t="shared" si="0"/>
        <v>18</v>
      </c>
      <c r="S49" s="297">
        <f t="shared" si="0"/>
        <v>16</v>
      </c>
      <c r="T49" s="297"/>
    </row>
    <row r="50" spans="2:20" ht="15" customHeight="1" x14ac:dyDescent="0.25">
      <c r="B50" s="293"/>
      <c r="C50" s="293"/>
      <c r="D50" s="293"/>
      <c r="E50" s="293"/>
      <c r="F50" s="293"/>
      <c r="G50" s="293"/>
      <c r="H50" s="293"/>
      <c r="I50" s="293" t="s">
        <v>75</v>
      </c>
      <c r="J50" s="297">
        <f>+J49</f>
        <v>41</v>
      </c>
      <c r="K50" s="261">
        <f>+J50-($J$50/9)</f>
        <v>36.444444444444443</v>
      </c>
      <c r="L50" s="261">
        <f t="shared" ref="L50:S50" si="1">+K50-($J$50/9)</f>
        <v>31.888888888888886</v>
      </c>
      <c r="M50" s="261">
        <f t="shared" si="1"/>
        <v>27.333333333333329</v>
      </c>
      <c r="N50" s="261">
        <f t="shared" si="1"/>
        <v>22.777777777777771</v>
      </c>
      <c r="O50" s="261">
        <f t="shared" si="1"/>
        <v>18.222222222222214</v>
      </c>
      <c r="P50" s="261">
        <f t="shared" si="1"/>
        <v>13.666666666666659</v>
      </c>
      <c r="Q50" s="261">
        <f t="shared" si="1"/>
        <v>9.1111111111111036</v>
      </c>
      <c r="R50" s="261">
        <f t="shared" si="1"/>
        <v>4.5555555555555483</v>
      </c>
      <c r="S50" s="261">
        <f t="shared" si="1"/>
        <v>-7.1054273576010019E-15</v>
      </c>
      <c r="T50" s="270"/>
    </row>
    <row r="51" spans="2:20" ht="15.75" x14ac:dyDescent="0.25"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19"/>
    </row>
    <row r="52" spans="2:20" ht="15.75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19"/>
    </row>
    <row r="53" spans="2:20" ht="12.75" customHeight="1" x14ac:dyDescent="0.25"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4"/>
    </row>
    <row r="54" spans="2:20" ht="12.75" customHeight="1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</row>
    <row r="55" spans="2:20" ht="12.75" customHeight="1" x14ac:dyDescent="0.25"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</row>
    <row r="56" spans="2:20" ht="12.75" customHeight="1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</row>
    <row r="57" spans="2:20" ht="12.75" customHeight="1" x14ac:dyDescent="0.25"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</row>
  </sheetData>
  <mergeCells count="43">
    <mergeCell ref="D46:E46"/>
    <mergeCell ref="D47:E47"/>
    <mergeCell ref="D48:E48"/>
    <mergeCell ref="D40:E40"/>
    <mergeCell ref="D41:E41"/>
    <mergeCell ref="D42:E42"/>
    <mergeCell ref="D43:E43"/>
    <mergeCell ref="D44:E44"/>
    <mergeCell ref="D45:E45"/>
    <mergeCell ref="D26:E26"/>
    <mergeCell ref="D27:E27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23:E23"/>
    <mergeCell ref="D24:E24"/>
    <mergeCell ref="D25:E25"/>
    <mergeCell ref="D22:E22"/>
    <mergeCell ref="B2:C2"/>
    <mergeCell ref="D2:F6"/>
    <mergeCell ref="E9:F9"/>
    <mergeCell ref="E12:F12"/>
    <mergeCell ref="D21:E21"/>
    <mergeCell ref="G9:H9"/>
    <mergeCell ref="E10:F10"/>
    <mergeCell ref="G10:H10"/>
    <mergeCell ref="E11:F11"/>
    <mergeCell ref="G11:H11"/>
    <mergeCell ref="G12:H12"/>
    <mergeCell ref="D20:E20"/>
    <mergeCell ref="C15:E15"/>
    <mergeCell ref="D17:E17"/>
    <mergeCell ref="D18:E18"/>
    <mergeCell ref="D19:E19"/>
  </mergeCells>
  <conditionalFormatting sqref="F28:F48">
    <cfRule type="containsText" dxfId="167" priority="61" operator="containsText" text="Ei tehdä">
      <formula>NOT(ISERROR(SEARCH("Ei tehdä",F28)))</formula>
    </cfRule>
    <cfRule type="containsText" dxfId="166" priority="62" operator="containsText" text="Valmis">
      <formula>NOT(ISERROR(SEARCH("Valmis",F28)))</formula>
    </cfRule>
    <cfRule type="containsText" dxfId="165" priority="63" operator="containsText" text="Kesken">
      <formula>NOT(ISERROR(SEARCH("Kesken",F28)))</formula>
    </cfRule>
    <cfRule type="containsBlanks" dxfId="164" priority="65">
      <formula>LEN(TRIM(F28))=0</formula>
    </cfRule>
  </conditionalFormatting>
  <conditionalFormatting sqref="F18">
    <cfRule type="containsText" dxfId="163" priority="57" operator="containsText" text="Ei tehdä">
      <formula>NOT(ISERROR(SEARCH("Ei tehdä",F18)))</formula>
    </cfRule>
    <cfRule type="containsText" dxfId="162" priority="58" operator="containsText" text="Valmis">
      <formula>NOT(ISERROR(SEARCH("Valmis",F18)))</formula>
    </cfRule>
    <cfRule type="containsText" dxfId="161" priority="59" operator="containsText" text="Kesken">
      <formula>NOT(ISERROR(SEARCH("Kesken",F18)))</formula>
    </cfRule>
    <cfRule type="containsBlanks" dxfId="160" priority="60">
      <formula>LEN(TRIM(F18))=0</formula>
    </cfRule>
  </conditionalFormatting>
  <conditionalFormatting sqref="F19">
    <cfRule type="containsText" dxfId="159" priority="52" operator="containsText" text="Ei tehdä">
      <formula>NOT(ISERROR(SEARCH("Ei tehdä",F19)))</formula>
    </cfRule>
    <cfRule type="containsText" dxfId="158" priority="53" operator="containsText" text="Valmis">
      <formula>NOT(ISERROR(SEARCH("Valmis",F19)))</formula>
    </cfRule>
    <cfRule type="containsText" dxfId="157" priority="54" operator="containsText" text="Kesken">
      <formula>NOT(ISERROR(SEARCH("Kesken",F19)))</formula>
    </cfRule>
    <cfRule type="containsBlanks" dxfId="156" priority="55">
      <formula>LEN(TRIM(F19))=0</formula>
    </cfRule>
  </conditionalFormatting>
  <conditionalFormatting sqref="F20">
    <cfRule type="containsText" dxfId="155" priority="47" operator="containsText" text="Ei tehdä">
      <formula>NOT(ISERROR(SEARCH("Ei tehdä",F20)))</formula>
    </cfRule>
    <cfRule type="containsText" dxfId="154" priority="48" operator="containsText" text="Valmis">
      <formula>NOT(ISERROR(SEARCH("Valmis",F20)))</formula>
    </cfRule>
    <cfRule type="containsText" dxfId="153" priority="49" operator="containsText" text="Kesken">
      <formula>NOT(ISERROR(SEARCH("Kesken",F20)))</formula>
    </cfRule>
    <cfRule type="containsBlanks" dxfId="152" priority="50">
      <formula>LEN(TRIM(F20))=0</formula>
    </cfRule>
  </conditionalFormatting>
  <conditionalFormatting sqref="F21">
    <cfRule type="containsText" dxfId="151" priority="37" operator="containsText" text="Ei tehdä">
      <formula>NOT(ISERROR(SEARCH("Ei tehdä",F21)))</formula>
    </cfRule>
    <cfRule type="containsText" dxfId="150" priority="38" operator="containsText" text="Valmis">
      <formula>NOT(ISERROR(SEARCH("Valmis",F21)))</formula>
    </cfRule>
    <cfRule type="containsText" dxfId="149" priority="39" operator="containsText" text="Kesken">
      <formula>NOT(ISERROR(SEARCH("Kesken",F21)))</formula>
    </cfRule>
    <cfRule type="containsBlanks" dxfId="148" priority="40">
      <formula>LEN(TRIM(F21))=0</formula>
    </cfRule>
  </conditionalFormatting>
  <conditionalFormatting sqref="F22">
    <cfRule type="containsText" dxfId="147" priority="32" operator="containsText" text="Ei tehdä">
      <formula>NOT(ISERROR(SEARCH("Ei tehdä",F22)))</formula>
    </cfRule>
    <cfRule type="containsText" dxfId="146" priority="33" operator="containsText" text="Valmis">
      <formula>NOT(ISERROR(SEARCH("Valmis",F22)))</formula>
    </cfRule>
    <cfRule type="containsText" dxfId="145" priority="34" operator="containsText" text="Kesken">
      <formula>NOT(ISERROR(SEARCH("Kesken",F22)))</formula>
    </cfRule>
    <cfRule type="containsBlanks" dxfId="144" priority="35">
      <formula>LEN(TRIM(F22))=0</formula>
    </cfRule>
  </conditionalFormatting>
  <conditionalFormatting sqref="F23">
    <cfRule type="containsText" dxfId="143" priority="27" operator="containsText" text="Ei tehdä">
      <formula>NOT(ISERROR(SEARCH("Ei tehdä",F23)))</formula>
    </cfRule>
    <cfRule type="containsText" dxfId="142" priority="28" operator="containsText" text="Valmis">
      <formula>NOT(ISERROR(SEARCH("Valmis",F23)))</formula>
    </cfRule>
    <cfRule type="containsText" dxfId="141" priority="29" operator="containsText" text="Kesken">
      <formula>NOT(ISERROR(SEARCH("Kesken",F23)))</formula>
    </cfRule>
    <cfRule type="containsBlanks" dxfId="140" priority="30">
      <formula>LEN(TRIM(F23))=0</formula>
    </cfRule>
  </conditionalFormatting>
  <conditionalFormatting sqref="F24">
    <cfRule type="containsText" dxfId="139" priority="22" operator="containsText" text="Ei tehdä">
      <formula>NOT(ISERROR(SEARCH("Ei tehdä",F24)))</formula>
    </cfRule>
    <cfRule type="containsText" dxfId="138" priority="23" operator="containsText" text="Valmis">
      <formula>NOT(ISERROR(SEARCH("Valmis",F24)))</formula>
    </cfRule>
    <cfRule type="containsText" dxfId="137" priority="24" operator="containsText" text="Kesken">
      <formula>NOT(ISERROR(SEARCH("Kesken",F24)))</formula>
    </cfRule>
    <cfRule type="containsBlanks" dxfId="136" priority="25">
      <formula>LEN(TRIM(F24))=0</formula>
    </cfRule>
  </conditionalFormatting>
  <conditionalFormatting sqref="F26">
    <cfRule type="containsText" dxfId="135" priority="17" operator="containsText" text="Ei tehdä">
      <formula>NOT(ISERROR(SEARCH("Ei tehdä",F26)))</formula>
    </cfRule>
    <cfRule type="containsText" dxfId="134" priority="18" operator="containsText" text="Valmis">
      <formula>NOT(ISERROR(SEARCH("Valmis",F26)))</formula>
    </cfRule>
    <cfRule type="containsText" dxfId="133" priority="19" operator="containsText" text="Kesken">
      <formula>NOT(ISERROR(SEARCH("Kesken",F26)))</formula>
    </cfRule>
    <cfRule type="containsBlanks" dxfId="132" priority="20">
      <formula>LEN(TRIM(F26))=0</formula>
    </cfRule>
  </conditionalFormatting>
  <conditionalFormatting sqref="F27">
    <cfRule type="containsText" dxfId="131" priority="12" operator="containsText" text="Ei tehdä">
      <formula>NOT(ISERROR(SEARCH("Ei tehdä",F27)))</formula>
    </cfRule>
    <cfRule type="containsText" dxfId="130" priority="13" operator="containsText" text="Valmis">
      <formula>NOT(ISERROR(SEARCH("Valmis",F27)))</formula>
    </cfRule>
    <cfRule type="containsText" dxfId="129" priority="14" operator="containsText" text="Kesken">
      <formula>NOT(ISERROR(SEARCH("Kesken",F27)))</formula>
    </cfRule>
    <cfRule type="containsBlanks" dxfId="128" priority="15">
      <formula>LEN(TRIM(F27))=0</formula>
    </cfRule>
  </conditionalFormatting>
  <conditionalFormatting sqref="F25">
    <cfRule type="containsText" dxfId="127" priority="2" operator="containsText" text="Ei tehdä">
      <formula>NOT(ISERROR(SEARCH("Ei tehdä",F25)))</formula>
    </cfRule>
    <cfRule type="containsText" dxfId="126" priority="3" operator="containsText" text="Valmis">
      <formula>NOT(ISERROR(SEARCH("Valmis",F25)))</formula>
    </cfRule>
    <cfRule type="containsText" dxfId="125" priority="4" operator="containsText" text="Kesken">
      <formula>NOT(ISERROR(SEARCH("Kesken",F25)))</formula>
    </cfRule>
    <cfRule type="containsBlanks" dxfId="124" priority="5">
      <formula>LEN(TRIM(F25))=0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F37CFFA0-0215-4C71-8119-A2FF064DCB3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51" operator="containsText" id="{F66523E1-A9A3-4375-AABC-C9BDEB87AD39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46" operator="containsText" id="{0DD1E1F0-BB05-4F4D-B717-630FD5106F99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6" operator="containsText" id="{D3805E88-039D-4CA9-9604-D1CA36A143C4}">
            <xm:f>NOT(ISERROR(SEARCH("""",F21)))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31" operator="containsText" id="{C6690F4F-1025-4BF5-BA96-A08004EC665F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6" operator="containsText" id="{9DE4ABA6-F9BA-4949-8227-95AC1416AF3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" operator="containsText" id="{014DC3D5-4F65-4E60-A4D6-FFEA647BC2E3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16" operator="containsText" id="{2F9EBBB1-27E7-404B-9B1F-2AE0A8E45430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1" operator="containsText" id="{D98F3611-9169-405E-BF77-C32913B888BB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" operator="containsText" id="{EAFBAA5E-25E9-4D36-AB25-A6F7AFA68970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topLeftCell="A10" zoomScale="80" zoomScaleNormal="80" workbookViewId="0">
      <selection activeCell="A18" sqref="A18"/>
    </sheetView>
  </sheetViews>
  <sheetFormatPr defaultColWidth="11.28515625" defaultRowHeight="15" x14ac:dyDescent="0.25"/>
  <cols>
    <col min="1" max="1" width="14.42578125" style="278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5" t="s">
        <v>85</v>
      </c>
      <c r="B1" s="526"/>
      <c r="C1" s="526"/>
      <c r="D1" s="526"/>
      <c r="E1" s="526"/>
      <c r="F1" s="527"/>
      <c r="G1" s="55"/>
      <c r="H1" s="28"/>
    </row>
    <row r="2" spans="1:8" ht="18" customHeight="1" x14ac:dyDescent="0.25">
      <c r="A2" s="272" t="s">
        <v>21</v>
      </c>
      <c r="B2" s="290" t="s">
        <v>26</v>
      </c>
      <c r="C2" s="290" t="s">
        <v>30</v>
      </c>
      <c r="D2" s="528" t="s">
        <v>31</v>
      </c>
      <c r="E2" s="528"/>
      <c r="F2" s="529"/>
      <c r="G2" s="61"/>
      <c r="H2" s="28"/>
    </row>
    <row r="3" spans="1:8" ht="18" customHeight="1" x14ac:dyDescent="0.25">
      <c r="A3" s="273" t="s">
        <v>236</v>
      </c>
      <c r="B3" s="86">
        <f>SUMIF($B$14:$B$41,"Toni",$E$14:$E$46)</f>
        <v>28</v>
      </c>
      <c r="C3" s="176"/>
      <c r="D3" s="530"/>
      <c r="E3" s="531"/>
      <c r="F3" s="532"/>
      <c r="G3" s="55"/>
      <c r="H3" s="28"/>
    </row>
    <row r="4" spans="1:8" ht="18" customHeight="1" x14ac:dyDescent="0.25">
      <c r="A4" s="273" t="s">
        <v>237</v>
      </c>
      <c r="B4" s="86">
        <f>SUMIF($B$14:$B$41,"Ronja",$E$14:$E$46)</f>
        <v>27</v>
      </c>
      <c r="C4" s="176"/>
      <c r="D4" s="510"/>
      <c r="E4" s="511"/>
      <c r="F4" s="512"/>
      <c r="G4" s="55"/>
      <c r="H4" s="28"/>
    </row>
    <row r="5" spans="1:8" ht="18" customHeight="1" x14ac:dyDescent="0.25">
      <c r="A5" s="273"/>
      <c r="B5" s="86"/>
      <c r="C5" s="176"/>
      <c r="D5" s="510"/>
      <c r="E5" s="511"/>
      <c r="F5" s="512"/>
      <c r="G5" s="55"/>
      <c r="H5" s="28"/>
    </row>
    <row r="6" spans="1:8" ht="18" customHeight="1" x14ac:dyDescent="0.25">
      <c r="A6" s="273"/>
      <c r="B6" s="86"/>
      <c r="C6" s="176"/>
      <c r="D6" s="510"/>
      <c r="E6" s="511"/>
      <c r="F6" s="512"/>
      <c r="G6" s="55"/>
      <c r="H6" s="28"/>
    </row>
    <row r="7" spans="1:8" ht="18" customHeight="1" x14ac:dyDescent="0.25">
      <c r="A7" s="274"/>
      <c r="B7" s="86"/>
      <c r="C7" s="176"/>
      <c r="D7" s="511"/>
      <c r="E7" s="511"/>
      <c r="F7" s="511"/>
      <c r="G7" s="50"/>
      <c r="H7" s="28"/>
    </row>
    <row r="8" spans="1:8" ht="18" customHeight="1" x14ac:dyDescent="0.25">
      <c r="A8" s="273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38" t="s">
        <v>32</v>
      </c>
      <c r="B9" s="515">
        <f>SUM(B3:B8)</f>
        <v>55</v>
      </c>
      <c r="C9" s="517" t="str">
        <f>IF((SUM(C3:C7)=0),"",SUM(C3:C7))</f>
        <v/>
      </c>
      <c r="D9" s="519" t="s">
        <v>33</v>
      </c>
      <c r="E9" s="540">
        <f>SUMIF($D$14:$D$103,"DailyScrum",$E$14:$E$103) / 2</f>
        <v>2</v>
      </c>
      <c r="F9" s="523"/>
      <c r="G9" s="55"/>
      <c r="H9" s="28"/>
    </row>
    <row r="10" spans="1:8" s="10" customFormat="1" ht="18" customHeight="1" x14ac:dyDescent="0.25">
      <c r="A10" s="539"/>
      <c r="B10" s="516"/>
      <c r="C10" s="518"/>
      <c r="D10" s="520"/>
      <c r="E10" s="541"/>
      <c r="F10" s="524"/>
      <c r="G10" s="55"/>
      <c r="H10" s="28"/>
    </row>
    <row r="11" spans="1:8" s="10" customFormat="1" ht="18" customHeight="1" x14ac:dyDescent="0.25">
      <c r="A11" s="499" t="s">
        <v>34</v>
      </c>
      <c r="B11" s="500"/>
      <c r="C11" s="501"/>
      <c r="D11" s="500"/>
      <c r="E11" s="502"/>
      <c r="F11" s="503"/>
      <c r="G11" s="61"/>
      <c r="H11" s="28"/>
    </row>
    <row r="12" spans="1:8" ht="18" customHeight="1" x14ac:dyDescent="0.25">
      <c r="A12" s="542" t="s">
        <v>35</v>
      </c>
      <c r="B12" s="505" t="s">
        <v>21</v>
      </c>
      <c r="C12" s="506" t="s">
        <v>36</v>
      </c>
      <c r="D12" s="507"/>
      <c r="E12" s="543" t="s">
        <v>37</v>
      </c>
      <c r="F12" s="509" t="s">
        <v>38</v>
      </c>
      <c r="G12" s="61"/>
      <c r="H12" s="28"/>
    </row>
    <row r="13" spans="1:8" ht="18" customHeight="1" x14ac:dyDescent="0.25">
      <c r="A13" s="542"/>
      <c r="B13" s="505"/>
      <c r="C13" s="182" t="s">
        <v>39</v>
      </c>
      <c r="D13" s="78" t="s">
        <v>40</v>
      </c>
      <c r="E13" s="543"/>
      <c r="F13" s="509"/>
      <c r="G13" s="61"/>
      <c r="H13" s="28"/>
    </row>
    <row r="14" spans="1:8" ht="18" customHeight="1" x14ac:dyDescent="0.2">
      <c r="A14" s="275">
        <v>43943</v>
      </c>
      <c r="B14" s="190" t="s">
        <v>236</v>
      </c>
      <c r="C14" s="205"/>
      <c r="D14" s="192" t="s">
        <v>442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237</v>
      </c>
      <c r="C15" s="205"/>
      <c r="D15" s="192" t="s">
        <v>442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236</v>
      </c>
      <c r="C16" s="191"/>
      <c r="D16" s="192" t="s">
        <v>442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237</v>
      </c>
      <c r="C17" s="191"/>
      <c r="D17" s="192" t="s">
        <v>442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236</v>
      </c>
      <c r="C18" s="191"/>
      <c r="D18" s="192" t="s">
        <v>442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237</v>
      </c>
      <c r="C19" s="196"/>
      <c r="D19" s="192" t="s">
        <v>442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236</v>
      </c>
      <c r="C20" s="196"/>
      <c r="D20" s="192" t="s">
        <v>442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237</v>
      </c>
      <c r="C21" s="191"/>
      <c r="D21" s="192" t="s">
        <v>442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236</v>
      </c>
      <c r="C22" s="191"/>
      <c r="D22" s="192" t="s">
        <v>442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237</v>
      </c>
      <c r="C23" s="191"/>
      <c r="D23" s="192" t="s">
        <v>442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236</v>
      </c>
      <c r="C24" s="191"/>
      <c r="D24" s="192" t="s">
        <v>442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237</v>
      </c>
      <c r="C25" s="191"/>
      <c r="D25" s="192" t="s">
        <v>442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236</v>
      </c>
      <c r="C26" s="191"/>
      <c r="D26" s="192" t="s">
        <v>442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237</v>
      </c>
      <c r="C27" s="191"/>
      <c r="D27" s="192" t="s">
        <v>442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236</v>
      </c>
      <c r="C28" s="191"/>
      <c r="D28" s="192" t="s">
        <v>442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237</v>
      </c>
      <c r="C29" s="191"/>
      <c r="D29" s="192" t="s">
        <v>442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236</v>
      </c>
      <c r="C31" s="197"/>
      <c r="D31" s="356" t="s">
        <v>429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237</v>
      </c>
      <c r="C32" s="197"/>
      <c r="D32" s="356" t="s">
        <v>429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236</v>
      </c>
      <c r="C33" s="197"/>
      <c r="D33" s="356" t="s">
        <v>438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237</v>
      </c>
      <c r="C34" s="197"/>
      <c r="D34" s="356" t="s">
        <v>440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236</v>
      </c>
      <c r="C35" s="197"/>
      <c r="D35" s="356" t="s">
        <v>439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237</v>
      </c>
      <c r="C36" s="197"/>
      <c r="D36" s="356" t="s">
        <v>441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236</v>
      </c>
      <c r="C37" s="197"/>
      <c r="D37" s="356" t="s">
        <v>439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237</v>
      </c>
      <c r="C38" s="190"/>
      <c r="D38" s="356" t="s">
        <v>441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236</v>
      </c>
      <c r="C39" s="200"/>
      <c r="D39" s="356" t="s">
        <v>439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237</v>
      </c>
      <c r="C40" s="200"/>
      <c r="D40" s="356" t="s">
        <v>441</v>
      </c>
      <c r="E40" s="193">
        <v>6</v>
      </c>
      <c r="F40" s="211"/>
      <c r="G40" s="212"/>
      <c r="H40" s="28"/>
    </row>
    <row r="41" spans="1:8" ht="15" customHeight="1" x14ac:dyDescent="0.25">
      <c r="A41" s="378">
        <v>43960</v>
      </c>
      <c r="B41" s="190" t="s">
        <v>236</v>
      </c>
      <c r="C41" s="379"/>
      <c r="D41" s="362" t="s">
        <v>439</v>
      </c>
      <c r="E41" s="380">
        <v>3</v>
      </c>
      <c r="F41" s="381"/>
      <c r="G41" s="212"/>
      <c r="H41" s="28"/>
    </row>
    <row r="42" spans="1:8" ht="15" customHeight="1" x14ac:dyDescent="0.25">
      <c r="A42" s="378">
        <v>43960</v>
      </c>
      <c r="B42" s="197" t="s">
        <v>237</v>
      </c>
      <c r="C42" s="200"/>
      <c r="D42" s="362" t="s">
        <v>463</v>
      </c>
      <c r="E42" s="193">
        <v>2</v>
      </c>
      <c r="F42" s="211"/>
      <c r="G42" s="212"/>
      <c r="H42" s="28"/>
    </row>
    <row r="43" spans="1:8" ht="15" customHeight="1" x14ac:dyDescent="0.25">
      <c r="A43" s="276">
        <v>43963</v>
      </c>
      <c r="B43" s="190" t="s">
        <v>236</v>
      </c>
      <c r="C43" s="200"/>
      <c r="D43" s="375" t="s">
        <v>466</v>
      </c>
      <c r="E43" s="193">
        <v>6</v>
      </c>
      <c r="F43" s="211"/>
      <c r="G43" s="212"/>
      <c r="H43" s="28"/>
    </row>
    <row r="44" spans="1:8" ht="15" customHeight="1" x14ac:dyDescent="0.25">
      <c r="A44" s="276">
        <v>43963</v>
      </c>
      <c r="B44" s="197" t="s">
        <v>237</v>
      </c>
      <c r="C44" s="200"/>
      <c r="D44" s="375" t="s">
        <v>462</v>
      </c>
      <c r="E44" s="193">
        <v>5</v>
      </c>
      <c r="F44" s="211"/>
      <c r="G44" s="212"/>
      <c r="H44" s="28"/>
    </row>
    <row r="45" spans="1:8" ht="15" customHeight="1" x14ac:dyDescent="0.25">
      <c r="A45" s="276">
        <v>43967</v>
      </c>
      <c r="B45" s="190" t="s">
        <v>236</v>
      </c>
      <c r="C45" s="200"/>
      <c r="D45" s="375" t="s">
        <v>464</v>
      </c>
      <c r="E45" s="193">
        <v>8</v>
      </c>
      <c r="F45" s="211"/>
      <c r="G45" s="212"/>
      <c r="H45" s="28"/>
    </row>
    <row r="46" spans="1:8" ht="15" customHeight="1" x14ac:dyDescent="0.25">
      <c r="A46" s="276">
        <v>43967</v>
      </c>
      <c r="B46" s="197" t="s">
        <v>237</v>
      </c>
      <c r="C46" s="200"/>
      <c r="D46" s="375" t="s">
        <v>465</v>
      </c>
      <c r="E46" s="193">
        <v>6</v>
      </c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7"/>
      <c r="B53" s="285"/>
      <c r="C53" s="285"/>
      <c r="D53" s="62"/>
      <c r="E53" s="80"/>
      <c r="F53" s="213"/>
      <c r="G53" s="212"/>
      <c r="H53" s="28"/>
    </row>
    <row r="54" spans="1:8" x14ac:dyDescent="0.25">
      <c r="A54" s="277"/>
      <c r="B54" s="285"/>
      <c r="C54" s="285"/>
      <c r="D54" s="62"/>
      <c r="E54" s="80"/>
      <c r="F54" s="213"/>
      <c r="G54" s="212"/>
      <c r="H54" s="28"/>
    </row>
    <row r="55" spans="1:8" x14ac:dyDescent="0.25">
      <c r="A55" s="277"/>
      <c r="B55" s="285"/>
      <c r="C55" s="285"/>
      <c r="D55" s="62"/>
      <c r="E55" s="80"/>
      <c r="F55" s="213"/>
      <c r="G55" s="212"/>
      <c r="H55" s="28"/>
    </row>
    <row r="56" spans="1:8" x14ac:dyDescent="0.25">
      <c r="A56" s="277"/>
      <c r="B56" s="285"/>
      <c r="C56" s="285"/>
      <c r="D56" s="62"/>
      <c r="E56" s="80"/>
      <c r="F56" s="213"/>
      <c r="G56" s="212"/>
      <c r="H56" s="28"/>
    </row>
    <row r="57" spans="1:8" x14ac:dyDescent="0.25">
      <c r="A57" s="277"/>
      <c r="B57" s="285"/>
      <c r="C57" s="285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4"/>
  <sheetViews>
    <sheetView tabSelected="1" topLeftCell="J16" workbookViewId="0">
      <selection activeCell="T21" sqref="T21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8" t="s">
        <v>49</v>
      </c>
      <c r="C2" s="479"/>
      <c r="D2" s="480" t="s">
        <v>458</v>
      </c>
      <c r="E2" s="481"/>
      <c r="F2" s="482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3"/>
      <c r="E3" s="484"/>
      <c r="F3" s="485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3"/>
      <c r="E4" s="484"/>
      <c r="F4" s="485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3"/>
      <c r="E5" s="484"/>
      <c r="F5" s="485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86"/>
      <c r="E6" s="487"/>
      <c r="F6" s="488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3" t="s">
        <v>52</v>
      </c>
      <c r="F9" s="464"/>
      <c r="G9" s="494" t="s">
        <v>53</v>
      </c>
      <c r="H9" s="495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s="368" customFormat="1" ht="15.75" customHeight="1" x14ac:dyDescent="0.25">
      <c r="A10" s="364"/>
      <c r="B10" s="369">
        <v>3</v>
      </c>
      <c r="C10" s="363"/>
      <c r="D10" s="370" t="s">
        <v>241</v>
      </c>
      <c r="E10" s="545" t="s">
        <v>242</v>
      </c>
      <c r="F10" s="545"/>
      <c r="G10" s="365"/>
      <c r="H10" s="363"/>
      <c r="I10" s="363"/>
      <c r="J10" s="363"/>
      <c r="K10" s="333"/>
      <c r="L10" s="333"/>
      <c r="M10" s="366"/>
      <c r="N10" s="367"/>
      <c r="O10" s="367"/>
      <c r="P10" s="367"/>
      <c r="Q10" s="367"/>
      <c r="R10" s="367"/>
      <c r="S10" s="367"/>
      <c r="T10" s="367"/>
    </row>
    <row r="11" spans="1:20" ht="15.75" customHeight="1" x14ac:dyDescent="0.25">
      <c r="B11" s="25">
        <v>4</v>
      </c>
      <c r="C11" s="25"/>
      <c r="D11" s="25" t="s">
        <v>279</v>
      </c>
      <c r="E11" s="544" t="s">
        <v>272</v>
      </c>
      <c r="F11" s="544"/>
      <c r="G11" s="473"/>
      <c r="H11" s="473"/>
      <c r="I11" s="172">
        <v>3</v>
      </c>
      <c r="J11" s="214">
        <v>0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279</v>
      </c>
      <c r="E12" s="474" t="s">
        <v>368</v>
      </c>
      <c r="F12" s="474"/>
      <c r="G12" s="473"/>
      <c r="H12" s="473"/>
      <c r="I12" s="297">
        <v>3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19">
        <v>6</v>
      </c>
      <c r="D13" s="25" t="s">
        <v>279</v>
      </c>
      <c r="E13" s="474" t="s">
        <v>273</v>
      </c>
      <c r="F13" s="474"/>
      <c r="G13" s="473"/>
      <c r="H13" s="473"/>
      <c r="I13" s="297">
        <v>40</v>
      </c>
      <c r="J13" s="179">
        <v>0</v>
      </c>
      <c r="K13" s="297"/>
      <c r="L13" s="297"/>
      <c r="M13" s="297"/>
      <c r="N13" s="297"/>
      <c r="O13" s="297"/>
      <c r="P13" s="293"/>
      <c r="Q13" s="293"/>
      <c r="R13" s="293"/>
      <c r="S13" s="293"/>
      <c r="T13" s="293"/>
    </row>
    <row r="14" spans="1:20" ht="15" customHeight="1" x14ac:dyDescent="0.25">
      <c r="B14" s="19">
        <v>7</v>
      </c>
      <c r="D14" s="25" t="s">
        <v>279</v>
      </c>
      <c r="E14" s="474" t="s">
        <v>276</v>
      </c>
      <c r="F14" s="474"/>
      <c r="G14" s="473"/>
      <c r="H14" s="473"/>
      <c r="I14" s="297">
        <v>3</v>
      </c>
      <c r="J14" s="179">
        <v>0</v>
      </c>
      <c r="K14" s="297"/>
      <c r="L14" s="297"/>
      <c r="M14" s="297"/>
      <c r="N14" s="297"/>
      <c r="O14" s="297"/>
      <c r="P14" s="293"/>
      <c r="Q14" s="293"/>
      <c r="R14" s="293"/>
      <c r="S14" s="293"/>
      <c r="T14" s="293"/>
    </row>
    <row r="15" spans="1:20" ht="15" customHeight="1" x14ac:dyDescent="0.25">
      <c r="B15" s="19">
        <v>8</v>
      </c>
      <c r="D15" s="25" t="s">
        <v>279</v>
      </c>
      <c r="E15" s="474" t="s">
        <v>277</v>
      </c>
      <c r="F15" s="474"/>
      <c r="G15" s="473"/>
      <c r="H15" s="473"/>
      <c r="I15" s="297">
        <v>27</v>
      </c>
      <c r="J15" s="179">
        <v>0</v>
      </c>
      <c r="K15" s="297"/>
      <c r="L15" s="297"/>
      <c r="M15" s="297"/>
      <c r="N15" s="297"/>
      <c r="O15" s="297"/>
      <c r="P15" s="293"/>
      <c r="Q15" s="293"/>
      <c r="R15" s="293"/>
      <c r="S15" s="293"/>
      <c r="T15" s="293"/>
    </row>
    <row r="16" spans="1:20" ht="15" customHeight="1" x14ac:dyDescent="0.25">
      <c r="B16" s="19">
        <v>9</v>
      </c>
      <c r="D16" s="25" t="s">
        <v>274</v>
      </c>
      <c r="E16" s="474" t="s">
        <v>275</v>
      </c>
      <c r="F16" s="474"/>
      <c r="G16" s="473"/>
      <c r="H16" s="473"/>
      <c r="I16" s="297">
        <v>7</v>
      </c>
      <c r="J16" s="179">
        <v>0</v>
      </c>
      <c r="K16" s="297"/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s="25" customFormat="1" ht="15" customHeight="1" x14ac:dyDescent="0.25">
      <c r="B17" s="25">
        <v>11</v>
      </c>
      <c r="D17" s="25" t="s">
        <v>241</v>
      </c>
      <c r="E17" s="474" t="s">
        <v>357</v>
      </c>
      <c r="F17" s="474"/>
      <c r="G17" s="473"/>
      <c r="H17" s="473"/>
      <c r="I17" s="371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97"/>
      <c r="F18" s="497"/>
      <c r="G18" s="22"/>
      <c r="H18" s="22"/>
      <c r="I18" s="294"/>
      <c r="J18" s="24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9" t="s">
        <v>56</v>
      </c>
      <c r="D19" s="490"/>
      <c r="E19" s="491"/>
      <c r="F19" s="22"/>
      <c r="G19" s="22"/>
      <c r="H19" s="177" t="s">
        <v>57</v>
      </c>
      <c r="I19" s="178">
        <f>SUM(I11:I18)</f>
        <v>83</v>
      </c>
      <c r="J19" s="180">
        <f>SUM(J11:J18)</f>
        <v>0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92" t="s">
        <v>60</v>
      </c>
      <c r="E21" s="493"/>
      <c r="F21" s="171" t="s">
        <v>61</v>
      </c>
      <c r="G21" s="296" t="s">
        <v>62</v>
      </c>
      <c r="H21" s="296" t="s">
        <v>63</v>
      </c>
      <c r="I21" s="296" t="s">
        <v>64</v>
      </c>
      <c r="J21" s="296" t="s">
        <v>65</v>
      </c>
      <c r="K21" s="27" t="s">
        <v>497</v>
      </c>
      <c r="L21" s="27" t="s">
        <v>498</v>
      </c>
      <c r="M21" s="27" t="s">
        <v>499</v>
      </c>
      <c r="N21" s="27" t="s">
        <v>86</v>
      </c>
      <c r="O21" s="27" t="s">
        <v>500</v>
      </c>
      <c r="P21" s="27" t="s">
        <v>501</v>
      </c>
      <c r="Q21" s="27" t="s">
        <v>502</v>
      </c>
      <c r="R21" s="27" t="s">
        <v>87</v>
      </c>
      <c r="S21" s="596" t="s">
        <v>503</v>
      </c>
      <c r="T21" s="27"/>
    </row>
    <row r="22" spans="1:20" s="368" customFormat="1" ht="18" customHeight="1" x14ac:dyDescent="0.25">
      <c r="A22" s="364"/>
      <c r="B22" s="338" t="s">
        <v>459</v>
      </c>
      <c r="C22" s="297"/>
      <c r="D22" s="456" t="s">
        <v>460</v>
      </c>
      <c r="E22" s="456"/>
      <c r="F22" s="334" t="s">
        <v>82</v>
      </c>
      <c r="G22" s="333"/>
      <c r="H22" s="370" t="s">
        <v>237</v>
      </c>
      <c r="I22" s="373"/>
      <c r="J22" s="373"/>
      <c r="K22" s="372"/>
      <c r="L22" s="372"/>
      <c r="M22" s="372"/>
      <c r="N22" s="372"/>
      <c r="O22" s="372"/>
      <c r="P22" s="372"/>
      <c r="Q22" s="372"/>
      <c r="R22" s="372"/>
      <c r="S22" s="372"/>
      <c r="T22" s="372"/>
    </row>
    <row r="23" spans="1:20" ht="15.75" customHeight="1" x14ac:dyDescent="0.25">
      <c r="B23" s="338" t="s">
        <v>334</v>
      </c>
      <c r="C23" s="297"/>
      <c r="D23" s="455" t="s">
        <v>326</v>
      </c>
      <c r="E23" s="455"/>
      <c r="F23" s="334" t="s">
        <v>82</v>
      </c>
      <c r="G23" s="333"/>
      <c r="H23" s="370" t="s">
        <v>237</v>
      </c>
      <c r="I23" s="293"/>
      <c r="J23" s="293">
        <v>3</v>
      </c>
      <c r="K23" s="293">
        <v>3</v>
      </c>
      <c r="L23" s="293">
        <v>3</v>
      </c>
      <c r="M23" s="293">
        <v>3</v>
      </c>
      <c r="N23" s="293">
        <v>3</v>
      </c>
      <c r="O23" s="297">
        <v>3</v>
      </c>
      <c r="P23" s="293">
        <v>3</v>
      </c>
      <c r="Q23" s="293">
        <v>0</v>
      </c>
      <c r="R23" s="293">
        <v>0</v>
      </c>
      <c r="S23" s="293">
        <v>0</v>
      </c>
      <c r="T23" s="293"/>
    </row>
    <row r="24" spans="1:20" ht="15" customHeight="1" x14ac:dyDescent="0.25">
      <c r="B24" s="338" t="s">
        <v>337</v>
      </c>
      <c r="C24" s="297"/>
      <c r="D24" s="459" t="s">
        <v>369</v>
      </c>
      <c r="E24" s="459"/>
      <c r="F24" s="334" t="s">
        <v>82</v>
      </c>
      <c r="G24" s="297"/>
      <c r="H24" s="370" t="s">
        <v>236</v>
      </c>
      <c r="I24" s="293"/>
      <c r="J24" s="293"/>
      <c r="K24" s="293"/>
      <c r="L24" s="293"/>
      <c r="M24" s="293"/>
      <c r="N24" s="293"/>
      <c r="O24" s="297"/>
      <c r="P24" s="293"/>
      <c r="Q24" s="293"/>
      <c r="R24" s="293"/>
      <c r="S24" s="293"/>
      <c r="T24" s="293"/>
    </row>
    <row r="25" spans="1:20" ht="15" customHeight="1" x14ac:dyDescent="0.25">
      <c r="B25" s="338" t="s">
        <v>338</v>
      </c>
      <c r="C25" s="297"/>
      <c r="D25" s="459" t="s">
        <v>370</v>
      </c>
      <c r="E25" s="459"/>
      <c r="F25" s="334" t="s">
        <v>82</v>
      </c>
      <c r="G25" s="297"/>
      <c r="H25" s="370" t="s">
        <v>236</v>
      </c>
      <c r="I25" s="293"/>
      <c r="J25" s="293"/>
      <c r="K25" s="293"/>
      <c r="L25" s="293"/>
      <c r="M25" s="293"/>
      <c r="N25" s="293"/>
      <c r="O25" s="297"/>
      <c r="P25" s="293"/>
      <c r="Q25" s="293"/>
      <c r="R25" s="293"/>
      <c r="S25" s="293"/>
      <c r="T25" s="293"/>
    </row>
    <row r="26" spans="1:20" ht="15" customHeight="1" x14ac:dyDescent="0.25">
      <c r="B26" s="338" t="s">
        <v>339</v>
      </c>
      <c r="C26" s="297"/>
      <c r="D26" s="459" t="s">
        <v>336</v>
      </c>
      <c r="E26" s="459"/>
      <c r="F26" s="297" t="s">
        <v>262</v>
      </c>
      <c r="G26" s="297"/>
      <c r="H26" s="370" t="s">
        <v>236</v>
      </c>
      <c r="I26" s="358"/>
      <c r="J26" s="358"/>
      <c r="K26" s="358"/>
      <c r="L26" s="358"/>
      <c r="M26" s="358"/>
      <c r="N26" s="358"/>
      <c r="O26" s="297"/>
      <c r="P26" s="358"/>
      <c r="Q26" s="358"/>
      <c r="R26" s="358"/>
      <c r="S26" s="358"/>
      <c r="T26" s="358"/>
    </row>
    <row r="27" spans="1:20" ht="15" customHeight="1" x14ac:dyDescent="0.25">
      <c r="B27" s="338" t="s">
        <v>341</v>
      </c>
      <c r="C27" s="297"/>
      <c r="D27" s="459" t="s">
        <v>372</v>
      </c>
      <c r="E27" s="459"/>
      <c r="F27" s="334" t="s">
        <v>82</v>
      </c>
      <c r="G27" s="297"/>
      <c r="H27" s="370" t="s">
        <v>236</v>
      </c>
      <c r="I27" s="376"/>
      <c r="J27" s="376"/>
      <c r="K27" s="376"/>
      <c r="L27" s="376"/>
      <c r="M27" s="376"/>
      <c r="N27" s="376"/>
      <c r="O27" s="297"/>
      <c r="P27" s="376"/>
      <c r="Q27" s="376"/>
      <c r="R27" s="376"/>
      <c r="S27" s="376"/>
      <c r="T27" s="376"/>
    </row>
    <row r="28" spans="1:20" ht="15" customHeight="1" x14ac:dyDescent="0.25">
      <c r="B28" s="338" t="s">
        <v>454</v>
      </c>
      <c r="C28" s="297"/>
      <c r="D28" s="459" t="s">
        <v>453</v>
      </c>
      <c r="E28" s="459"/>
      <c r="F28" s="297" t="s">
        <v>262</v>
      </c>
      <c r="G28" s="297"/>
      <c r="H28" s="370" t="s">
        <v>236</v>
      </c>
      <c r="I28" s="293"/>
      <c r="J28" s="293"/>
      <c r="K28" s="293"/>
      <c r="L28" s="293"/>
      <c r="M28" s="293"/>
      <c r="N28" s="293"/>
      <c r="O28" s="297"/>
      <c r="P28" s="293"/>
      <c r="Q28" s="293"/>
      <c r="R28" s="293"/>
      <c r="S28" s="293"/>
      <c r="T28" s="293"/>
    </row>
    <row r="29" spans="1:20" ht="15" customHeight="1" x14ac:dyDescent="0.25">
      <c r="B29" s="338" t="s">
        <v>375</v>
      </c>
      <c r="C29" s="297"/>
      <c r="D29" s="456" t="s">
        <v>373</v>
      </c>
      <c r="E29" s="456"/>
      <c r="F29" s="297" t="s">
        <v>262</v>
      </c>
      <c r="G29" s="297"/>
      <c r="H29" s="370" t="s">
        <v>236</v>
      </c>
      <c r="I29" s="358"/>
      <c r="J29" s="358"/>
      <c r="K29" s="358"/>
      <c r="L29" s="358"/>
      <c r="M29" s="358"/>
      <c r="N29" s="358"/>
      <c r="O29" s="297"/>
      <c r="P29" s="358"/>
      <c r="Q29" s="358"/>
      <c r="R29" s="358"/>
      <c r="S29" s="358"/>
      <c r="T29" s="358"/>
    </row>
    <row r="30" spans="1:20" ht="15" customHeight="1" x14ac:dyDescent="0.25">
      <c r="B30" s="338" t="s">
        <v>376</v>
      </c>
      <c r="C30" s="297"/>
      <c r="D30" s="456" t="s">
        <v>374</v>
      </c>
      <c r="E30" s="456"/>
      <c r="F30" s="297" t="s">
        <v>262</v>
      </c>
      <c r="G30" s="297"/>
      <c r="H30" s="370" t="s">
        <v>236</v>
      </c>
      <c r="I30" s="358"/>
      <c r="J30" s="358"/>
      <c r="K30" s="358"/>
      <c r="L30" s="358"/>
      <c r="M30" s="358"/>
      <c r="N30" s="358"/>
      <c r="O30" s="297"/>
      <c r="P30" s="358"/>
      <c r="Q30" s="358"/>
      <c r="R30" s="358"/>
      <c r="S30" s="358"/>
      <c r="T30" s="358"/>
    </row>
    <row r="31" spans="1:20" ht="15" customHeight="1" x14ac:dyDescent="0.25">
      <c r="B31" s="338" t="s">
        <v>377</v>
      </c>
      <c r="C31" s="297"/>
      <c r="D31" s="456" t="s">
        <v>378</v>
      </c>
      <c r="E31" s="456"/>
      <c r="F31" s="297" t="s">
        <v>262</v>
      </c>
      <c r="G31" s="297"/>
      <c r="H31" s="370" t="s">
        <v>237</v>
      </c>
      <c r="I31" s="293"/>
      <c r="J31" s="293"/>
      <c r="K31" s="293"/>
      <c r="L31" s="293"/>
      <c r="M31" s="293"/>
      <c r="N31" s="293"/>
      <c r="O31" s="297"/>
      <c r="P31" s="293"/>
      <c r="Q31" s="293"/>
      <c r="R31" s="293"/>
      <c r="S31" s="293"/>
      <c r="T31" s="293"/>
    </row>
    <row r="32" spans="1:20" ht="15" customHeight="1" x14ac:dyDescent="0.25">
      <c r="B32" s="338" t="s">
        <v>381</v>
      </c>
      <c r="C32" s="297"/>
      <c r="D32" s="456" t="s">
        <v>379</v>
      </c>
      <c r="E32" s="456"/>
      <c r="F32" s="334" t="s">
        <v>82</v>
      </c>
      <c r="G32" s="297"/>
      <c r="H32" s="370" t="s">
        <v>237</v>
      </c>
      <c r="I32" s="358"/>
      <c r="J32" s="358"/>
      <c r="K32" s="358"/>
      <c r="L32" s="358"/>
      <c r="M32" s="358"/>
      <c r="N32" s="358"/>
      <c r="O32" s="297"/>
      <c r="P32" s="358"/>
      <c r="Q32" s="358"/>
      <c r="R32" s="358"/>
      <c r="S32" s="358"/>
      <c r="T32" s="358"/>
    </row>
    <row r="33" spans="2:20" ht="15" customHeight="1" x14ac:dyDescent="0.25">
      <c r="B33" s="338" t="s">
        <v>455</v>
      </c>
      <c r="C33" s="297"/>
      <c r="D33" s="456" t="s">
        <v>380</v>
      </c>
      <c r="E33" s="456"/>
      <c r="F33" s="297" t="s">
        <v>262</v>
      </c>
      <c r="G33" s="297"/>
      <c r="H33" s="370" t="s">
        <v>236</v>
      </c>
      <c r="I33" s="358"/>
      <c r="J33" s="358"/>
      <c r="K33" s="358"/>
      <c r="L33" s="358"/>
      <c r="M33" s="358"/>
      <c r="N33" s="358"/>
      <c r="O33" s="297"/>
      <c r="P33" s="358"/>
      <c r="Q33" s="358"/>
      <c r="R33" s="358"/>
      <c r="S33" s="358"/>
      <c r="T33" s="358"/>
    </row>
    <row r="34" spans="2:20" ht="15" customHeight="1" x14ac:dyDescent="0.25">
      <c r="B34" s="338" t="s">
        <v>476</v>
      </c>
      <c r="C34" s="297"/>
      <c r="D34" s="456" t="s">
        <v>477</v>
      </c>
      <c r="E34" s="456"/>
      <c r="F34" s="297" t="s">
        <v>262</v>
      </c>
      <c r="G34" s="297"/>
      <c r="H34" s="370" t="s">
        <v>236</v>
      </c>
      <c r="I34" s="376"/>
      <c r="J34" s="376"/>
      <c r="K34" s="376"/>
      <c r="L34" s="376"/>
      <c r="M34" s="376"/>
      <c r="N34" s="376"/>
      <c r="O34" s="297"/>
      <c r="P34" s="376"/>
      <c r="Q34" s="376"/>
      <c r="R34" s="376"/>
      <c r="S34" s="376"/>
      <c r="T34" s="376"/>
    </row>
    <row r="35" spans="2:20" ht="15" customHeight="1" x14ac:dyDescent="0.25">
      <c r="B35" s="338" t="s">
        <v>406</v>
      </c>
      <c r="C35" s="297"/>
      <c r="D35" s="456" t="s">
        <v>403</v>
      </c>
      <c r="E35" s="456"/>
      <c r="F35" s="297" t="s">
        <v>262</v>
      </c>
      <c r="G35" s="297"/>
      <c r="H35" s="370" t="s">
        <v>236</v>
      </c>
      <c r="I35" s="358"/>
      <c r="J35" s="358"/>
      <c r="K35" s="358"/>
      <c r="L35" s="358"/>
      <c r="M35" s="358"/>
      <c r="N35" s="358"/>
      <c r="O35" s="297"/>
      <c r="P35" s="358"/>
      <c r="Q35" s="358"/>
      <c r="R35" s="358"/>
      <c r="S35" s="358"/>
      <c r="T35" s="358"/>
    </row>
    <row r="36" spans="2:20" ht="15" customHeight="1" x14ac:dyDescent="0.25">
      <c r="B36" s="338" t="s">
        <v>409</v>
      </c>
      <c r="C36" s="297"/>
      <c r="D36" s="456" t="s">
        <v>407</v>
      </c>
      <c r="E36" s="456"/>
      <c r="F36" s="297" t="s">
        <v>262</v>
      </c>
      <c r="G36" s="297"/>
      <c r="H36" s="370" t="s">
        <v>237</v>
      </c>
      <c r="I36" s="358"/>
      <c r="J36" s="358"/>
      <c r="K36" s="358"/>
      <c r="L36" s="358"/>
      <c r="M36" s="358"/>
      <c r="N36" s="358"/>
      <c r="O36" s="297"/>
      <c r="P36" s="358"/>
      <c r="Q36" s="358"/>
      <c r="R36" s="358"/>
      <c r="S36" s="358"/>
      <c r="T36" s="358"/>
    </row>
    <row r="37" spans="2:20" ht="15" customHeight="1" x14ac:dyDescent="0.25">
      <c r="B37" s="338" t="s">
        <v>410</v>
      </c>
      <c r="C37" s="297"/>
      <c r="D37" s="456" t="s">
        <v>408</v>
      </c>
      <c r="E37" s="456"/>
      <c r="F37" s="297" t="s">
        <v>262</v>
      </c>
      <c r="G37" s="297"/>
      <c r="H37" s="370" t="s">
        <v>237</v>
      </c>
      <c r="I37" s="293"/>
      <c r="J37" s="293"/>
      <c r="K37" s="293"/>
      <c r="L37" s="293"/>
      <c r="M37" s="293"/>
      <c r="N37" s="293"/>
      <c r="O37" s="297"/>
      <c r="P37" s="293"/>
      <c r="Q37" s="293"/>
      <c r="R37" s="293"/>
      <c r="S37" s="293"/>
      <c r="T37" s="293"/>
    </row>
    <row r="38" spans="2:20" ht="15" customHeight="1" x14ac:dyDescent="0.25">
      <c r="B38" s="338" t="s">
        <v>417</v>
      </c>
      <c r="C38" s="297"/>
      <c r="D38" s="456" t="s">
        <v>387</v>
      </c>
      <c r="E38" s="456"/>
      <c r="F38" s="297" t="s">
        <v>262</v>
      </c>
      <c r="G38" s="297"/>
      <c r="H38" s="370" t="s">
        <v>236</v>
      </c>
      <c r="I38" s="358"/>
      <c r="J38" s="358"/>
      <c r="K38" s="358"/>
      <c r="L38" s="358"/>
      <c r="M38" s="358"/>
      <c r="N38" s="358"/>
      <c r="O38" s="297"/>
      <c r="P38" s="358"/>
      <c r="Q38" s="358"/>
      <c r="R38" s="358"/>
      <c r="S38" s="358"/>
      <c r="T38" s="358"/>
    </row>
    <row r="39" spans="2:20" ht="15" customHeight="1" x14ac:dyDescent="0.25">
      <c r="B39" s="338" t="s">
        <v>419</v>
      </c>
      <c r="C39" s="297"/>
      <c r="D39" s="456" t="s">
        <v>390</v>
      </c>
      <c r="E39" s="456"/>
      <c r="F39" s="297" t="s">
        <v>262</v>
      </c>
      <c r="G39" s="297"/>
      <c r="H39" s="370" t="s">
        <v>236</v>
      </c>
      <c r="I39" s="358"/>
      <c r="J39" s="358"/>
      <c r="K39" s="358"/>
      <c r="L39" s="358"/>
      <c r="M39" s="358"/>
      <c r="N39" s="358"/>
      <c r="O39" s="297"/>
      <c r="P39" s="358"/>
      <c r="Q39" s="358"/>
      <c r="R39" s="358"/>
      <c r="S39" s="358"/>
      <c r="T39" s="358"/>
    </row>
    <row r="40" spans="2:20" ht="15" customHeight="1" x14ac:dyDescent="0.25">
      <c r="B40" s="338" t="s">
        <v>457</v>
      </c>
      <c r="C40" s="297"/>
      <c r="D40" s="456" t="s">
        <v>456</v>
      </c>
      <c r="E40" s="456"/>
      <c r="F40" s="334" t="s">
        <v>82</v>
      </c>
      <c r="G40" s="297"/>
      <c r="H40" s="370" t="s">
        <v>237</v>
      </c>
      <c r="I40" s="376"/>
      <c r="J40" s="376"/>
      <c r="K40" s="376"/>
      <c r="L40" s="376"/>
      <c r="M40" s="376"/>
      <c r="N40" s="376"/>
      <c r="O40" s="297"/>
      <c r="P40" s="376"/>
      <c r="Q40" s="376"/>
      <c r="R40" s="376"/>
      <c r="S40" s="376"/>
      <c r="T40" s="376"/>
    </row>
    <row r="41" spans="2:20" ht="15" customHeight="1" x14ac:dyDescent="0.25">
      <c r="B41" s="338" t="s">
        <v>83</v>
      </c>
      <c r="C41" s="297"/>
      <c r="D41" s="458" t="s">
        <v>420</v>
      </c>
      <c r="E41" s="458"/>
      <c r="F41" s="334" t="s">
        <v>82</v>
      </c>
      <c r="G41" s="333"/>
      <c r="H41" s="370" t="s">
        <v>237</v>
      </c>
      <c r="I41" s="376"/>
      <c r="J41" s="376"/>
      <c r="K41" s="376"/>
      <c r="L41" s="376"/>
      <c r="M41" s="376"/>
      <c r="N41" s="376"/>
      <c r="O41" s="297"/>
      <c r="P41" s="376"/>
      <c r="Q41" s="376"/>
      <c r="R41" s="376"/>
      <c r="S41" s="376"/>
      <c r="T41" s="376"/>
    </row>
    <row r="42" spans="2:20" ht="15" customHeight="1" x14ac:dyDescent="0.25">
      <c r="B42" s="338" t="s">
        <v>284</v>
      </c>
      <c r="C42" s="297"/>
      <c r="D42" s="456" t="s">
        <v>421</v>
      </c>
      <c r="E42" s="456"/>
      <c r="F42" s="334" t="s">
        <v>82</v>
      </c>
      <c r="G42" s="297"/>
      <c r="H42" s="370" t="s">
        <v>237</v>
      </c>
      <c r="I42" s="376"/>
      <c r="J42" s="376"/>
      <c r="K42" s="376"/>
      <c r="L42" s="376"/>
      <c r="M42" s="376"/>
      <c r="N42" s="376"/>
      <c r="O42" s="297"/>
      <c r="P42" s="376"/>
      <c r="Q42" s="376"/>
      <c r="R42" s="376"/>
      <c r="S42" s="376"/>
      <c r="T42" s="376"/>
    </row>
    <row r="43" spans="2:20" ht="15" customHeight="1" x14ac:dyDescent="0.25">
      <c r="B43" s="338" t="s">
        <v>398</v>
      </c>
      <c r="C43" s="297"/>
      <c r="D43" s="455" t="s">
        <v>422</v>
      </c>
      <c r="E43" s="455"/>
      <c r="F43" s="334" t="s">
        <v>82</v>
      </c>
      <c r="G43" s="297"/>
      <c r="H43" s="370" t="s">
        <v>236</v>
      </c>
      <c r="I43" s="376"/>
      <c r="J43" s="376"/>
      <c r="K43" s="376"/>
      <c r="L43" s="376"/>
      <c r="M43" s="376"/>
      <c r="N43" s="376"/>
      <c r="O43" s="297"/>
      <c r="P43" s="376"/>
      <c r="Q43" s="376"/>
      <c r="R43" s="376"/>
      <c r="S43" s="376"/>
      <c r="T43" s="376"/>
    </row>
    <row r="44" spans="2:20" ht="15" customHeight="1" x14ac:dyDescent="0.25">
      <c r="B44" s="338" t="s">
        <v>399</v>
      </c>
      <c r="C44" s="297"/>
      <c r="D44" s="455" t="s">
        <v>423</v>
      </c>
      <c r="E44" s="455"/>
      <c r="F44" s="334" t="s">
        <v>82</v>
      </c>
      <c r="G44" s="297"/>
      <c r="H44" s="370" t="s">
        <v>237</v>
      </c>
      <c r="I44" s="376"/>
      <c r="J44" s="376"/>
      <c r="K44" s="376"/>
      <c r="L44" s="376"/>
      <c r="M44" s="376"/>
      <c r="N44" s="376"/>
      <c r="O44" s="297"/>
      <c r="P44" s="376"/>
      <c r="Q44" s="376"/>
      <c r="R44" s="376"/>
      <c r="S44" s="376"/>
      <c r="T44" s="376"/>
    </row>
    <row r="45" spans="2:20" ht="15" customHeight="1" x14ac:dyDescent="0.25">
      <c r="B45" s="338" t="s">
        <v>400</v>
      </c>
      <c r="C45" s="297"/>
      <c r="D45" s="455" t="s">
        <v>424</v>
      </c>
      <c r="E45" s="455"/>
      <c r="F45" s="334" t="s">
        <v>82</v>
      </c>
      <c r="G45" s="297"/>
      <c r="H45" s="370" t="s">
        <v>237</v>
      </c>
      <c r="I45" s="358"/>
      <c r="J45" s="358"/>
      <c r="K45" s="358"/>
      <c r="L45" s="358"/>
      <c r="M45" s="358"/>
      <c r="N45" s="358"/>
      <c r="O45" s="297"/>
      <c r="P45" s="358"/>
      <c r="Q45" s="358"/>
      <c r="R45" s="358"/>
      <c r="S45" s="358"/>
      <c r="T45" s="358"/>
    </row>
    <row r="46" spans="2:20" ht="15" customHeight="1" x14ac:dyDescent="0.25">
      <c r="B46" s="338" t="s">
        <v>427</v>
      </c>
      <c r="C46" s="297"/>
      <c r="D46" s="455" t="s">
        <v>425</v>
      </c>
      <c r="E46" s="455"/>
      <c r="F46" s="334" t="s">
        <v>82</v>
      </c>
      <c r="G46" s="297"/>
      <c r="H46" s="370" t="s">
        <v>237</v>
      </c>
      <c r="I46" s="358"/>
      <c r="J46" s="358"/>
      <c r="K46" s="358"/>
      <c r="L46" s="358"/>
      <c r="M46" s="358"/>
      <c r="N46" s="358"/>
      <c r="O46" s="297"/>
      <c r="P46" s="358"/>
      <c r="Q46" s="358"/>
      <c r="R46" s="358"/>
      <c r="S46" s="358"/>
      <c r="T46" s="358"/>
    </row>
    <row r="47" spans="2:20" ht="15" customHeight="1" x14ac:dyDescent="0.25">
      <c r="B47" s="338" t="s">
        <v>428</v>
      </c>
      <c r="C47" s="297"/>
      <c r="D47" s="469" t="s">
        <v>426</v>
      </c>
      <c r="E47" s="469"/>
      <c r="F47" s="334" t="s">
        <v>82</v>
      </c>
      <c r="G47" s="297"/>
      <c r="H47" s="370" t="s">
        <v>237</v>
      </c>
      <c r="I47" s="358"/>
      <c r="J47" s="358"/>
      <c r="K47" s="358"/>
      <c r="L47" s="358"/>
      <c r="M47" s="358"/>
      <c r="N47" s="358"/>
      <c r="O47" s="297"/>
      <c r="P47" s="358"/>
      <c r="Q47" s="358"/>
      <c r="R47" s="358"/>
      <c r="S47" s="358"/>
      <c r="T47" s="358"/>
    </row>
    <row r="48" spans="2:20" ht="15" customHeight="1" x14ac:dyDescent="0.25">
      <c r="B48" s="293"/>
      <c r="C48" s="293"/>
      <c r="D48" s="293"/>
      <c r="E48" s="259" t="s">
        <v>74</v>
      </c>
      <c r="F48" s="293"/>
      <c r="G48" s="293"/>
      <c r="H48" s="293"/>
      <c r="I48" s="293" t="s">
        <v>18</v>
      </c>
      <c r="J48" s="297">
        <f t="shared" ref="J48:T48" si="0">SUM(J23:J47)</f>
        <v>3</v>
      </c>
      <c r="K48" s="297">
        <f t="shared" si="0"/>
        <v>3</v>
      </c>
      <c r="L48" s="297">
        <f t="shared" si="0"/>
        <v>3</v>
      </c>
      <c r="M48" s="297">
        <f t="shared" si="0"/>
        <v>3</v>
      </c>
      <c r="N48" s="297">
        <f t="shared" si="0"/>
        <v>3</v>
      </c>
      <c r="O48" s="297">
        <f t="shared" si="0"/>
        <v>3</v>
      </c>
      <c r="P48" s="297">
        <f t="shared" si="0"/>
        <v>3</v>
      </c>
      <c r="Q48" s="297">
        <f t="shared" si="0"/>
        <v>0</v>
      </c>
      <c r="R48" s="297">
        <f t="shared" si="0"/>
        <v>0</v>
      </c>
      <c r="S48" s="297">
        <f t="shared" si="0"/>
        <v>0</v>
      </c>
      <c r="T48" s="297">
        <f t="shared" si="0"/>
        <v>0</v>
      </c>
    </row>
    <row r="49" spans="2:20" ht="15" customHeight="1" x14ac:dyDescent="0.25">
      <c r="B49" s="293"/>
      <c r="C49" s="293"/>
      <c r="D49" s="293"/>
      <c r="E49" s="293"/>
      <c r="F49" s="293"/>
      <c r="G49" s="293"/>
      <c r="H49" s="293"/>
      <c r="I49" s="293" t="s">
        <v>75</v>
      </c>
      <c r="J49" s="297">
        <f>+J48</f>
        <v>3</v>
      </c>
      <c r="K49" s="260">
        <f t="shared" ref="K49:T49" si="1">+J49-($J$49/10)</f>
        <v>2.7</v>
      </c>
      <c r="L49" s="260">
        <f t="shared" si="1"/>
        <v>2.4000000000000004</v>
      </c>
      <c r="M49" s="260">
        <f t="shared" si="1"/>
        <v>2.1000000000000005</v>
      </c>
      <c r="N49" s="260">
        <f t="shared" si="1"/>
        <v>1.8000000000000005</v>
      </c>
      <c r="O49" s="260">
        <f t="shared" si="1"/>
        <v>1.5000000000000004</v>
      </c>
      <c r="P49" s="260">
        <f t="shared" si="1"/>
        <v>1.2000000000000004</v>
      </c>
      <c r="Q49" s="260">
        <f t="shared" si="1"/>
        <v>0.90000000000000036</v>
      </c>
      <c r="R49" s="260">
        <f t="shared" si="1"/>
        <v>0.60000000000000031</v>
      </c>
      <c r="S49" s="260">
        <f t="shared" si="1"/>
        <v>0.30000000000000032</v>
      </c>
      <c r="T49" s="260">
        <f t="shared" si="1"/>
        <v>0</v>
      </c>
    </row>
    <row r="50" spans="2:20" ht="15.75" customHeight="1" x14ac:dyDescent="0.25"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19"/>
    </row>
    <row r="51" spans="2:20" ht="15.75" customHeight="1" x14ac:dyDescent="0.25"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19"/>
    </row>
    <row r="52" spans="2:20" ht="12.75" customHeight="1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4"/>
    </row>
    <row r="53" spans="2:20" ht="12.75" customHeight="1" x14ac:dyDescent="0.25"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4"/>
    </row>
    <row r="54" spans="2:20" ht="12.75" customHeight="1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4"/>
    </row>
    <row r="55" spans="2:20" ht="12.75" customHeight="1" x14ac:dyDescent="0.25"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2:20" ht="12.75" customHeight="1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2:20" ht="12.75" customHeight="1" x14ac:dyDescent="0.2">
      <c r="K57" s="294"/>
      <c r="L57" s="294"/>
      <c r="M57" s="294"/>
      <c r="N57" s="294"/>
      <c r="O57" s="294"/>
    </row>
    <row r="58" spans="2:20" ht="12.75" customHeight="1" x14ac:dyDescent="0.2">
      <c r="K58" s="294"/>
      <c r="L58" s="294"/>
      <c r="M58" s="294"/>
      <c r="N58" s="294"/>
      <c r="O58" s="294"/>
    </row>
    <row r="59" spans="2:20" ht="12.75" customHeight="1" x14ac:dyDescent="0.2">
      <c r="K59" s="294"/>
      <c r="L59" s="294"/>
      <c r="M59" s="294"/>
      <c r="N59" s="294"/>
      <c r="O59" s="294"/>
    </row>
    <row r="60" spans="2:20" ht="12.75" customHeight="1" x14ac:dyDescent="0.2">
      <c r="K60" s="294"/>
      <c r="L60" s="294"/>
      <c r="M60" s="294"/>
      <c r="N60" s="294"/>
      <c r="O60" s="294"/>
    </row>
    <row r="61" spans="2:20" ht="12.75" customHeight="1" x14ac:dyDescent="0.2">
      <c r="K61" s="294"/>
      <c r="L61" s="294"/>
      <c r="M61" s="294"/>
      <c r="N61" s="294"/>
      <c r="O61" s="294"/>
    </row>
    <row r="62" spans="2:20" x14ac:dyDescent="0.2">
      <c r="K62" s="294"/>
      <c r="L62" s="294"/>
      <c r="M62" s="294"/>
      <c r="N62" s="294"/>
      <c r="O62" s="294"/>
    </row>
    <row r="63" spans="2:20" x14ac:dyDescent="0.2">
      <c r="K63" s="294"/>
      <c r="L63" s="294"/>
      <c r="M63" s="294"/>
      <c r="N63" s="294"/>
      <c r="O63" s="294"/>
    </row>
    <row r="64" spans="2:20" x14ac:dyDescent="0.2">
      <c r="K64" s="294"/>
      <c r="L64" s="294"/>
      <c r="M64" s="294"/>
      <c r="N64" s="294"/>
      <c r="O64" s="294"/>
    </row>
  </sheetData>
  <mergeCells count="48">
    <mergeCell ref="D44:E44"/>
    <mergeCell ref="D45:E45"/>
    <mergeCell ref="D46:E46"/>
    <mergeCell ref="D47:E47"/>
    <mergeCell ref="D43:E43"/>
    <mergeCell ref="D42:E42"/>
    <mergeCell ref="D41:E41"/>
    <mergeCell ref="D40:E40"/>
    <mergeCell ref="D23:E23"/>
    <mergeCell ref="D24:E24"/>
    <mergeCell ref="D25:E25"/>
    <mergeCell ref="D28:E28"/>
    <mergeCell ref="D30:E30"/>
    <mergeCell ref="D32:E32"/>
    <mergeCell ref="D33:E33"/>
    <mergeCell ref="D35:E35"/>
    <mergeCell ref="D36:E36"/>
    <mergeCell ref="D34:E34"/>
    <mergeCell ref="D39:E39"/>
    <mergeCell ref="G15:H15"/>
    <mergeCell ref="E16:F16"/>
    <mergeCell ref="G16:H16"/>
    <mergeCell ref="E17:F17"/>
    <mergeCell ref="G17:H17"/>
    <mergeCell ref="E15:F15"/>
    <mergeCell ref="G12:H12"/>
    <mergeCell ref="E13:F13"/>
    <mergeCell ref="G13:H13"/>
    <mergeCell ref="E14:F14"/>
    <mergeCell ref="G14:H14"/>
    <mergeCell ref="E12:F12"/>
    <mergeCell ref="B2:C2"/>
    <mergeCell ref="D2:F6"/>
    <mergeCell ref="E9:F9"/>
    <mergeCell ref="G9:H9"/>
    <mergeCell ref="E11:F11"/>
    <mergeCell ref="G11:H11"/>
    <mergeCell ref="E10:F10"/>
    <mergeCell ref="D22:E22"/>
    <mergeCell ref="E18:F18"/>
    <mergeCell ref="C19:E19"/>
    <mergeCell ref="D21:E21"/>
    <mergeCell ref="D38:E38"/>
    <mergeCell ref="D37:E37"/>
    <mergeCell ref="D31:E31"/>
    <mergeCell ref="D26:E26"/>
    <mergeCell ref="D27:E27"/>
    <mergeCell ref="D29:E29"/>
  </mergeCells>
  <conditionalFormatting sqref="F26 F28">
    <cfRule type="containsText" dxfId="105" priority="119" operator="containsText" text="Ei tehdä">
      <formula>NOT(ISERROR(SEARCH("Ei tehdä",F26)))</formula>
    </cfRule>
    <cfRule type="containsText" dxfId="104" priority="120" operator="containsText" text="Valmis">
      <formula>NOT(ISERROR(SEARCH("Valmis",F26)))</formula>
    </cfRule>
    <cfRule type="containsText" dxfId="103" priority="121" operator="containsText" text="Kesken">
      <formula>NOT(ISERROR(SEARCH("Kesken",F26)))</formula>
    </cfRule>
    <cfRule type="containsBlanks" dxfId="102" priority="122">
      <formula>LEN(TRIM(F26))=0</formula>
    </cfRule>
  </conditionalFormatting>
  <conditionalFormatting sqref="F29">
    <cfRule type="containsText" dxfId="101" priority="115" operator="containsText" text="Ei tehdä">
      <formula>NOT(ISERROR(SEARCH("Ei tehdä",F29)))</formula>
    </cfRule>
    <cfRule type="containsText" dxfId="100" priority="116" operator="containsText" text="Valmis">
      <formula>NOT(ISERROR(SEARCH("Valmis",F29)))</formula>
    </cfRule>
    <cfRule type="containsText" dxfId="99" priority="117" operator="containsText" text="Kesken">
      <formula>NOT(ISERROR(SEARCH("Kesken",F29)))</formula>
    </cfRule>
    <cfRule type="containsBlanks" dxfId="98" priority="118">
      <formula>LEN(TRIM(F29))=0</formula>
    </cfRule>
  </conditionalFormatting>
  <conditionalFormatting sqref="F30">
    <cfRule type="containsText" dxfId="97" priority="111" operator="containsText" text="Ei tehdä">
      <formula>NOT(ISERROR(SEARCH("Ei tehdä",F30)))</formula>
    </cfRule>
    <cfRule type="containsText" dxfId="96" priority="112" operator="containsText" text="Valmis">
      <formula>NOT(ISERROR(SEARCH("Valmis",F30)))</formula>
    </cfRule>
    <cfRule type="containsText" dxfId="95" priority="113" operator="containsText" text="Kesken">
      <formula>NOT(ISERROR(SEARCH("Kesken",F30)))</formula>
    </cfRule>
    <cfRule type="containsBlanks" dxfId="94" priority="114">
      <formula>LEN(TRIM(F30))=0</formula>
    </cfRule>
  </conditionalFormatting>
  <conditionalFormatting sqref="F31">
    <cfRule type="containsText" dxfId="93" priority="107" operator="containsText" text="Ei tehdä">
      <formula>NOT(ISERROR(SEARCH("Ei tehdä",F31)))</formula>
    </cfRule>
    <cfRule type="containsText" dxfId="92" priority="108" operator="containsText" text="Valmis">
      <formula>NOT(ISERROR(SEARCH("Valmis",F31)))</formula>
    </cfRule>
    <cfRule type="containsText" dxfId="91" priority="109" operator="containsText" text="Kesken">
      <formula>NOT(ISERROR(SEARCH("Kesken",F31)))</formula>
    </cfRule>
    <cfRule type="containsBlanks" dxfId="90" priority="110">
      <formula>LEN(TRIM(F31))=0</formula>
    </cfRule>
  </conditionalFormatting>
  <conditionalFormatting sqref="F33:F34">
    <cfRule type="containsText" dxfId="89" priority="99" operator="containsText" text="Ei tehdä">
      <formula>NOT(ISERROR(SEARCH("Ei tehdä",F33)))</formula>
    </cfRule>
    <cfRule type="containsText" dxfId="88" priority="100" operator="containsText" text="Valmis">
      <formula>NOT(ISERROR(SEARCH("Valmis",F33)))</formula>
    </cfRule>
    <cfRule type="containsText" dxfId="87" priority="101" operator="containsText" text="Kesken">
      <formula>NOT(ISERROR(SEARCH("Kesken",F33)))</formula>
    </cfRule>
    <cfRule type="containsBlanks" dxfId="86" priority="102">
      <formula>LEN(TRIM(F33))=0</formula>
    </cfRule>
  </conditionalFormatting>
  <conditionalFormatting sqref="F35">
    <cfRule type="containsText" dxfId="85" priority="95" operator="containsText" text="Ei tehdä">
      <formula>NOT(ISERROR(SEARCH("Ei tehdä",F35)))</formula>
    </cfRule>
    <cfRule type="containsText" dxfId="84" priority="96" operator="containsText" text="Valmis">
      <formula>NOT(ISERROR(SEARCH("Valmis",F35)))</formula>
    </cfRule>
    <cfRule type="containsText" dxfId="83" priority="97" operator="containsText" text="Kesken">
      <formula>NOT(ISERROR(SEARCH("Kesken",F35)))</formula>
    </cfRule>
    <cfRule type="containsBlanks" dxfId="82" priority="98">
      <formula>LEN(TRIM(F35))=0</formula>
    </cfRule>
  </conditionalFormatting>
  <conditionalFormatting sqref="F36:F37">
    <cfRule type="containsText" dxfId="81" priority="91" operator="containsText" text="Ei tehdä">
      <formula>NOT(ISERROR(SEARCH("Ei tehdä",F36)))</formula>
    </cfRule>
    <cfRule type="containsText" dxfId="80" priority="92" operator="containsText" text="Valmis">
      <formula>NOT(ISERROR(SEARCH("Valmis",F36)))</formula>
    </cfRule>
    <cfRule type="containsText" dxfId="79" priority="93" operator="containsText" text="Kesken">
      <formula>NOT(ISERROR(SEARCH("Kesken",F36)))</formula>
    </cfRule>
    <cfRule type="containsBlanks" dxfId="78" priority="94">
      <formula>LEN(TRIM(F36))=0</formula>
    </cfRule>
  </conditionalFormatting>
  <conditionalFormatting sqref="F38:F39">
    <cfRule type="containsText" dxfId="77" priority="87" operator="containsText" text="Ei tehdä">
      <formula>NOT(ISERROR(SEARCH("Ei tehdä",F38)))</formula>
    </cfRule>
    <cfRule type="containsText" dxfId="76" priority="88" operator="containsText" text="Valmis">
      <formula>NOT(ISERROR(SEARCH("Valmis",F38)))</formula>
    </cfRule>
    <cfRule type="containsText" dxfId="75" priority="89" operator="containsText" text="Kesken">
      <formula>NOT(ISERROR(SEARCH("Kesken",F38)))</formula>
    </cfRule>
    <cfRule type="containsBlanks" dxfId="74" priority="90">
      <formula>LEN(TRIM(F38))=0</formula>
    </cfRule>
  </conditionalFormatting>
  <conditionalFormatting sqref="F24">
    <cfRule type="containsText" dxfId="69" priority="67" operator="containsText" text="Ei tehdä">
      <formula>NOT(ISERROR(SEARCH("Ei tehdä",F24)))</formula>
    </cfRule>
    <cfRule type="containsText" dxfId="68" priority="68" operator="containsText" text="Valmis">
      <formula>NOT(ISERROR(SEARCH("Valmis",F24)))</formula>
    </cfRule>
    <cfRule type="containsText" dxfId="67" priority="69" operator="containsText" text="Kesken">
      <formula>NOT(ISERROR(SEARCH("Kesken",F24)))</formula>
    </cfRule>
    <cfRule type="containsBlanks" dxfId="66" priority="70">
      <formula>LEN(TRIM(F24))=0</formula>
    </cfRule>
  </conditionalFormatting>
  <conditionalFormatting sqref="F25">
    <cfRule type="containsText" dxfId="65" priority="62" operator="containsText" text="Ei tehdä">
      <formula>NOT(ISERROR(SEARCH("Ei tehdä",F25)))</formula>
    </cfRule>
    <cfRule type="containsText" dxfId="64" priority="63" operator="containsText" text="Valmis">
      <formula>NOT(ISERROR(SEARCH("Valmis",F25)))</formula>
    </cfRule>
    <cfRule type="containsText" dxfId="63" priority="64" operator="containsText" text="Kesken">
      <formula>NOT(ISERROR(SEARCH("Kesken",F25)))</formula>
    </cfRule>
    <cfRule type="containsBlanks" dxfId="62" priority="65">
      <formula>LEN(TRIM(F25))=0</formula>
    </cfRule>
  </conditionalFormatting>
  <conditionalFormatting sqref="F27">
    <cfRule type="containsText" dxfId="61" priority="57" operator="containsText" text="Ei tehdä">
      <formula>NOT(ISERROR(SEARCH("Ei tehdä",F27)))</formula>
    </cfRule>
    <cfRule type="containsText" dxfId="60" priority="58" operator="containsText" text="Valmis">
      <formula>NOT(ISERROR(SEARCH("Valmis",F27)))</formula>
    </cfRule>
    <cfRule type="containsText" dxfId="59" priority="59" operator="containsText" text="Kesken">
      <formula>NOT(ISERROR(SEARCH("Kesken",F27)))</formula>
    </cfRule>
    <cfRule type="containsBlanks" dxfId="58" priority="60">
      <formula>LEN(TRIM(F27))=0</formula>
    </cfRule>
  </conditionalFormatting>
  <conditionalFormatting sqref="F42">
    <cfRule type="containsText" dxfId="57" priority="52" operator="containsText" text="Ei tehdä">
      <formula>NOT(ISERROR(SEARCH("Ei tehdä",F42)))</formula>
    </cfRule>
    <cfRule type="containsText" dxfId="56" priority="53" operator="containsText" text="Valmis">
      <formula>NOT(ISERROR(SEARCH("Valmis",F42)))</formula>
    </cfRule>
    <cfRule type="containsText" dxfId="55" priority="54" operator="containsText" text="Kesken">
      <formula>NOT(ISERROR(SEARCH("Kesken",F42)))</formula>
    </cfRule>
    <cfRule type="containsBlanks" dxfId="54" priority="55">
      <formula>LEN(TRIM(F42))=0</formula>
    </cfRule>
  </conditionalFormatting>
  <conditionalFormatting sqref="F23">
    <cfRule type="containsText" dxfId="53" priority="47" operator="containsText" text="Ei tehdä">
      <formula>NOT(ISERROR(SEARCH("Ei tehdä",F23)))</formula>
    </cfRule>
    <cfRule type="containsText" dxfId="52" priority="48" operator="containsText" text="Valmis">
      <formula>NOT(ISERROR(SEARCH("Valmis",F23)))</formula>
    </cfRule>
    <cfRule type="containsText" dxfId="51" priority="49" operator="containsText" text="Kesken">
      <formula>NOT(ISERROR(SEARCH("Kesken",F23)))</formula>
    </cfRule>
    <cfRule type="containsBlanks" dxfId="50" priority="50">
      <formula>LEN(TRIM(F23))=0</formula>
    </cfRule>
  </conditionalFormatting>
  <conditionalFormatting sqref="F32">
    <cfRule type="containsText" dxfId="49" priority="42" operator="containsText" text="Ei tehdä">
      <formula>NOT(ISERROR(SEARCH("Ei tehdä",F32)))</formula>
    </cfRule>
    <cfRule type="containsText" dxfId="48" priority="43" operator="containsText" text="Valmis">
      <formula>NOT(ISERROR(SEARCH("Valmis",F32)))</formula>
    </cfRule>
    <cfRule type="containsText" dxfId="47" priority="44" operator="containsText" text="Kesken">
      <formula>NOT(ISERROR(SEARCH("Kesken",F32)))</formula>
    </cfRule>
    <cfRule type="containsBlanks" dxfId="46" priority="45">
      <formula>LEN(TRIM(F32))=0</formula>
    </cfRule>
  </conditionalFormatting>
  <conditionalFormatting sqref="F41">
    <cfRule type="containsText" dxfId="45" priority="37" operator="containsText" text="Ei tehdä">
      <formula>NOT(ISERROR(SEARCH("Ei tehdä",F41)))</formula>
    </cfRule>
    <cfRule type="containsText" dxfId="44" priority="38" operator="containsText" text="Valmis">
      <formula>NOT(ISERROR(SEARCH("Valmis",F41)))</formula>
    </cfRule>
    <cfRule type="containsText" dxfId="43" priority="39" operator="containsText" text="Kesken">
      <formula>NOT(ISERROR(SEARCH("Kesken",F41)))</formula>
    </cfRule>
    <cfRule type="containsBlanks" dxfId="42" priority="40">
      <formula>LEN(TRIM(F41))=0</formula>
    </cfRule>
  </conditionalFormatting>
  <conditionalFormatting sqref="F22">
    <cfRule type="containsText" dxfId="34" priority="32" operator="containsText" text="Ei tehdä">
      <formula>NOT(ISERROR(SEARCH("Ei tehdä",F22)))</formula>
    </cfRule>
    <cfRule type="containsText" dxfId="33" priority="33" operator="containsText" text="Valmis">
      <formula>NOT(ISERROR(SEARCH("Valmis",F22)))</formula>
    </cfRule>
    <cfRule type="containsText" dxfId="32" priority="34" operator="containsText" text="Kesken">
      <formula>NOT(ISERROR(SEARCH("Kesken",F22)))</formula>
    </cfRule>
    <cfRule type="containsBlanks" dxfId="31" priority="35">
      <formula>LEN(TRIM(F22))=0</formula>
    </cfRule>
  </conditionalFormatting>
  <conditionalFormatting sqref="F40">
    <cfRule type="containsText" dxfId="29" priority="27" operator="containsText" text="Ei tehdä">
      <formula>NOT(ISERROR(SEARCH("Ei tehdä",F40)))</formula>
    </cfRule>
    <cfRule type="containsText" dxfId="28" priority="28" operator="containsText" text="Valmis">
      <formula>NOT(ISERROR(SEARCH("Valmis",F40)))</formula>
    </cfRule>
    <cfRule type="containsText" dxfId="27" priority="29" operator="containsText" text="Kesken">
      <formula>NOT(ISERROR(SEARCH("Kesken",F40)))</formula>
    </cfRule>
    <cfRule type="containsBlanks" dxfId="26" priority="30">
      <formula>LEN(TRIM(F40))=0</formula>
    </cfRule>
  </conditionalFormatting>
  <conditionalFormatting sqref="F43">
    <cfRule type="containsText" dxfId="24" priority="22" operator="containsText" text="Ei tehdä">
      <formula>NOT(ISERROR(SEARCH("Ei tehdä",F43)))</formula>
    </cfRule>
    <cfRule type="containsText" dxfId="23" priority="23" operator="containsText" text="Valmis">
      <formula>NOT(ISERROR(SEARCH("Valmis",F43)))</formula>
    </cfRule>
    <cfRule type="containsText" dxfId="22" priority="24" operator="containsText" text="Kesken">
      <formula>NOT(ISERROR(SEARCH("Kesken",F43)))</formula>
    </cfRule>
    <cfRule type="containsBlanks" dxfId="21" priority="25">
      <formula>LEN(TRIM(F43))=0</formula>
    </cfRule>
  </conditionalFormatting>
  <conditionalFormatting sqref="F44">
    <cfRule type="containsText" dxfId="19" priority="17" operator="containsText" text="Ei tehdä">
      <formula>NOT(ISERROR(SEARCH("Ei tehdä",F44)))</formula>
    </cfRule>
    <cfRule type="containsText" dxfId="18" priority="18" operator="containsText" text="Valmis">
      <formula>NOT(ISERROR(SEARCH("Valmis",F44)))</formula>
    </cfRule>
    <cfRule type="containsText" dxfId="17" priority="19" operator="containsText" text="Kesken">
      <formula>NOT(ISERROR(SEARCH("Kesken",F44)))</formula>
    </cfRule>
    <cfRule type="containsBlanks" dxfId="16" priority="20">
      <formula>LEN(TRIM(F44))=0</formula>
    </cfRule>
  </conditionalFormatting>
  <conditionalFormatting sqref="F45">
    <cfRule type="containsText" dxfId="14" priority="12" operator="containsText" text="Ei tehdä">
      <formula>NOT(ISERROR(SEARCH("Ei tehdä",F45)))</formula>
    </cfRule>
    <cfRule type="containsText" dxfId="13" priority="13" operator="containsText" text="Valmis">
      <formula>NOT(ISERROR(SEARCH("Valmis",F45)))</formula>
    </cfRule>
    <cfRule type="containsText" dxfId="12" priority="14" operator="containsText" text="Kesken">
      <formula>NOT(ISERROR(SEARCH("Kesken",F45)))</formula>
    </cfRule>
    <cfRule type="containsBlanks" dxfId="11" priority="15">
      <formula>LEN(TRIM(F45))=0</formula>
    </cfRule>
  </conditionalFormatting>
  <conditionalFormatting sqref="F46">
    <cfRule type="containsText" dxfId="9" priority="7" operator="containsText" text="Ei tehdä">
      <formula>NOT(ISERROR(SEARCH("Ei tehdä",F46)))</formula>
    </cfRule>
    <cfRule type="containsText" dxfId="8" priority="8" operator="containsText" text="Valmis">
      <formula>NOT(ISERROR(SEARCH("Valmis",F46)))</formula>
    </cfRule>
    <cfRule type="containsText" dxfId="7" priority="9" operator="containsText" text="Kesken">
      <formula>NOT(ISERROR(SEARCH("Kesken",F46)))</formula>
    </cfRule>
    <cfRule type="containsBlanks" dxfId="6" priority="10">
      <formula>LEN(TRIM(F46))=0</formula>
    </cfRule>
  </conditionalFormatting>
  <conditionalFormatting sqref="F47">
    <cfRule type="containsText" dxfId="4" priority="2" operator="containsText" text="Ei tehdä">
      <formula>NOT(ISERROR(SEARCH("Ei tehdä",F47)))</formula>
    </cfRule>
    <cfRule type="containsText" dxfId="3" priority="3" operator="containsText" text="Valmis">
      <formula>NOT(ISERROR(SEARCH("Valmis",F47)))</formula>
    </cfRule>
    <cfRule type="containsText" dxfId="2" priority="4" operator="containsText" text="Kesken">
      <formula>NOT(ISERROR(SEARCH("Kesken",F47)))</formula>
    </cfRule>
    <cfRule type="containsBlanks" dxfId="1" priority="5">
      <formula>LEN(TRIM(F47))=0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6" operator="containsText" id="{81742F56-D9F3-47EC-B5DE-F93F0B5588E5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61" operator="containsText" id="{5B8870DC-A2D8-497F-A3CC-02F2A7BD7E6F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56" operator="containsText" id="{615426D7-CF4A-44A6-AD2C-A12C948E7DB9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51" operator="containsText" id="{6BD8806F-C6B1-4916-95BC-E3F3DDB21FBE}">
            <xm:f>NOT(ISERROR(SEARCH("""",F42)))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containsText" priority="46" operator="containsText" id="{050B4863-23F5-43D9-B624-19BBB5BA1D25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41" operator="containsText" id="{DE73D5C6-58B3-4E64-87BF-A213D07B3BF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6" operator="containsText" id="{A663FCAC-553B-403C-9841-09A072A7C7AC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31" operator="containsText" id="{F4157AE1-2C92-438E-965C-5609F5A62DE7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6" operator="containsText" id="{83FD422F-DABC-4792-854E-4074BE7DDE00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21" operator="containsText" id="{B9D10281-FA7D-413C-B53F-0141D311A858}">
            <xm:f>NOT(ISERROR(SEARCH("""",F43)))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ontainsText" priority="16" operator="containsText" id="{8C90A166-81AD-494D-B290-D38B3C9D5094}">
            <xm:f>NOT(ISERROR(SEARCH("""",F44)))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ontainsText" priority="11" operator="containsText" id="{B4795AFC-E567-4A1E-B14F-E4BFC42284D0}">
            <xm:f>NOT(ISERROR(SEARCH("""",F45)))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6" operator="containsText" id="{0AFBD7A4-FA15-4C09-8CC4-0CBD9577F54C}">
            <xm:f>NOT(ISERROR(SEARCH("""",F46)))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F46</xm:sqref>
        </x14:conditionalFormatting>
        <x14:conditionalFormatting xmlns:xm="http://schemas.microsoft.com/office/excel/2006/main">
          <x14:cfRule type="containsText" priority="1" operator="containsText" id="{33999A20-44E2-4175-BBC7-6C1655936F40}">
            <xm:f>NOT(ISERROR(SEARCH("""",F47)))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topLeftCell="A30" zoomScaleNormal="100" workbookViewId="0">
      <selection activeCell="A40" sqref="A40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5" t="s">
        <v>29</v>
      </c>
      <c r="B1" s="526"/>
      <c r="C1" s="526"/>
      <c r="D1" s="526"/>
      <c r="E1" s="526"/>
      <c r="F1" s="527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528" t="s">
        <v>31</v>
      </c>
      <c r="E2" s="528"/>
      <c r="F2" s="529"/>
      <c r="G2" s="61"/>
      <c r="H2" s="28"/>
    </row>
    <row r="3" spans="1:8" ht="18" customHeight="1" x14ac:dyDescent="0.25">
      <c r="A3" s="57" t="s">
        <v>236</v>
      </c>
      <c r="B3" s="86">
        <f>SUMIF($B$14:$B$59,"Toni",$E$14:$E$59)</f>
        <v>38</v>
      </c>
      <c r="C3" s="176"/>
      <c r="D3" s="530"/>
      <c r="E3" s="531"/>
      <c r="F3" s="532"/>
      <c r="G3" s="55"/>
      <c r="H3" s="28"/>
    </row>
    <row r="4" spans="1:8" ht="18" customHeight="1" x14ac:dyDescent="0.25">
      <c r="A4" s="57" t="s">
        <v>237</v>
      </c>
      <c r="B4" s="86">
        <f>SUMIF($B$14:$B$59,"Ronja",$E$14:$E$59)</f>
        <v>35</v>
      </c>
      <c r="C4" s="176"/>
      <c r="D4" s="510"/>
      <c r="E4" s="511"/>
      <c r="F4" s="512"/>
      <c r="G4" s="55"/>
      <c r="H4" s="28"/>
    </row>
    <row r="5" spans="1:8" ht="18" customHeight="1" x14ac:dyDescent="0.25">
      <c r="A5" s="57"/>
      <c r="B5" s="86"/>
      <c r="C5" s="176"/>
      <c r="D5" s="510"/>
      <c r="E5" s="511"/>
      <c r="F5" s="512"/>
      <c r="G5" s="55"/>
      <c r="H5" s="28"/>
    </row>
    <row r="6" spans="1:8" ht="18" customHeight="1" x14ac:dyDescent="0.25">
      <c r="A6" s="57"/>
      <c r="B6" s="86"/>
      <c r="C6" s="176"/>
      <c r="D6" s="510"/>
      <c r="E6" s="511"/>
      <c r="F6" s="512"/>
      <c r="G6" s="55"/>
      <c r="H6" s="28"/>
    </row>
    <row r="7" spans="1:8" ht="18" customHeight="1" x14ac:dyDescent="0.25">
      <c r="A7" s="58"/>
      <c r="B7" s="86"/>
      <c r="C7" s="176"/>
      <c r="D7" s="511"/>
      <c r="E7" s="511"/>
      <c r="F7" s="511"/>
      <c r="G7" s="50"/>
      <c r="H7" s="28"/>
    </row>
    <row r="8" spans="1:8" ht="18" customHeight="1" thickBot="1" x14ac:dyDescent="0.3">
      <c r="A8" s="57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13" t="s">
        <v>32</v>
      </c>
      <c r="B9" s="515">
        <f>SUM(B3:B8)</f>
        <v>73</v>
      </c>
      <c r="C9" s="517" t="str">
        <f>IF((SUM(C3:C7)=0),"",SUM(C3:C7))</f>
        <v/>
      </c>
      <c r="D9" s="519" t="s">
        <v>33</v>
      </c>
      <c r="E9" s="540">
        <f>SUMIF($D$14:$D$103,"DailyScrum / Teams",$E$14:$E$103) / 2</f>
        <v>2</v>
      </c>
      <c r="F9" s="523"/>
      <c r="G9" s="55"/>
      <c r="H9" s="28"/>
    </row>
    <row r="10" spans="1:8" s="10" customFormat="1" ht="18" customHeight="1" x14ac:dyDescent="0.25">
      <c r="A10" s="514"/>
      <c r="B10" s="516"/>
      <c r="C10" s="518"/>
      <c r="D10" s="520"/>
      <c r="E10" s="541"/>
      <c r="F10" s="524"/>
      <c r="G10" s="55"/>
      <c r="H10" s="28"/>
    </row>
    <row r="11" spans="1:8" s="10" customFormat="1" ht="18" customHeight="1" x14ac:dyDescent="0.25">
      <c r="A11" s="499" t="s">
        <v>34</v>
      </c>
      <c r="B11" s="500"/>
      <c r="C11" s="501"/>
      <c r="D11" s="500"/>
      <c r="E11" s="502"/>
      <c r="F11" s="503"/>
      <c r="G11" s="61"/>
      <c r="H11" s="28"/>
    </row>
    <row r="12" spans="1:8" ht="18" customHeight="1" x14ac:dyDescent="0.25">
      <c r="A12" s="504" t="s">
        <v>35</v>
      </c>
      <c r="B12" s="505" t="s">
        <v>21</v>
      </c>
      <c r="C12" s="506" t="s">
        <v>36</v>
      </c>
      <c r="D12" s="507"/>
      <c r="E12" s="543" t="s">
        <v>37</v>
      </c>
      <c r="F12" s="509" t="s">
        <v>38</v>
      </c>
      <c r="G12" s="61"/>
      <c r="H12" s="28"/>
    </row>
    <row r="13" spans="1:8" ht="18" customHeight="1" x14ac:dyDescent="0.25">
      <c r="A13" s="504"/>
      <c r="B13" s="505"/>
      <c r="C13" s="182" t="s">
        <v>39</v>
      </c>
      <c r="D13" s="78" t="s">
        <v>40</v>
      </c>
      <c r="E13" s="543"/>
      <c r="F13" s="509"/>
      <c r="G13" s="61"/>
      <c r="H13" s="28"/>
    </row>
    <row r="14" spans="1:8" ht="18" customHeight="1" x14ac:dyDescent="0.25">
      <c r="A14" s="268">
        <v>43970</v>
      </c>
      <c r="B14" s="57" t="s">
        <v>236</v>
      </c>
      <c r="C14" s="197"/>
      <c r="D14" s="382" t="s">
        <v>464</v>
      </c>
      <c r="E14" s="193">
        <v>5</v>
      </c>
      <c r="F14" s="207"/>
      <c r="G14" s="208"/>
      <c r="H14" s="209"/>
    </row>
    <row r="15" spans="1:8" ht="18" customHeight="1" x14ac:dyDescent="0.2">
      <c r="A15" s="268">
        <v>43970</v>
      </c>
      <c r="B15" s="190" t="s">
        <v>237</v>
      </c>
      <c r="C15" s="197"/>
      <c r="D15" s="382" t="s">
        <v>465</v>
      </c>
      <c r="E15" s="193">
        <v>4</v>
      </c>
      <c r="F15" s="207"/>
      <c r="G15" s="208"/>
      <c r="H15" s="209"/>
    </row>
    <row r="16" spans="1:8" ht="18" customHeight="1" x14ac:dyDescent="0.25">
      <c r="A16" s="268">
        <v>43971</v>
      </c>
      <c r="B16" s="190" t="s">
        <v>236</v>
      </c>
      <c r="C16" s="197"/>
      <c r="D16" s="192" t="s">
        <v>467</v>
      </c>
      <c r="E16" s="193">
        <v>0.25</v>
      </c>
      <c r="F16" s="194"/>
      <c r="G16" s="55"/>
      <c r="H16" s="28"/>
    </row>
    <row r="17" spans="1:8" ht="18" customHeight="1" x14ac:dyDescent="0.25">
      <c r="A17" s="268">
        <v>43971</v>
      </c>
      <c r="B17" s="190" t="s">
        <v>237</v>
      </c>
      <c r="C17" s="197"/>
      <c r="D17" s="192" t="s">
        <v>467</v>
      </c>
      <c r="E17" s="193">
        <v>0.25</v>
      </c>
      <c r="F17" s="194"/>
      <c r="G17" s="55"/>
      <c r="H17" s="28"/>
    </row>
    <row r="18" spans="1:8" ht="18" customHeight="1" x14ac:dyDescent="0.25">
      <c r="A18" s="268">
        <v>43974</v>
      </c>
      <c r="B18" s="190" t="s">
        <v>236</v>
      </c>
      <c r="C18" s="191"/>
      <c r="D18" s="382" t="s">
        <v>480</v>
      </c>
      <c r="E18" s="193">
        <v>6</v>
      </c>
      <c r="F18" s="194"/>
      <c r="G18" s="55"/>
      <c r="H18" s="28"/>
    </row>
    <row r="19" spans="1:8" ht="18" customHeight="1" x14ac:dyDescent="0.25">
      <c r="A19" s="268">
        <v>43974</v>
      </c>
      <c r="B19" s="190" t="s">
        <v>237</v>
      </c>
      <c r="C19" s="197"/>
      <c r="D19" s="382" t="s">
        <v>465</v>
      </c>
      <c r="E19" s="193">
        <v>6</v>
      </c>
      <c r="F19" s="194"/>
      <c r="G19" s="55"/>
      <c r="H19" s="28"/>
    </row>
    <row r="20" spans="1:8" ht="18" customHeight="1" x14ac:dyDescent="0.25">
      <c r="A20" s="173">
        <v>43975</v>
      </c>
      <c r="B20" s="190" t="s">
        <v>236</v>
      </c>
      <c r="C20" s="191"/>
      <c r="D20" s="192" t="s">
        <v>467</v>
      </c>
      <c r="E20" s="193">
        <v>0.25</v>
      </c>
      <c r="F20" s="194"/>
      <c r="G20" s="55"/>
      <c r="H20" s="28"/>
    </row>
    <row r="21" spans="1:8" ht="18" customHeight="1" x14ac:dyDescent="0.25">
      <c r="A21" s="173">
        <v>43975</v>
      </c>
      <c r="B21" s="190" t="s">
        <v>237</v>
      </c>
      <c r="C21" s="191"/>
      <c r="D21" s="192" t="s">
        <v>467</v>
      </c>
      <c r="E21" s="193">
        <v>0.25</v>
      </c>
      <c r="F21" s="194"/>
      <c r="G21" s="55"/>
      <c r="H21" s="28"/>
    </row>
    <row r="22" spans="1:8" ht="18" customHeight="1" x14ac:dyDescent="0.25">
      <c r="A22" s="268">
        <v>43977</v>
      </c>
      <c r="B22" s="190" t="s">
        <v>236</v>
      </c>
      <c r="C22" s="197"/>
      <c r="D22" s="382" t="s">
        <v>480</v>
      </c>
      <c r="E22" s="193">
        <v>4</v>
      </c>
      <c r="F22" s="195"/>
      <c r="G22" s="61"/>
      <c r="H22" s="28"/>
    </row>
    <row r="23" spans="1:8" ht="18" customHeight="1" x14ac:dyDescent="0.25">
      <c r="A23" s="268">
        <v>43977</v>
      </c>
      <c r="B23" s="190" t="s">
        <v>237</v>
      </c>
      <c r="C23" s="197"/>
      <c r="D23" s="382" t="s">
        <v>465</v>
      </c>
      <c r="E23" s="193">
        <v>4</v>
      </c>
      <c r="F23" s="195"/>
      <c r="G23" s="61"/>
      <c r="H23" s="28"/>
    </row>
    <row r="24" spans="1:8" ht="18" customHeight="1" x14ac:dyDescent="0.25">
      <c r="A24" s="268">
        <v>43978</v>
      </c>
      <c r="B24" s="190" t="s">
        <v>236</v>
      </c>
      <c r="C24" s="191"/>
      <c r="D24" s="192" t="s">
        <v>467</v>
      </c>
      <c r="E24" s="193">
        <v>0.25</v>
      </c>
      <c r="F24" s="195"/>
      <c r="G24" s="61"/>
      <c r="H24" s="28"/>
    </row>
    <row r="25" spans="1:8" ht="18" customHeight="1" x14ac:dyDescent="0.25">
      <c r="A25" s="268">
        <v>43978</v>
      </c>
      <c r="B25" s="190" t="s">
        <v>237</v>
      </c>
      <c r="C25" s="197"/>
      <c r="D25" s="192" t="s">
        <v>467</v>
      </c>
      <c r="E25" s="193">
        <v>0.25</v>
      </c>
      <c r="F25" s="195"/>
      <c r="G25" s="61"/>
      <c r="H25" s="28"/>
    </row>
    <row r="26" spans="1:8" x14ac:dyDescent="0.25">
      <c r="A26" s="173">
        <v>43981</v>
      </c>
      <c r="B26" s="190" t="s">
        <v>236</v>
      </c>
      <c r="C26" s="191"/>
      <c r="D26" s="382" t="s">
        <v>482</v>
      </c>
      <c r="E26" s="193">
        <v>5</v>
      </c>
      <c r="F26" s="195"/>
      <c r="G26" s="61"/>
      <c r="H26" s="28"/>
    </row>
    <row r="27" spans="1:8" x14ac:dyDescent="0.25">
      <c r="A27" s="173">
        <v>43981</v>
      </c>
      <c r="B27" s="190" t="s">
        <v>237</v>
      </c>
      <c r="C27" s="191"/>
      <c r="D27" s="382" t="s">
        <v>485</v>
      </c>
      <c r="E27" s="193">
        <v>5</v>
      </c>
      <c r="F27" s="195"/>
      <c r="G27" s="81"/>
      <c r="H27" s="28"/>
    </row>
    <row r="28" spans="1:8" ht="18" customHeight="1" x14ac:dyDescent="0.25">
      <c r="A28" s="173">
        <v>43982</v>
      </c>
      <c r="B28" s="190" t="s">
        <v>236</v>
      </c>
      <c r="C28" s="191"/>
      <c r="D28" s="192" t="s">
        <v>467</v>
      </c>
      <c r="E28" s="193">
        <v>0.25</v>
      </c>
      <c r="F28" s="195"/>
      <c r="G28" s="203"/>
      <c r="H28" s="28"/>
    </row>
    <row r="29" spans="1:8" ht="18" customHeight="1" x14ac:dyDescent="0.25">
      <c r="A29" s="268">
        <v>43982</v>
      </c>
      <c r="B29" s="190" t="s">
        <v>237</v>
      </c>
      <c r="C29" s="197"/>
      <c r="D29" s="192" t="s">
        <v>467</v>
      </c>
      <c r="E29" s="193">
        <v>0.25</v>
      </c>
      <c r="F29" s="195"/>
      <c r="G29" s="82"/>
      <c r="H29" s="28"/>
    </row>
    <row r="30" spans="1:8" ht="18" customHeight="1" x14ac:dyDescent="0.25">
      <c r="A30" s="268">
        <v>43984</v>
      </c>
      <c r="B30" s="190" t="s">
        <v>236</v>
      </c>
      <c r="C30" s="197"/>
      <c r="D30" s="382" t="s">
        <v>483</v>
      </c>
      <c r="E30" s="193">
        <v>5</v>
      </c>
      <c r="F30" s="195"/>
      <c r="G30" s="82"/>
      <c r="H30" s="28"/>
    </row>
    <row r="31" spans="1:8" ht="27" customHeight="1" x14ac:dyDescent="0.25">
      <c r="A31" s="268">
        <v>43984</v>
      </c>
      <c r="B31" s="190" t="s">
        <v>237</v>
      </c>
      <c r="C31" s="191"/>
      <c r="D31" s="382" t="s">
        <v>486</v>
      </c>
      <c r="E31" s="193">
        <v>5</v>
      </c>
      <c r="F31" s="195"/>
      <c r="G31" s="82"/>
      <c r="H31" s="28"/>
    </row>
    <row r="32" spans="1:8" ht="18" customHeight="1" x14ac:dyDescent="0.25">
      <c r="A32" s="268">
        <v>43985</v>
      </c>
      <c r="B32" s="190" t="s">
        <v>236</v>
      </c>
      <c r="C32" s="191"/>
      <c r="D32" s="192" t="s">
        <v>467</v>
      </c>
      <c r="E32" s="193">
        <v>0.25</v>
      </c>
      <c r="F32" s="195"/>
      <c r="G32" s="83"/>
      <c r="H32" s="28"/>
    </row>
    <row r="33" spans="1:8" ht="18" customHeight="1" x14ac:dyDescent="0.25">
      <c r="A33" s="268">
        <v>43985</v>
      </c>
      <c r="B33" s="190" t="s">
        <v>237</v>
      </c>
      <c r="C33" s="191"/>
      <c r="D33" s="192" t="s">
        <v>467</v>
      </c>
      <c r="E33" s="193">
        <v>0.25</v>
      </c>
      <c r="F33" s="195"/>
      <c r="G33" s="83"/>
      <c r="H33" s="28"/>
    </row>
    <row r="34" spans="1:8" ht="18" customHeight="1" x14ac:dyDescent="0.25">
      <c r="A34" s="268">
        <v>43988</v>
      </c>
      <c r="B34" s="190" t="s">
        <v>236</v>
      </c>
      <c r="C34" s="197"/>
      <c r="D34" s="384" t="s">
        <v>483</v>
      </c>
      <c r="E34" s="193">
        <v>6</v>
      </c>
      <c r="F34" s="195"/>
      <c r="G34" s="83"/>
      <c r="H34" s="28"/>
    </row>
    <row r="35" spans="1:8" ht="18" customHeight="1" x14ac:dyDescent="0.25">
      <c r="A35" s="268">
        <v>43988</v>
      </c>
      <c r="B35" s="190" t="s">
        <v>237</v>
      </c>
      <c r="C35" s="197"/>
      <c r="D35" s="384" t="s">
        <v>487</v>
      </c>
      <c r="E35" s="193">
        <v>5</v>
      </c>
      <c r="F35" s="195"/>
      <c r="G35" s="83"/>
      <c r="H35" s="28"/>
    </row>
    <row r="36" spans="1:8" ht="18" customHeight="1" x14ac:dyDescent="0.25">
      <c r="A36" s="268">
        <v>43989</v>
      </c>
      <c r="B36" s="190" t="s">
        <v>236</v>
      </c>
      <c r="C36" s="197"/>
      <c r="D36" s="192" t="s">
        <v>467</v>
      </c>
      <c r="E36" s="193">
        <v>0.25</v>
      </c>
      <c r="F36" s="195"/>
      <c r="G36" s="83"/>
      <c r="H36" s="28"/>
    </row>
    <row r="37" spans="1:8" x14ac:dyDescent="0.25">
      <c r="A37" s="268">
        <v>43989</v>
      </c>
      <c r="B37" s="190" t="s">
        <v>237</v>
      </c>
      <c r="C37" s="197"/>
      <c r="D37" s="192" t="s">
        <v>467</v>
      </c>
      <c r="E37" s="193">
        <v>0.25</v>
      </c>
      <c r="F37" s="195"/>
      <c r="G37" s="83"/>
      <c r="H37" s="28"/>
    </row>
    <row r="38" spans="1:8" ht="18" customHeight="1" x14ac:dyDescent="0.25">
      <c r="A38" s="268">
        <v>43991</v>
      </c>
      <c r="B38" s="190" t="s">
        <v>236</v>
      </c>
      <c r="C38" s="191"/>
      <c r="D38" s="384" t="s">
        <v>483</v>
      </c>
      <c r="E38" s="193">
        <v>0</v>
      </c>
      <c r="F38" s="195"/>
      <c r="G38" s="83"/>
      <c r="H38" s="28"/>
    </row>
    <row r="39" spans="1:8" ht="18" customHeight="1" x14ac:dyDescent="0.25">
      <c r="A39" s="268">
        <v>43991</v>
      </c>
      <c r="B39" s="190" t="s">
        <v>237</v>
      </c>
      <c r="C39" s="191"/>
      <c r="D39" s="384" t="s">
        <v>487</v>
      </c>
      <c r="E39" s="193">
        <v>0</v>
      </c>
      <c r="F39" s="195"/>
      <c r="G39" s="61"/>
      <c r="H39" s="28"/>
    </row>
    <row r="40" spans="1:8" ht="18" customHeight="1" x14ac:dyDescent="0.25">
      <c r="A40" s="268">
        <v>43992</v>
      </c>
      <c r="B40" s="190" t="s">
        <v>236</v>
      </c>
      <c r="C40" s="191"/>
      <c r="D40" s="192" t="s">
        <v>467</v>
      </c>
      <c r="E40" s="193">
        <v>0.25</v>
      </c>
      <c r="F40" s="195"/>
      <c r="G40" s="61"/>
      <c r="H40" s="28"/>
    </row>
    <row r="41" spans="1:8" ht="18" customHeight="1" x14ac:dyDescent="0.25">
      <c r="A41" s="268">
        <v>43992</v>
      </c>
      <c r="B41" s="190" t="s">
        <v>237</v>
      </c>
      <c r="C41" s="191"/>
      <c r="D41" s="192" t="s">
        <v>467</v>
      </c>
      <c r="E41" s="193">
        <v>0.25</v>
      </c>
      <c r="F41" s="195"/>
      <c r="G41" s="61"/>
      <c r="H41" s="28"/>
    </row>
    <row r="42" spans="1:8" ht="18" customHeight="1" x14ac:dyDescent="0.25">
      <c r="A42" s="268">
        <v>43995</v>
      </c>
      <c r="B42" s="190" t="s">
        <v>236</v>
      </c>
      <c r="C42" s="197"/>
      <c r="D42" s="385" t="s">
        <v>483</v>
      </c>
      <c r="E42" s="193">
        <v>5</v>
      </c>
      <c r="F42" s="194"/>
      <c r="G42" s="55"/>
      <c r="H42" s="28"/>
    </row>
    <row r="43" spans="1:8" ht="18" customHeight="1" x14ac:dyDescent="0.25">
      <c r="A43" s="173">
        <v>43995</v>
      </c>
      <c r="B43" s="190" t="s">
        <v>237</v>
      </c>
      <c r="C43" s="191"/>
      <c r="D43" s="385" t="s">
        <v>488</v>
      </c>
      <c r="E43" s="193">
        <v>4</v>
      </c>
      <c r="F43" s="194"/>
      <c r="G43" s="55"/>
      <c r="H43" s="28"/>
    </row>
    <row r="44" spans="1:8" ht="18" customHeight="1" x14ac:dyDescent="0.25">
      <c r="A44" s="173">
        <v>43996</v>
      </c>
      <c r="B44" s="190" t="s">
        <v>236</v>
      </c>
      <c r="C44" s="197"/>
      <c r="D44" s="192" t="s">
        <v>467</v>
      </c>
      <c r="E44" s="193">
        <v>0.25</v>
      </c>
      <c r="F44" s="194"/>
      <c r="G44" s="55"/>
      <c r="H44" s="28"/>
    </row>
    <row r="45" spans="1:8" ht="18" customHeight="1" x14ac:dyDescent="0.25">
      <c r="A45" s="173">
        <v>43996</v>
      </c>
      <c r="B45" s="190" t="s">
        <v>237</v>
      </c>
      <c r="C45" s="197"/>
      <c r="D45" s="192" t="s">
        <v>467</v>
      </c>
      <c r="E45" s="193">
        <v>0.25</v>
      </c>
      <c r="F45" s="194"/>
      <c r="G45" s="55"/>
      <c r="H45" s="28"/>
    </row>
    <row r="46" spans="1:8" ht="18" customHeight="1" x14ac:dyDescent="0.25">
      <c r="A46" s="173"/>
      <c r="B46" s="190"/>
      <c r="C46" s="191"/>
      <c r="D46" s="192"/>
      <c r="E46" s="193"/>
      <c r="F46" s="194"/>
      <c r="G46" s="55"/>
      <c r="H46" s="28"/>
    </row>
    <row r="47" spans="1:8" ht="18" customHeight="1" x14ac:dyDescent="0.25">
      <c r="A47" s="173"/>
      <c r="B47" s="190"/>
      <c r="C47" s="191"/>
      <c r="D47" s="192"/>
      <c r="E47" s="193"/>
      <c r="F47" s="194"/>
      <c r="G47" s="55"/>
      <c r="H47" s="28"/>
    </row>
    <row r="48" spans="1:8" ht="18" customHeight="1" x14ac:dyDescent="0.25">
      <c r="A48" s="173"/>
      <c r="B48" s="190"/>
      <c r="C48" s="191"/>
      <c r="D48" s="192"/>
      <c r="E48" s="193"/>
      <c r="F48" s="194"/>
      <c r="G48" s="55"/>
      <c r="H48" s="28"/>
    </row>
    <row r="49" spans="1:8" ht="18" customHeight="1" x14ac:dyDescent="0.25">
      <c r="A49" s="173"/>
      <c r="B49" s="190"/>
      <c r="C49" s="191"/>
      <c r="D49" s="192"/>
      <c r="E49" s="193"/>
      <c r="F49" s="194"/>
      <c r="G49" s="55"/>
      <c r="H49" s="28"/>
    </row>
    <row r="50" spans="1:8" ht="18" customHeight="1" x14ac:dyDescent="0.25">
      <c r="A50" s="173"/>
      <c r="B50" s="190"/>
      <c r="C50" s="191"/>
      <c r="D50" s="192"/>
      <c r="E50" s="193"/>
      <c r="F50" s="194"/>
      <c r="G50" s="55"/>
      <c r="H50" s="28"/>
    </row>
    <row r="51" spans="1:8" ht="18" customHeight="1" x14ac:dyDescent="0.25">
      <c r="A51" s="173"/>
      <c r="B51" s="190"/>
      <c r="C51" s="191"/>
      <c r="D51" s="192"/>
      <c r="E51" s="193"/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193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193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249"/>
      <c r="F54" s="250"/>
      <c r="G54" s="55"/>
      <c r="H54" s="28"/>
    </row>
    <row r="55" spans="1:8" ht="18" customHeight="1" x14ac:dyDescent="0.25">
      <c r="A55" s="245"/>
      <c r="B55" s="246"/>
      <c r="C55" s="247"/>
      <c r="D55" s="248"/>
      <c r="E55" s="249"/>
      <c r="F55" s="250"/>
      <c r="G55" s="55"/>
      <c r="H55" s="28"/>
    </row>
    <row r="56" spans="1:8" x14ac:dyDescent="0.25">
      <c r="A56" s="173"/>
      <c r="B56" s="190"/>
      <c r="C56" s="191"/>
      <c r="D56" s="192"/>
      <c r="E56" s="193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193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193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193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193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193"/>
      <c r="F61" s="194"/>
      <c r="G61" s="55"/>
      <c r="H61" s="28"/>
    </row>
    <row r="62" spans="1:8" ht="18" customHeight="1" x14ac:dyDescent="0.25">
      <c r="A62" s="173"/>
      <c r="B62" s="246"/>
      <c r="C62" s="247"/>
      <c r="D62" s="248"/>
      <c r="E62" s="249"/>
      <c r="F62" s="194"/>
      <c r="G62" s="55"/>
      <c r="H62" s="28"/>
    </row>
    <row r="63" spans="1:8" ht="18" customHeight="1" x14ac:dyDescent="0.25">
      <c r="A63" s="173"/>
      <c r="B63" s="246"/>
      <c r="C63" s="247"/>
      <c r="D63" s="248"/>
      <c r="E63" s="24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193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193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193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193"/>
      <c r="F67" s="194"/>
      <c r="G67" s="55"/>
      <c r="H67" s="28"/>
    </row>
    <row r="68" spans="1:8" ht="18" customHeight="1" x14ac:dyDescent="0.25">
      <c r="A68" s="173"/>
      <c r="B68" s="190"/>
      <c r="C68" s="191"/>
      <c r="D68" s="192"/>
      <c r="E68" s="193"/>
      <c r="F68" s="194"/>
      <c r="G68" s="55"/>
      <c r="H68" s="28"/>
    </row>
    <row r="69" spans="1:8" ht="18" customHeight="1" x14ac:dyDescent="0.25">
      <c r="A69" s="173"/>
      <c r="B69" s="190"/>
      <c r="C69" s="191"/>
      <c r="D69" s="192"/>
      <c r="E69" s="193"/>
      <c r="F69" s="194"/>
      <c r="G69" s="55"/>
      <c r="H69" s="84"/>
    </row>
    <row r="70" spans="1:8" ht="18" customHeight="1" x14ac:dyDescent="0.25">
      <c r="A70" s="173"/>
      <c r="B70" s="246"/>
      <c r="C70" s="247"/>
      <c r="D70" s="248"/>
      <c r="E70" s="249"/>
      <c r="F70" s="194"/>
      <c r="G70" s="55"/>
      <c r="H70" s="84"/>
    </row>
    <row r="71" spans="1:8" ht="18" customHeight="1" x14ac:dyDescent="0.25">
      <c r="A71" s="173"/>
      <c r="B71" s="246"/>
      <c r="C71" s="247"/>
      <c r="D71" s="248"/>
      <c r="E71" s="249"/>
      <c r="F71" s="194"/>
      <c r="G71" s="55"/>
      <c r="H71" s="84"/>
    </row>
    <row r="72" spans="1:8" ht="18" customHeight="1" x14ac:dyDescent="0.25">
      <c r="A72" s="173"/>
      <c r="B72" s="190"/>
      <c r="C72" s="191"/>
      <c r="D72" s="192"/>
      <c r="E72" s="193"/>
      <c r="F72" s="194"/>
      <c r="G72" s="55"/>
      <c r="H72" s="84"/>
    </row>
    <row r="73" spans="1:8" ht="18" customHeight="1" x14ac:dyDescent="0.25">
      <c r="A73" s="173"/>
      <c r="B73" s="190"/>
      <c r="C73" s="191"/>
      <c r="D73" s="192"/>
      <c r="E73" s="193"/>
      <c r="F73" s="194"/>
      <c r="G73" s="55"/>
      <c r="H73" s="28"/>
    </row>
    <row r="74" spans="1:8" x14ac:dyDescent="0.25">
      <c r="A74" s="173"/>
      <c r="B74" s="190"/>
      <c r="C74" s="196"/>
      <c r="D74" s="192"/>
      <c r="E74" s="193"/>
      <c r="F74" s="194"/>
      <c r="G74" s="55"/>
      <c r="H74" s="28"/>
    </row>
    <row r="75" spans="1:8" ht="18" customHeight="1" x14ac:dyDescent="0.25">
      <c r="A75" s="173"/>
      <c r="B75" s="190"/>
      <c r="C75" s="196"/>
      <c r="D75" s="192"/>
      <c r="E75" s="193"/>
      <c r="F75" s="194"/>
      <c r="G75" s="55"/>
      <c r="H75" s="28"/>
    </row>
    <row r="76" spans="1:8" ht="18" customHeight="1" x14ac:dyDescent="0.25">
      <c r="A76" s="173"/>
      <c r="B76" s="190"/>
      <c r="C76" s="196"/>
      <c r="D76" s="192"/>
      <c r="E76" s="193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193"/>
      <c r="F77" s="194"/>
      <c r="G77" s="55"/>
      <c r="H77" s="28"/>
    </row>
    <row r="78" spans="1:8" ht="26.25" customHeight="1" x14ac:dyDescent="0.25">
      <c r="A78" s="173"/>
      <c r="B78" s="190"/>
      <c r="C78" s="191"/>
      <c r="D78" s="192"/>
      <c r="E78" s="193"/>
      <c r="F78" s="194"/>
      <c r="G78" s="55"/>
      <c r="H78" s="28"/>
    </row>
    <row r="79" spans="1:8" ht="18" customHeight="1" x14ac:dyDescent="0.25">
      <c r="A79" s="268"/>
      <c r="B79" s="190"/>
      <c r="C79" s="191"/>
      <c r="D79" s="192"/>
      <c r="E79" s="193"/>
      <c r="F79" s="194"/>
      <c r="G79" s="55"/>
      <c r="H79" s="28"/>
    </row>
    <row r="80" spans="1:8" ht="18" customHeight="1" x14ac:dyDescent="0.25">
      <c r="A80" s="268"/>
      <c r="B80" s="190"/>
      <c r="C80" s="191"/>
      <c r="D80" s="192"/>
      <c r="E80" s="193"/>
      <c r="F80" s="194"/>
      <c r="G80" s="55"/>
      <c r="H80" s="28"/>
    </row>
    <row r="81" spans="1:8" ht="18" customHeight="1" x14ac:dyDescent="0.25">
      <c r="A81" s="173"/>
      <c r="B81" s="190"/>
      <c r="C81" s="191"/>
      <c r="D81" s="192"/>
      <c r="E81" s="193"/>
      <c r="F81" s="194"/>
      <c r="G81" s="55"/>
      <c r="H81" s="84"/>
    </row>
    <row r="82" spans="1:8" ht="18" customHeight="1" x14ac:dyDescent="0.25">
      <c r="A82" s="173"/>
      <c r="B82" s="190"/>
      <c r="C82" s="191"/>
      <c r="D82" s="192"/>
      <c r="E82" s="193"/>
      <c r="F82" s="194"/>
      <c r="G82" s="55"/>
      <c r="H82" s="28"/>
    </row>
    <row r="83" spans="1:8" ht="18" customHeight="1" x14ac:dyDescent="0.25">
      <c r="A83" s="173"/>
      <c r="B83" s="246"/>
      <c r="C83" s="247"/>
      <c r="D83" s="248"/>
      <c r="E83" s="249"/>
      <c r="F83" s="194"/>
      <c r="G83" s="55"/>
      <c r="H83" s="28"/>
    </row>
    <row r="84" spans="1:8" ht="18" customHeight="1" x14ac:dyDescent="0.25">
      <c r="A84" s="173"/>
      <c r="B84" s="246"/>
      <c r="C84" s="247"/>
      <c r="D84" s="248"/>
      <c r="E84" s="249"/>
      <c r="F84" s="194"/>
      <c r="G84" s="55"/>
      <c r="H84" s="84"/>
    </row>
    <row r="85" spans="1:8" ht="18" customHeight="1" x14ac:dyDescent="0.25">
      <c r="A85" s="173"/>
      <c r="B85" s="190"/>
      <c r="C85" s="191"/>
      <c r="D85" s="192"/>
      <c r="E85" s="193"/>
      <c r="F85" s="194"/>
      <c r="G85" s="55"/>
      <c r="H85" s="84"/>
    </row>
    <row r="86" spans="1:8" ht="18" customHeight="1" x14ac:dyDescent="0.25">
      <c r="A86" s="268"/>
      <c r="B86" s="190"/>
      <c r="C86" s="197"/>
      <c r="D86" s="192"/>
      <c r="E86" s="193"/>
      <c r="F86" s="194"/>
      <c r="G86" s="55"/>
      <c r="H86" s="84"/>
    </row>
    <row r="87" spans="1:8" ht="29.25" customHeight="1" x14ac:dyDescent="0.25">
      <c r="A87" s="268"/>
      <c r="B87" s="190"/>
      <c r="C87" s="197"/>
      <c r="D87" s="192"/>
      <c r="E87" s="193"/>
      <c r="F87" s="194"/>
      <c r="G87" s="55"/>
      <c r="H87" s="84"/>
    </row>
    <row r="88" spans="1:8" ht="18" customHeight="1" x14ac:dyDescent="0.25">
      <c r="A88" s="268"/>
      <c r="B88" s="190"/>
      <c r="C88" s="197"/>
      <c r="D88" s="192"/>
      <c r="E88" s="193"/>
      <c r="F88" s="194"/>
      <c r="G88" s="55"/>
      <c r="H88" s="84"/>
    </row>
    <row r="89" spans="1:8" ht="18" customHeight="1" x14ac:dyDescent="0.25">
      <c r="A89" s="173"/>
      <c r="B89" s="246"/>
      <c r="C89" s="191"/>
      <c r="D89" s="192"/>
      <c r="E89" s="193"/>
      <c r="F89" s="194"/>
      <c r="G89" s="55"/>
      <c r="H89" s="28"/>
    </row>
    <row r="90" spans="1:8" ht="18" customHeight="1" x14ac:dyDescent="0.25">
      <c r="A90" s="173"/>
      <c r="B90" s="246"/>
      <c r="C90" s="197"/>
      <c r="D90" s="279"/>
      <c r="E90" s="193"/>
      <c r="F90" s="194"/>
      <c r="G90" s="55"/>
      <c r="H90" s="84"/>
    </row>
    <row r="91" spans="1:8" ht="18" customHeight="1" x14ac:dyDescent="0.25">
      <c r="A91" s="173"/>
      <c r="B91" s="246"/>
      <c r="C91" s="197"/>
      <c r="D91" s="279"/>
      <c r="E91" s="193"/>
      <c r="F91" s="194"/>
      <c r="G91" s="55"/>
      <c r="H91" s="84"/>
    </row>
    <row r="92" spans="1:8" ht="18" customHeight="1" x14ac:dyDescent="0.25">
      <c r="A92" s="173"/>
      <c r="B92" s="190"/>
      <c r="C92" s="197"/>
      <c r="D92" s="279"/>
      <c r="E92" s="193"/>
      <c r="F92" s="194"/>
      <c r="G92" s="55"/>
      <c r="H92" s="84"/>
    </row>
    <row r="93" spans="1:8" ht="18" customHeight="1" x14ac:dyDescent="0.25">
      <c r="A93" s="173"/>
      <c r="B93" s="190"/>
      <c r="C93" s="191"/>
      <c r="D93" s="192"/>
      <c r="E93" s="193"/>
      <c r="F93" s="194"/>
      <c r="G93" s="55"/>
      <c r="H93" s="84"/>
    </row>
    <row r="94" spans="1:8" ht="18" customHeight="1" x14ac:dyDescent="0.25">
      <c r="A94" s="173"/>
      <c r="B94" s="190"/>
      <c r="C94" s="191"/>
      <c r="D94" s="192"/>
      <c r="E94" s="193"/>
      <c r="F94" s="194"/>
      <c r="G94" s="55"/>
      <c r="H94" s="84"/>
    </row>
    <row r="95" spans="1:8" ht="18" customHeight="1" x14ac:dyDescent="0.25">
      <c r="A95" s="173"/>
      <c r="B95" s="246"/>
      <c r="C95" s="247"/>
      <c r="D95" s="248"/>
      <c r="E95" s="249"/>
      <c r="F95" s="194"/>
      <c r="G95" s="55"/>
      <c r="H95" s="84"/>
    </row>
    <row r="96" spans="1:8" ht="18" customHeight="1" x14ac:dyDescent="0.25">
      <c r="A96" s="173"/>
      <c r="B96" s="246"/>
      <c r="C96" s="247"/>
      <c r="D96" s="248"/>
      <c r="E96" s="249"/>
      <c r="F96" s="194"/>
      <c r="G96" s="55"/>
      <c r="H96" s="84"/>
    </row>
    <row r="97" spans="1:8" ht="18" customHeight="1" x14ac:dyDescent="0.25">
      <c r="A97" s="173"/>
      <c r="B97" s="190"/>
      <c r="C97" s="191"/>
      <c r="D97" s="192"/>
      <c r="E97" s="193"/>
      <c r="F97" s="194"/>
      <c r="G97" s="55"/>
      <c r="H97" s="84"/>
    </row>
    <row r="98" spans="1:8" ht="18" customHeight="1" x14ac:dyDescent="0.25">
      <c r="A98" s="173"/>
      <c r="B98" s="246"/>
      <c r="C98" s="191"/>
      <c r="D98" s="192"/>
      <c r="E98" s="193"/>
      <c r="F98" s="194"/>
      <c r="G98" s="55"/>
      <c r="H98" s="28"/>
    </row>
    <row r="99" spans="1:8" ht="18" customHeight="1" x14ac:dyDescent="0.25">
      <c r="A99" s="173"/>
      <c r="B99" s="197"/>
      <c r="C99" s="197"/>
      <c r="D99" s="192"/>
      <c r="E99" s="85"/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2020-06-14T17:36:33Z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