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7C884B83-0AD5-4A65-9A55-86F1C96BDE8F}" xr6:coauthVersionLast="44" xr6:coauthVersionMax="44" xr10:uidLastSave="{00000000-0000-0000-0000-000000000000}"/>
  <bookViews>
    <workbookView xWindow="-120" yWindow="-120" windowWidth="19440" windowHeight="11790" tabRatio="700" activeTab="4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/>
  <c r="D26" i="16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2" i="16"/>
  <c r="B9" i="20"/>
  <c r="C32" i="16" l="1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<sst xmlns="http://schemas.openxmlformats.org/spreadsheetml/2006/main" count="1575" uniqueCount="580">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</sst>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9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/>
    <xf numFmtId="0" fontId="48" fillId="37" borderId="0" xfId="0" applyFont="1" applyFill="1" applyBorder="1" applyAlignment="1">
      <alignment horizontal="left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37" borderId="0" xfId="0" applyFont="1" applyFill="1" applyAlignment="1">
      <alignment vertical="center" wrapText="1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Alignment="1">
      <alignment horizontal="center" vertical="center" wrapText="1"/>
    </xf>
    <xf numFmtId="49" fontId="48" fillId="37" borderId="0" xfId="0" applyNumberFormat="1" applyFont="1" applyFill="1" applyAlignment="1">
      <alignment horizontal="center" vertical="center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48" fillId="38" borderId="0" xfId="0" applyFont="1" applyFill="1" applyAlignment="1"/>
    <xf numFmtId="0" fontId="48" fillId="38" borderId="0" xfId="0" applyFont="1" applyFill="1" applyAlignment="1">
      <alignment horizontal="left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48" fillId="0" borderId="56" xfId="0" applyFont="1" applyBorder="1" applyAlignment="1">
      <alignment horizontal="left"/>
    </xf>
    <xf numFmtId="0" fontId="50" fillId="0" borderId="56" xfId="0" applyFont="1" applyBorder="1" applyAlignment="1">
      <alignment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12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36.25</c:v>
                </c:pt>
                <c:pt idx="1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407" t="s">
        <v>497</v>
      </c>
      <c r="C2" s="408"/>
      <c r="D2" s="408"/>
      <c r="E2" s="408"/>
      <c r="F2" s="408"/>
      <c r="G2" s="409"/>
      <c r="H2" s="410"/>
      <c r="I2" s="410"/>
      <c r="J2" s="410"/>
      <c r="K2" s="410"/>
      <c r="L2" s="408"/>
      <c r="M2" s="411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412" t="s">
        <v>486</v>
      </c>
      <c r="C3" s="413"/>
      <c r="D3" s="413"/>
      <c r="E3" s="413"/>
      <c r="F3" s="413"/>
      <c r="G3" s="413"/>
      <c r="H3" s="413"/>
      <c r="I3" s="413"/>
      <c r="J3" s="413"/>
      <c r="K3" s="413"/>
      <c r="L3" s="414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412"/>
      <c r="C4" s="413"/>
      <c r="D4" s="413"/>
      <c r="E4" s="413"/>
      <c r="F4" s="413"/>
      <c r="G4" s="413"/>
      <c r="H4" s="413"/>
      <c r="I4" s="413"/>
      <c r="J4" s="413"/>
      <c r="K4" s="413"/>
      <c r="L4" s="414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84" t="s">
        <v>4</v>
      </c>
      <c r="D6" s="385"/>
      <c r="E6" s="385"/>
      <c r="F6" s="385"/>
      <c r="G6" s="385"/>
      <c r="H6" s="385"/>
      <c r="I6" s="385"/>
      <c r="J6" s="385"/>
      <c r="K6" s="385"/>
      <c r="L6" s="385"/>
      <c r="M6" s="415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416" t="s">
        <v>6</v>
      </c>
      <c r="D7" s="417"/>
      <c r="E7" s="417"/>
      <c r="F7" s="417"/>
      <c r="G7" s="417"/>
      <c r="H7" s="417"/>
      <c r="I7" s="417"/>
      <c r="J7" s="417"/>
      <c r="K7" s="417"/>
      <c r="L7" s="417"/>
      <c r="M7" s="418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487</v>
      </c>
      <c r="C8" s="416" t="s">
        <v>488</v>
      </c>
      <c r="D8" s="417"/>
      <c r="E8" s="417"/>
      <c r="F8" s="417"/>
      <c r="G8" s="417"/>
      <c r="H8" s="417"/>
      <c r="I8" s="417"/>
      <c r="J8" s="417"/>
      <c r="K8" s="417"/>
      <c r="L8" s="417"/>
      <c r="M8" s="418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416" t="s">
        <v>8</v>
      </c>
      <c r="D9" s="417"/>
      <c r="E9" s="417"/>
      <c r="F9" s="417"/>
      <c r="G9" s="417"/>
      <c r="H9" s="417"/>
      <c r="I9" s="417"/>
      <c r="J9" s="417"/>
      <c r="K9" s="417"/>
      <c r="L9" s="417"/>
      <c r="M9" s="418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404" t="s">
        <v>10</v>
      </c>
      <c r="D10" s="405"/>
      <c r="E10" s="405"/>
      <c r="F10" s="405"/>
      <c r="G10" s="405"/>
      <c r="H10" s="405"/>
      <c r="I10" s="405"/>
      <c r="J10" s="405"/>
      <c r="K10" s="405"/>
      <c r="L10" s="405"/>
      <c r="M10" s="406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93" t="s">
        <v>11</v>
      </c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5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96" t="s">
        <v>15</v>
      </c>
      <c r="F13" s="397"/>
      <c r="G13" s="397"/>
      <c r="H13" s="397"/>
      <c r="I13" s="397"/>
      <c r="J13" s="398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99"/>
      <c r="W13" s="399"/>
      <c r="X13" s="399"/>
      <c r="Y13" s="41"/>
    </row>
    <row r="14" spans="1:25" x14ac:dyDescent="0.2">
      <c r="A14" s="33"/>
      <c r="B14" s="371">
        <v>1</v>
      </c>
      <c r="C14" s="373">
        <v>43906</v>
      </c>
      <c r="D14" s="373">
        <v>43941</v>
      </c>
      <c r="E14" s="400" t="s">
        <v>19</v>
      </c>
      <c r="F14" s="401"/>
      <c r="G14" s="402"/>
      <c r="H14" s="402"/>
      <c r="I14" s="402"/>
      <c r="J14" s="403"/>
      <c r="K14" s="390" t="s">
        <v>385</v>
      </c>
      <c r="L14" s="392">
        <f>'S1 - Backlog'!I19</f>
        <v>67</v>
      </c>
      <c r="M14" s="368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71"/>
      <c r="C15" s="373"/>
      <c r="D15" s="373"/>
      <c r="E15" s="400"/>
      <c r="F15" s="401"/>
      <c r="G15" s="402"/>
      <c r="H15" s="402"/>
      <c r="I15" s="402"/>
      <c r="J15" s="403"/>
      <c r="K15" s="391"/>
      <c r="L15" s="382"/>
      <c r="M15" s="368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71">
        <v>2</v>
      </c>
      <c r="C16" s="373">
        <v>43941</v>
      </c>
      <c r="D16" s="373">
        <v>43969</v>
      </c>
      <c r="E16" s="384"/>
      <c r="F16" s="385"/>
      <c r="G16" s="385"/>
      <c r="H16" s="385"/>
      <c r="I16" s="385"/>
      <c r="J16" s="386"/>
      <c r="K16" s="390" t="s">
        <v>485</v>
      </c>
      <c r="L16" s="392">
        <f>'S2 - Backlog'!I20</f>
        <v>87</v>
      </c>
      <c r="M16" s="368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72"/>
      <c r="C17" s="383"/>
      <c r="D17" s="383"/>
      <c r="E17" s="387"/>
      <c r="F17" s="388"/>
      <c r="G17" s="388"/>
      <c r="H17" s="388"/>
      <c r="I17" s="388"/>
      <c r="J17" s="389"/>
      <c r="K17" s="391"/>
      <c r="L17" s="382"/>
      <c r="M17" s="368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71">
        <v>3</v>
      </c>
      <c r="C18" s="373">
        <v>43969</v>
      </c>
      <c r="D18" s="373">
        <v>43997</v>
      </c>
      <c r="E18" s="384"/>
      <c r="F18" s="385"/>
      <c r="G18" s="385"/>
      <c r="H18" s="385"/>
      <c r="I18" s="385"/>
      <c r="J18" s="386"/>
      <c r="K18" s="390" t="s">
        <v>385</v>
      </c>
      <c r="L18" s="392">
        <f>'S3 - Backlog'!I18</f>
        <v>83</v>
      </c>
      <c r="M18" s="392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372"/>
      <c r="C19" s="383"/>
      <c r="D19" s="383"/>
      <c r="E19" s="387"/>
      <c r="F19" s="388"/>
      <c r="G19" s="388"/>
      <c r="H19" s="388"/>
      <c r="I19" s="388"/>
      <c r="J19" s="389"/>
      <c r="K19" s="391"/>
      <c r="L19" s="382"/>
      <c r="M19" s="382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71">
        <v>4</v>
      </c>
      <c r="C20" s="373"/>
      <c r="D20" s="373"/>
      <c r="E20" s="374"/>
      <c r="F20" s="375"/>
      <c r="G20" s="375"/>
      <c r="H20" s="375"/>
      <c r="I20" s="375"/>
      <c r="J20" s="376"/>
      <c r="K20" s="380"/>
      <c r="L20" s="382"/>
      <c r="M20" s="368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372"/>
      <c r="C21" s="373"/>
      <c r="D21" s="373"/>
      <c r="E21" s="377"/>
      <c r="F21" s="378"/>
      <c r="G21" s="378"/>
      <c r="H21" s="378"/>
      <c r="I21" s="378"/>
      <c r="J21" s="379"/>
      <c r="K21" s="381"/>
      <c r="L21" s="382"/>
      <c r="M21" s="368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370" t="s">
        <v>20</v>
      </c>
      <c r="C23" s="370"/>
      <c r="D23" s="370"/>
      <c r="E23" s="370"/>
      <c r="F23" s="370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369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369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374</v>
      </c>
      <c r="C26" s="176">
        <f>+'S1 - Tunnit'!B3</f>
        <v>36.25</v>
      </c>
      <c r="D26" s="176">
        <f>+'S2 -Tunnit'!B3</f>
        <v>21</v>
      </c>
      <c r="E26" s="176">
        <f>+'S3 -Tunnit'!B3</f>
        <v>28</v>
      </c>
      <c r="F26" s="176">
        <f>SUM(B26:E26)</f>
        <v>85.25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375</v>
      </c>
      <c r="C27" s="176">
        <f>'S1 - Tunnit'!B4</f>
        <v>40.25</v>
      </c>
      <c r="D27" s="176">
        <f>+'S2 -Tunnit'!B4</f>
        <v>25</v>
      </c>
      <c r="E27" s="176">
        <f>+'S3 -Tunnit'!B4</f>
        <v>40.5</v>
      </c>
      <c r="F27" s="176">
        <f>SUM(B27:E27)</f>
        <v>105.75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76.5</v>
      </c>
      <c r="D32" s="241">
        <f>SUM(D26:D31)</f>
        <v>46</v>
      </c>
      <c r="E32" s="241">
        <f>SUM(E26:E31)</f>
        <v>68.5</v>
      </c>
      <c r="F32" s="241">
        <f>SUM(F26:F31)</f>
        <v>191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226</v>
      </c>
      <c r="C2" s="315" t="s">
        <v>227</v>
      </c>
      <c r="D2" s="528" t="s">
        <v>228</v>
      </c>
      <c r="E2" s="529"/>
      <c r="F2" s="530" t="s">
        <v>229</v>
      </c>
      <c r="G2" s="529"/>
      <c r="H2" s="315" t="s">
        <v>230</v>
      </c>
      <c r="I2" s="91" t="s">
        <v>231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232</v>
      </c>
      <c r="D3" s="531" t="s">
        <v>233</v>
      </c>
      <c r="E3" s="531"/>
      <c r="F3" s="532" t="s">
        <v>234</v>
      </c>
      <c r="G3" s="533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533"/>
      <c r="E4" s="533"/>
      <c r="F4" s="532"/>
      <c r="G4" s="533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534" t="s">
        <v>92</v>
      </c>
      <c r="C8" s="535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235</v>
      </c>
      <c r="C10" s="536" t="s">
        <v>96</v>
      </c>
      <c r="D10" s="537"/>
      <c r="E10" s="314" t="s">
        <v>101</v>
      </c>
      <c r="F10" s="117" t="s">
        <v>97</v>
      </c>
      <c r="G10" s="116" t="s">
        <v>236</v>
      </c>
      <c r="H10" s="314" t="s">
        <v>99</v>
      </c>
      <c r="I10" s="314" t="s">
        <v>100</v>
      </c>
      <c r="J10" s="118" t="s">
        <v>237</v>
      </c>
      <c r="K10" s="119" t="s">
        <v>238</v>
      </c>
      <c r="L10" s="99"/>
      <c r="M10" s="311"/>
      <c r="N10" s="311"/>
      <c r="O10" s="312"/>
    </row>
    <row r="11" spans="1:15" ht="39" customHeight="1" x14ac:dyDescent="0.25">
      <c r="A11" s="94"/>
      <c r="B11" s="538" t="s">
        <v>239</v>
      </c>
      <c r="C11" s="538"/>
      <c r="D11" s="539"/>
      <c r="E11" s="540"/>
      <c r="F11" s="541"/>
      <c r="G11" s="540"/>
      <c r="H11" s="540"/>
      <c r="I11" s="540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240</v>
      </c>
      <c r="B12" s="313" t="s">
        <v>241</v>
      </c>
      <c r="C12" s="312" t="s">
        <v>242</v>
      </c>
      <c r="D12" s="312"/>
      <c r="E12" s="121">
        <v>7</v>
      </c>
      <c r="F12" s="122">
        <v>41357</v>
      </c>
      <c r="G12" s="123" t="s">
        <v>243</v>
      </c>
      <c r="H12" s="312"/>
      <c r="I12" s="312"/>
      <c r="J12" s="100" t="s">
        <v>244</v>
      </c>
      <c r="K12" s="100" t="s">
        <v>245</v>
      </c>
      <c r="L12" s="311"/>
      <c r="M12" s="311"/>
      <c r="N12" s="311"/>
      <c r="O12" s="312"/>
    </row>
    <row r="13" spans="1:15" ht="15" customHeight="1" x14ac:dyDescent="0.2">
      <c r="A13" s="312" t="s">
        <v>246</v>
      </c>
      <c r="B13" s="313" t="s">
        <v>241</v>
      </c>
      <c r="C13" s="542" t="s">
        <v>247</v>
      </c>
      <c r="D13" s="542"/>
      <c r="E13" s="121">
        <v>5</v>
      </c>
      <c r="F13" s="124">
        <v>41359</v>
      </c>
      <c r="G13" s="125" t="s">
        <v>248</v>
      </c>
      <c r="H13" s="312"/>
      <c r="I13" s="312"/>
      <c r="J13" s="100"/>
      <c r="K13" s="100" t="s">
        <v>245</v>
      </c>
      <c r="L13" s="311"/>
      <c r="M13" s="311"/>
      <c r="N13" s="311"/>
      <c r="O13" s="312"/>
    </row>
    <row r="14" spans="1:15" ht="15" customHeight="1" x14ac:dyDescent="0.2">
      <c r="A14" s="312" t="s">
        <v>249</v>
      </c>
      <c r="B14" s="313" t="s">
        <v>241</v>
      </c>
      <c r="C14" s="312" t="s">
        <v>250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251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252</v>
      </c>
      <c r="B15" s="313" t="s">
        <v>241</v>
      </c>
      <c r="C15" s="312" t="s">
        <v>253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254</v>
      </c>
      <c r="B16" s="313" t="s">
        <v>241</v>
      </c>
      <c r="C16" s="542" t="s">
        <v>255</v>
      </c>
      <c r="D16" s="542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256</v>
      </c>
      <c r="B18" s="313" t="s">
        <v>241</v>
      </c>
      <c r="C18" s="312" t="s">
        <v>257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258</v>
      </c>
      <c r="B19" s="127" t="s">
        <v>259</v>
      </c>
      <c r="C19" s="542" t="s">
        <v>260</v>
      </c>
      <c r="D19" s="543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261</v>
      </c>
      <c r="B21" s="313" t="s">
        <v>262</v>
      </c>
      <c r="C21" s="544" t="s">
        <v>263</v>
      </c>
      <c r="D21" s="545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42" t="s">
        <v>264</v>
      </c>
      <c r="D22" s="543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42" t="s">
        <v>265</v>
      </c>
      <c r="D23" s="543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42" t="s">
        <v>266</v>
      </c>
      <c r="D24" s="543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42" t="s">
        <v>267</v>
      </c>
      <c r="D25" s="542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42" t="s">
        <v>268</v>
      </c>
      <c r="D26" s="543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46" t="s">
        <v>269</v>
      </c>
      <c r="C27" s="547"/>
      <c r="D27" s="548"/>
      <c r="E27" s="549"/>
      <c r="F27" s="550"/>
      <c r="G27" s="549"/>
      <c r="H27" s="549"/>
      <c r="I27" s="549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270</v>
      </c>
      <c r="C29" s="544" t="s">
        <v>271</v>
      </c>
      <c r="D29" s="544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42" t="s">
        <v>272</v>
      </c>
      <c r="D30" s="543"/>
      <c r="E30" s="121" t="s">
        <v>273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42" t="s">
        <v>274</v>
      </c>
      <c r="D31" s="543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42" t="s">
        <v>275</v>
      </c>
      <c r="D32" s="543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42" t="s">
        <v>276</v>
      </c>
      <c r="D33" s="543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42" t="s">
        <v>277</v>
      </c>
      <c r="D34" s="543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42" t="s">
        <v>278</v>
      </c>
      <c r="D35" s="543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44" t="s">
        <v>279</v>
      </c>
      <c r="D38" s="545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42"/>
      <c r="D39" s="543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42" t="s">
        <v>280</v>
      </c>
      <c r="D40" s="543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46" t="s">
        <v>281</v>
      </c>
      <c r="C46" s="546"/>
      <c r="D46" s="546"/>
      <c r="E46" s="546"/>
      <c r="F46" s="546"/>
      <c r="G46" s="546"/>
      <c r="H46" s="546"/>
      <c r="I46" s="546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246</v>
      </c>
      <c r="B47" s="313"/>
      <c r="C47" s="542" t="s">
        <v>282</v>
      </c>
      <c r="D47" s="542"/>
      <c r="E47" s="121">
        <v>11</v>
      </c>
      <c r="F47" s="124">
        <v>41363</v>
      </c>
      <c r="G47" s="125"/>
      <c r="H47" s="312"/>
      <c r="I47" s="312"/>
      <c r="J47" s="104"/>
      <c r="K47" s="100" t="s">
        <v>245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42"/>
      <c r="D48" s="542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246</v>
      </c>
      <c r="B49" s="313"/>
      <c r="C49" s="542" t="s">
        <v>283</v>
      </c>
      <c r="D49" s="542"/>
      <c r="E49" s="121">
        <v>10</v>
      </c>
      <c r="F49" s="124">
        <v>41363</v>
      </c>
      <c r="G49" s="125"/>
      <c r="H49" s="312"/>
      <c r="I49" s="312"/>
      <c r="J49" s="104"/>
      <c r="K49" s="100" t="s">
        <v>245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42"/>
      <c r="D50" s="542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42"/>
      <c r="D52" s="543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46" t="s">
        <v>284</v>
      </c>
      <c r="C54" s="546"/>
      <c r="D54" s="546"/>
      <c r="E54" s="546"/>
      <c r="F54" s="546"/>
      <c r="G54" s="546"/>
      <c r="H54" s="546"/>
      <c r="I54" s="546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42" t="s">
        <v>285</v>
      </c>
      <c r="D55" s="543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42" t="s">
        <v>286</v>
      </c>
      <c r="D56" s="542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46" t="s">
        <v>287</v>
      </c>
      <c r="C58" s="546"/>
      <c r="D58" s="546"/>
      <c r="E58" s="546"/>
      <c r="F58" s="546"/>
      <c r="G58" s="546"/>
      <c r="H58" s="546"/>
      <c r="I58" s="546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241</v>
      </c>
      <c r="C59" s="542" t="s">
        <v>288</v>
      </c>
      <c r="D59" s="542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43" t="s">
        <v>289</v>
      </c>
      <c r="D60" s="543"/>
      <c r="E60" s="121">
        <v>50</v>
      </c>
      <c r="F60" s="138" t="s">
        <v>290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43" t="s">
        <v>291</v>
      </c>
      <c r="D61" s="543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292</v>
      </c>
      <c r="D62" s="311" t="s">
        <v>293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43" t="s">
        <v>292</v>
      </c>
      <c r="D63" s="543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294</v>
      </c>
      <c r="D64" s="311" t="s">
        <v>293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294</v>
      </c>
      <c r="D65" s="311" t="s">
        <v>295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296</v>
      </c>
      <c r="D66" s="311" t="s">
        <v>293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296</v>
      </c>
      <c r="D67" s="311" t="s">
        <v>295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297</v>
      </c>
      <c r="B68" s="313" t="s">
        <v>241</v>
      </c>
      <c r="C68" s="542" t="s">
        <v>298</v>
      </c>
      <c r="D68" s="542"/>
      <c r="E68" s="121">
        <v>28</v>
      </c>
      <c r="F68" s="124">
        <v>41320</v>
      </c>
      <c r="G68" s="140" t="s">
        <v>299</v>
      </c>
      <c r="H68" s="312"/>
      <c r="I68" s="312"/>
      <c r="J68" s="104"/>
      <c r="K68" s="104" t="s">
        <v>300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241</v>
      </c>
      <c r="C69" s="312" t="s">
        <v>301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300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46" t="s">
        <v>302</v>
      </c>
      <c r="C71" s="546"/>
      <c r="D71" s="546"/>
      <c r="E71" s="546"/>
      <c r="F71" s="546"/>
      <c r="G71" s="546"/>
      <c r="H71" s="546"/>
      <c r="I71" s="546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43" t="s">
        <v>303</v>
      </c>
      <c r="D72" s="543"/>
      <c r="E72" s="312">
        <v>20</v>
      </c>
      <c r="F72" s="142"/>
      <c r="G72" s="312"/>
      <c r="H72" s="312"/>
      <c r="I72" s="312"/>
      <c r="J72" s="104"/>
      <c r="K72" s="104" t="s">
        <v>304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241</v>
      </c>
      <c r="C73" s="543" t="s">
        <v>305</v>
      </c>
      <c r="D73" s="543"/>
      <c r="E73" s="312">
        <v>16</v>
      </c>
      <c r="F73" s="3" t="s">
        <v>306</v>
      </c>
      <c r="G73" s="312"/>
      <c r="H73" s="312"/>
      <c r="I73" s="312"/>
      <c r="J73" s="104">
        <v>2.5</v>
      </c>
      <c r="K73" s="104" t="s">
        <v>307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46" t="s">
        <v>84</v>
      </c>
      <c r="C77" s="546"/>
      <c r="D77" s="546"/>
      <c r="E77" s="546"/>
      <c r="F77" s="546"/>
      <c r="G77" s="546"/>
      <c r="H77" s="546"/>
      <c r="I77" s="546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42" t="s">
        <v>308</v>
      </c>
      <c r="D78" s="542"/>
      <c r="E78" s="542"/>
      <c r="F78" s="542"/>
      <c r="G78" s="542"/>
      <c r="H78" s="542"/>
      <c r="I78" s="542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51"/>
      <c r="D79" s="551"/>
      <c r="E79" s="551"/>
      <c r="F79" s="551"/>
      <c r="G79" s="551"/>
      <c r="H79" s="551"/>
      <c r="I79" s="551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309</v>
      </c>
      <c r="B81" s="143"/>
      <c r="C81" s="552" t="s">
        <v>310</v>
      </c>
      <c r="D81" s="552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311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53" t="s">
        <v>114</v>
      </c>
      <c r="B1" s="554"/>
      <c r="C1" s="554"/>
      <c r="D1" s="554"/>
      <c r="E1" s="554"/>
      <c r="F1" s="555"/>
      <c r="G1" s="145"/>
    </row>
    <row r="2" spans="1:7" x14ac:dyDescent="0.25">
      <c r="A2" s="146" t="s">
        <v>21</v>
      </c>
      <c r="B2" s="44" t="s">
        <v>26</v>
      </c>
      <c r="C2" s="44" t="s">
        <v>312</v>
      </c>
      <c r="D2" s="484" t="s">
        <v>36</v>
      </c>
      <c r="E2" s="484"/>
      <c r="F2" s="484"/>
      <c r="G2" s="147"/>
    </row>
    <row r="3" spans="1:7" x14ac:dyDescent="0.25">
      <c r="A3" s="148" t="s">
        <v>313</v>
      </c>
      <c r="B3" s="149">
        <f>SUMIF(B13:B998,"Anu",E13:E998)</f>
        <v>29.5</v>
      </c>
      <c r="C3" s="149">
        <f>B3/4</f>
        <v>7.375</v>
      </c>
      <c r="D3" s="556" t="s">
        <v>314</v>
      </c>
      <c r="E3" s="557"/>
      <c r="F3" s="558"/>
      <c r="G3" s="145"/>
    </row>
    <row r="4" spans="1:7" x14ac:dyDescent="0.25">
      <c r="A4" s="148" t="s">
        <v>315</v>
      </c>
      <c r="B4" s="149">
        <f>SUMIF(B13:B998,"Ari",E13:E998)</f>
        <v>39</v>
      </c>
      <c r="C4" s="149">
        <f>B4/4</f>
        <v>9.75</v>
      </c>
      <c r="D4" s="559" t="s">
        <v>316</v>
      </c>
      <c r="E4" s="560"/>
      <c r="F4" s="561"/>
      <c r="G4" s="145"/>
    </row>
    <row r="5" spans="1:7" x14ac:dyDescent="0.25">
      <c r="A5" s="148" t="s">
        <v>317</v>
      </c>
      <c r="B5" s="149">
        <f>SUMIF(B13:B998,"Ilkka",E13:E998)</f>
        <v>29</v>
      </c>
      <c r="C5" s="149">
        <f>B5/4</f>
        <v>7.25</v>
      </c>
      <c r="D5" s="559"/>
      <c r="E5" s="560"/>
      <c r="F5" s="561"/>
      <c r="G5" s="145"/>
    </row>
    <row r="6" spans="1:7" x14ac:dyDescent="0.25">
      <c r="A6" s="148" t="s">
        <v>318</v>
      </c>
      <c r="B6" s="149">
        <f>SUMIF(B13:B998,"Ka",E13:E998)</f>
        <v>19</v>
      </c>
      <c r="C6" s="149">
        <f>B6/4</f>
        <v>4.75</v>
      </c>
      <c r="D6" s="559"/>
      <c r="E6" s="560"/>
      <c r="F6" s="561"/>
      <c r="G6" s="145"/>
    </row>
    <row r="7" spans="1:7" x14ac:dyDescent="0.25">
      <c r="A7" s="150" t="s">
        <v>319</v>
      </c>
      <c r="B7" s="151">
        <f>SUMIF(B13:B998,"Tero",E13:E998)</f>
        <v>24.5</v>
      </c>
      <c r="C7" s="151">
        <f>B7/4</f>
        <v>6.125</v>
      </c>
      <c r="D7" s="559"/>
      <c r="E7" s="560"/>
      <c r="F7" s="561"/>
      <c r="G7" s="145"/>
    </row>
    <row r="8" spans="1:7" x14ac:dyDescent="0.25">
      <c r="A8" s="562" t="s">
        <v>37</v>
      </c>
      <c r="B8" s="564">
        <f>IF((SUM(B3:B7)=0),"",SUM(B3:B7))</f>
        <v>141</v>
      </c>
      <c r="C8" s="564">
        <f>IF((SUM(C3:C7)=0),"",SUM(C3:C7))</f>
        <v>35.25</v>
      </c>
      <c r="D8" s="559"/>
      <c r="E8" s="560"/>
      <c r="F8" s="561"/>
      <c r="G8" s="145"/>
    </row>
    <row r="9" spans="1:7" s="11" customFormat="1" x14ac:dyDescent="0.25">
      <c r="A9" s="563"/>
      <c r="B9" s="565"/>
      <c r="C9" s="566"/>
      <c r="D9" s="567"/>
      <c r="E9" s="568"/>
      <c r="F9" s="569"/>
      <c r="G9" s="145"/>
    </row>
    <row r="10" spans="1:7" s="11" customFormat="1" x14ac:dyDescent="0.25">
      <c r="A10" s="570" t="s">
        <v>39</v>
      </c>
      <c r="B10" s="571"/>
      <c r="C10" s="571"/>
      <c r="D10" s="571"/>
      <c r="E10" s="572"/>
      <c r="F10" s="571"/>
      <c r="G10" s="147"/>
    </row>
    <row r="11" spans="1:7" x14ac:dyDescent="0.25">
      <c r="A11" s="573" t="s">
        <v>40</v>
      </c>
      <c r="B11" s="510" t="s">
        <v>21</v>
      </c>
      <c r="C11" s="396" t="s">
        <v>41</v>
      </c>
      <c r="D11" s="398"/>
      <c r="E11" s="574" t="s">
        <v>42</v>
      </c>
      <c r="F11" s="576" t="s">
        <v>320</v>
      </c>
      <c r="G11" s="145"/>
    </row>
    <row r="12" spans="1:7" ht="15.75" customHeight="1" x14ac:dyDescent="0.25">
      <c r="A12" s="573"/>
      <c r="B12" s="510"/>
      <c r="C12" s="302" t="s">
        <v>44</v>
      </c>
      <c r="D12" s="152" t="s">
        <v>45</v>
      </c>
      <c r="E12" s="575"/>
      <c r="F12" s="577"/>
      <c r="G12" s="145"/>
    </row>
    <row r="13" spans="1:7" x14ac:dyDescent="0.25">
      <c r="A13" s="153">
        <v>41317</v>
      </c>
      <c r="B13" s="154" t="s">
        <v>313</v>
      </c>
      <c r="C13" s="155"/>
      <c r="D13" s="156" t="s">
        <v>321</v>
      </c>
      <c r="E13" s="157">
        <v>2</v>
      </c>
      <c r="F13" s="158" t="s">
        <v>322</v>
      </c>
      <c r="G13" s="145"/>
    </row>
    <row r="14" spans="1:7" x14ac:dyDescent="0.25">
      <c r="A14" s="153">
        <v>41319</v>
      </c>
      <c r="B14" s="154" t="s">
        <v>313</v>
      </c>
      <c r="C14" s="159"/>
      <c r="D14" s="156" t="s">
        <v>321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313</v>
      </c>
      <c r="C15" s="162"/>
      <c r="D15" s="156" t="s">
        <v>323</v>
      </c>
      <c r="E15" s="157">
        <v>1</v>
      </c>
      <c r="F15" s="158" t="s">
        <v>324</v>
      </c>
      <c r="G15" s="145"/>
    </row>
    <row r="16" spans="1:7" x14ac:dyDescent="0.25">
      <c r="A16" s="153">
        <v>41320</v>
      </c>
      <c r="B16" s="154" t="s">
        <v>313</v>
      </c>
      <c r="C16" s="163" t="s">
        <v>297</v>
      </c>
      <c r="D16" s="156" t="s">
        <v>325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313</v>
      </c>
      <c r="C17" s="163" t="s">
        <v>297</v>
      </c>
      <c r="D17" s="156" t="s">
        <v>326</v>
      </c>
      <c r="E17" s="157">
        <v>1</v>
      </c>
      <c r="F17" s="158" t="s">
        <v>327</v>
      </c>
      <c r="G17" s="145"/>
    </row>
    <row r="18" spans="1:7" x14ac:dyDescent="0.25">
      <c r="A18" s="153">
        <v>41317</v>
      </c>
      <c r="B18" s="154" t="s">
        <v>315</v>
      </c>
      <c r="C18" s="155"/>
      <c r="D18" s="156" t="s">
        <v>321</v>
      </c>
      <c r="E18" s="157">
        <v>2</v>
      </c>
      <c r="F18" s="158" t="s">
        <v>322</v>
      </c>
      <c r="G18" s="145"/>
    </row>
    <row r="19" spans="1:7" x14ac:dyDescent="0.25">
      <c r="A19" s="153">
        <v>41319</v>
      </c>
      <c r="B19" s="154" t="s">
        <v>315</v>
      </c>
      <c r="C19" s="162"/>
      <c r="D19" s="156" t="s">
        <v>321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315</v>
      </c>
      <c r="C20" s="165"/>
      <c r="D20" s="156" t="s">
        <v>328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315</v>
      </c>
      <c r="C21" s="165" t="s">
        <v>246</v>
      </c>
      <c r="D21" s="156" t="s">
        <v>329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317</v>
      </c>
      <c r="C22" s="165" t="s">
        <v>246</v>
      </c>
      <c r="D22" s="156" t="s">
        <v>329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318</v>
      </c>
      <c r="C23" s="155"/>
      <c r="D23" s="156" t="s">
        <v>321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318</v>
      </c>
      <c r="C24" s="162"/>
      <c r="D24" s="156" t="s">
        <v>321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318</v>
      </c>
      <c r="C25" s="163" t="s">
        <v>330</v>
      </c>
      <c r="D25" s="156" t="s">
        <v>331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318</v>
      </c>
      <c r="C26" s="163" t="s">
        <v>330</v>
      </c>
      <c r="D26" s="156" t="s">
        <v>332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319</v>
      </c>
      <c r="C27" s="155"/>
      <c r="D27" s="156" t="s">
        <v>321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319</v>
      </c>
      <c r="C28" s="159"/>
      <c r="D28" s="156" t="s">
        <v>321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319</v>
      </c>
      <c r="C29" s="159"/>
      <c r="D29" s="156" t="s">
        <v>321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317</v>
      </c>
      <c r="C30" s="159"/>
      <c r="D30" s="156" t="s">
        <v>321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317</v>
      </c>
      <c r="C31" s="162"/>
      <c r="D31" s="156" t="s">
        <v>321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317</v>
      </c>
      <c r="C32" s="163" t="s">
        <v>333</v>
      </c>
      <c r="D32" s="156" t="s">
        <v>334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315</v>
      </c>
      <c r="C33" s="154"/>
      <c r="D33" s="156" t="s">
        <v>321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315</v>
      </c>
      <c r="C34" s="165" t="s">
        <v>246</v>
      </c>
      <c r="D34" s="156" t="s">
        <v>335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313</v>
      </c>
      <c r="C35" s="154"/>
      <c r="D35" s="156" t="s">
        <v>321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317</v>
      </c>
      <c r="C36" s="163" t="s">
        <v>333</v>
      </c>
      <c r="D36" s="156" t="s">
        <v>336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315</v>
      </c>
      <c r="C37" s="163" t="s">
        <v>333</v>
      </c>
      <c r="D37" s="156" t="s">
        <v>336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319</v>
      </c>
      <c r="C38" s="163" t="s">
        <v>337</v>
      </c>
      <c r="D38" s="156" t="s">
        <v>338</v>
      </c>
      <c r="E38" s="157">
        <v>2</v>
      </c>
      <c r="F38" s="158" t="s">
        <v>339</v>
      </c>
      <c r="G38" s="145"/>
    </row>
    <row r="39" spans="1:7" x14ac:dyDescent="0.25">
      <c r="A39" s="153">
        <v>41326</v>
      </c>
      <c r="B39" s="154" t="s">
        <v>315</v>
      </c>
      <c r="C39" s="165" t="s">
        <v>246</v>
      </c>
      <c r="D39" s="156" t="s">
        <v>340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319</v>
      </c>
      <c r="C40" s="163" t="s">
        <v>337</v>
      </c>
      <c r="D40" s="156" t="s">
        <v>341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313</v>
      </c>
      <c r="C41" s="155"/>
      <c r="D41" s="156" t="s">
        <v>342</v>
      </c>
      <c r="E41" s="157">
        <v>1</v>
      </c>
      <c r="F41" s="158" t="s">
        <v>343</v>
      </c>
      <c r="G41" s="145"/>
    </row>
    <row r="42" spans="1:7" x14ac:dyDescent="0.25">
      <c r="A42" s="153">
        <v>41329</v>
      </c>
      <c r="B42" s="154" t="s">
        <v>315</v>
      </c>
      <c r="C42" s="162"/>
      <c r="D42" s="156" t="s">
        <v>321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317</v>
      </c>
      <c r="C43" s="163" t="s">
        <v>333</v>
      </c>
      <c r="D43" s="156" t="s">
        <v>344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317</v>
      </c>
      <c r="C44" s="154"/>
      <c r="D44" s="156" t="s">
        <v>321</v>
      </c>
      <c r="E44" s="157">
        <v>2</v>
      </c>
      <c r="F44" s="158" t="s">
        <v>345</v>
      </c>
      <c r="G44" s="145"/>
    </row>
    <row r="45" spans="1:7" x14ac:dyDescent="0.25">
      <c r="A45" s="153">
        <v>41329</v>
      </c>
      <c r="B45" s="154" t="s">
        <v>315</v>
      </c>
      <c r="C45" s="163" t="s">
        <v>346</v>
      </c>
      <c r="D45" s="156" t="s">
        <v>347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319</v>
      </c>
      <c r="C46" s="155"/>
      <c r="D46" s="156" t="s">
        <v>321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318</v>
      </c>
      <c r="C47" s="159"/>
      <c r="D47" s="156" t="s">
        <v>321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313</v>
      </c>
      <c r="C48" s="162"/>
      <c r="D48" s="156" t="s">
        <v>321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317</v>
      </c>
      <c r="C49" s="165" t="s">
        <v>240</v>
      </c>
      <c r="D49" s="156" t="s">
        <v>348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319</v>
      </c>
      <c r="C50" s="155"/>
      <c r="D50" s="156" t="s">
        <v>349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313</v>
      </c>
      <c r="C51" s="159"/>
      <c r="D51" s="156" t="s">
        <v>321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317</v>
      </c>
      <c r="C52" s="159"/>
      <c r="D52" s="156" t="s">
        <v>321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319</v>
      </c>
      <c r="C53" s="159"/>
      <c r="D53" s="156" t="s">
        <v>321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315</v>
      </c>
      <c r="C54" s="162"/>
      <c r="D54" s="156" t="s">
        <v>321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313</v>
      </c>
      <c r="C55" s="165" t="s">
        <v>240</v>
      </c>
      <c r="D55" s="156" t="s">
        <v>350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313</v>
      </c>
      <c r="C56" s="155"/>
      <c r="D56" s="156" t="s">
        <v>321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315</v>
      </c>
      <c r="C57" s="159"/>
      <c r="D57" s="156" t="s">
        <v>321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318</v>
      </c>
      <c r="C58" s="159"/>
      <c r="D58" s="156" t="s">
        <v>321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317</v>
      </c>
      <c r="C59" s="159"/>
      <c r="D59" s="156" t="s">
        <v>321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319</v>
      </c>
      <c r="C60" s="162"/>
      <c r="D60" s="156" t="s">
        <v>321</v>
      </c>
      <c r="E60" s="157">
        <v>0.5</v>
      </c>
      <c r="F60" s="158" t="s">
        <v>351</v>
      </c>
      <c r="G60" s="145"/>
    </row>
    <row r="61" spans="1:7" x14ac:dyDescent="0.25">
      <c r="A61" s="153">
        <v>41337</v>
      </c>
      <c r="B61" s="154" t="s">
        <v>319</v>
      </c>
      <c r="C61" s="165" t="s">
        <v>352</v>
      </c>
      <c r="D61" s="156" t="s">
        <v>353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313</v>
      </c>
      <c r="C62" s="165"/>
      <c r="D62" s="156" t="s">
        <v>354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319</v>
      </c>
      <c r="C63" s="163" t="s">
        <v>355</v>
      </c>
      <c r="D63" s="63" t="s">
        <v>356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317</v>
      </c>
      <c r="C64" s="165" t="s">
        <v>357</v>
      </c>
      <c r="D64" s="156" t="s">
        <v>358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313</v>
      </c>
      <c r="C66" s="159"/>
      <c r="D66" s="156" t="s">
        <v>321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315</v>
      </c>
      <c r="C67" s="159"/>
      <c r="D67" s="156" t="s">
        <v>321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317</v>
      </c>
      <c r="C68" s="159"/>
      <c r="D68" s="156" t="s">
        <v>321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318</v>
      </c>
      <c r="C69" s="159"/>
      <c r="D69" s="156" t="s">
        <v>321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319</v>
      </c>
      <c r="C70" s="159"/>
      <c r="D70" s="156" t="s">
        <v>321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313</v>
      </c>
      <c r="C71" s="162"/>
      <c r="D71" s="156" t="s">
        <v>359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315</v>
      </c>
      <c r="C72" s="163" t="s">
        <v>360</v>
      </c>
      <c r="D72" s="156" t="s">
        <v>361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313</v>
      </c>
      <c r="C73" s="165"/>
      <c r="D73" s="156" t="s">
        <v>359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313</v>
      </c>
      <c r="C74" s="155"/>
      <c r="D74" s="156" t="s">
        <v>321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315</v>
      </c>
      <c r="C75" s="159"/>
      <c r="D75" s="156" t="s">
        <v>321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319</v>
      </c>
      <c r="C76" s="159"/>
      <c r="D76" s="156" t="s">
        <v>321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318</v>
      </c>
      <c r="C77" s="159"/>
      <c r="D77" s="156" t="s">
        <v>321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317</v>
      </c>
      <c r="C78" s="162"/>
      <c r="D78" s="156" t="s">
        <v>321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313</v>
      </c>
      <c r="C79" s="165"/>
      <c r="D79" s="156" t="s">
        <v>362</v>
      </c>
      <c r="E79" s="157">
        <v>1</v>
      </c>
      <c r="F79" s="158" t="s">
        <v>363</v>
      </c>
      <c r="G79" s="145"/>
    </row>
    <row r="80" spans="1:7" ht="30" customHeight="1" x14ac:dyDescent="0.25">
      <c r="A80" s="153">
        <v>41341</v>
      </c>
      <c r="B80" s="154" t="s">
        <v>315</v>
      </c>
      <c r="C80" s="163" t="s">
        <v>364</v>
      </c>
      <c r="D80" s="156" t="s">
        <v>365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318</v>
      </c>
      <c r="C81" s="163" t="s">
        <v>366</v>
      </c>
      <c r="D81" s="156" t="s">
        <v>367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318</v>
      </c>
      <c r="C82" s="163" t="s">
        <v>249</v>
      </c>
      <c r="D82" s="156" t="s">
        <v>368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318</v>
      </c>
      <c r="C83" s="163" t="s">
        <v>254</v>
      </c>
      <c r="D83" s="156" t="s">
        <v>369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318</v>
      </c>
      <c r="C84" s="163" t="s">
        <v>254</v>
      </c>
      <c r="D84" s="156" t="s">
        <v>370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317</v>
      </c>
      <c r="C85" s="155"/>
      <c r="D85" s="156" t="s">
        <v>371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317</v>
      </c>
      <c r="C86" s="159"/>
      <c r="D86" s="156" t="s">
        <v>372</v>
      </c>
      <c r="E86" s="171">
        <v>3</v>
      </c>
      <c r="F86" s="147"/>
      <c r="G86" s="161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29" zoomScaleNormal="100" workbookViewId="0">
      <selection activeCell="B42" sqref="B42:H42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59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33" t="s">
        <v>76</v>
      </c>
      <c r="C2" s="434"/>
      <c r="D2" s="434"/>
      <c r="E2" s="434"/>
      <c r="F2" s="434"/>
      <c r="G2" s="434"/>
      <c r="H2" s="435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30" t="s">
        <v>376</v>
      </c>
      <c r="C3" s="431"/>
      <c r="D3" s="431"/>
      <c r="E3" s="431"/>
      <c r="F3" s="431"/>
      <c r="G3" s="431"/>
      <c r="H3" s="432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24" t="s">
        <v>77</v>
      </c>
      <c r="D4" s="425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26" t="s">
        <v>386</v>
      </c>
      <c r="C5" s="269" t="s">
        <v>374</v>
      </c>
      <c r="D5" s="291" t="s">
        <v>80</v>
      </c>
      <c r="E5" s="294" t="s">
        <v>416</v>
      </c>
      <c r="F5" s="230"/>
      <c r="G5" s="294" t="s">
        <v>387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26"/>
      <c r="C6" s="269" t="s">
        <v>375</v>
      </c>
      <c r="D6" s="291" t="s">
        <v>80</v>
      </c>
      <c r="E6" s="294" t="s">
        <v>416</v>
      </c>
      <c r="F6" s="184"/>
      <c r="G6" s="317" t="s">
        <v>387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21"/>
      <c r="C7" s="422"/>
      <c r="D7" s="422"/>
      <c r="E7" s="422"/>
      <c r="F7" s="422"/>
      <c r="G7" s="422"/>
      <c r="H7" s="423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26" t="s">
        <v>373</v>
      </c>
      <c r="C8" s="269" t="s">
        <v>374</v>
      </c>
      <c r="D8" s="318" t="s">
        <v>80</v>
      </c>
      <c r="E8" s="317" t="s">
        <v>387</v>
      </c>
      <c r="F8" s="230"/>
      <c r="G8" s="317" t="s">
        <v>418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26"/>
      <c r="C9" s="269" t="s">
        <v>375</v>
      </c>
      <c r="D9" s="318" t="s">
        <v>80</v>
      </c>
      <c r="E9" s="317" t="s">
        <v>387</v>
      </c>
      <c r="F9" s="184"/>
      <c r="G9" s="317" t="s">
        <v>387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21"/>
      <c r="C10" s="422"/>
      <c r="D10" s="422"/>
      <c r="E10" s="422"/>
      <c r="F10" s="422"/>
      <c r="G10" s="422"/>
      <c r="H10" s="423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19" t="s">
        <v>388</v>
      </c>
      <c r="C11" s="269" t="s">
        <v>374</v>
      </c>
      <c r="D11" s="325" t="s">
        <v>80</v>
      </c>
      <c r="E11" s="324" t="s">
        <v>436</v>
      </c>
      <c r="F11" s="230"/>
      <c r="G11" s="324" t="s">
        <v>442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20"/>
      <c r="C12" s="269" t="s">
        <v>375</v>
      </c>
      <c r="D12" s="325" t="s">
        <v>80</v>
      </c>
      <c r="E12" s="324" t="s">
        <v>387</v>
      </c>
      <c r="F12" s="184"/>
      <c r="G12" s="324" t="s">
        <v>387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21"/>
      <c r="C13" s="422"/>
      <c r="D13" s="422"/>
      <c r="E13" s="422"/>
      <c r="F13" s="422"/>
      <c r="G13" s="422"/>
      <c r="H13" s="423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19" t="s">
        <v>441</v>
      </c>
      <c r="C14" s="269" t="s">
        <v>374</v>
      </c>
      <c r="D14" s="325" t="s">
        <v>80</v>
      </c>
      <c r="E14" s="324" t="s">
        <v>442</v>
      </c>
      <c r="F14" s="230"/>
      <c r="G14" s="324" t="s">
        <v>446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20"/>
      <c r="C15" s="269" t="s">
        <v>375</v>
      </c>
      <c r="D15" s="325" t="s">
        <v>80</v>
      </c>
      <c r="E15" s="324" t="s">
        <v>448</v>
      </c>
      <c r="F15" s="184"/>
      <c r="G15" s="324" t="s">
        <v>447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21"/>
      <c r="C16" s="422"/>
      <c r="D16" s="422"/>
      <c r="E16" s="422"/>
      <c r="F16" s="422"/>
      <c r="G16" s="422"/>
      <c r="H16" s="423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19" t="s">
        <v>494</v>
      </c>
      <c r="C17" s="269" t="s">
        <v>374</v>
      </c>
      <c r="D17" s="337" t="s">
        <v>80</v>
      </c>
      <c r="E17" s="193" t="s">
        <v>499</v>
      </c>
      <c r="F17" s="230"/>
      <c r="G17" s="193" t="s">
        <v>501</v>
      </c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20"/>
      <c r="C18" s="269" t="s">
        <v>375</v>
      </c>
      <c r="D18" s="337" t="s">
        <v>80</v>
      </c>
      <c r="E18" s="193" t="s">
        <v>498</v>
      </c>
      <c r="F18" s="184"/>
      <c r="G18" s="193" t="s">
        <v>500</v>
      </c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21"/>
      <c r="C19" s="422"/>
      <c r="D19" s="422"/>
      <c r="E19" s="422"/>
      <c r="F19" s="422"/>
      <c r="G19" s="422"/>
      <c r="H19" s="423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19" t="s">
        <v>489</v>
      </c>
      <c r="C20" s="269" t="s">
        <v>374</v>
      </c>
      <c r="D20" s="337" t="s">
        <v>80</v>
      </c>
      <c r="E20" s="193" t="s">
        <v>503</v>
      </c>
      <c r="F20" s="230"/>
      <c r="G20" s="193" t="s">
        <v>503</v>
      </c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20"/>
      <c r="C21" s="269" t="s">
        <v>375</v>
      </c>
      <c r="D21" s="337" t="s">
        <v>80</v>
      </c>
      <c r="E21" s="193" t="s">
        <v>503</v>
      </c>
      <c r="F21" s="184"/>
      <c r="G21" s="193" t="s">
        <v>503</v>
      </c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21"/>
      <c r="C22" s="422"/>
      <c r="D22" s="422"/>
      <c r="E22" s="422"/>
      <c r="F22" s="422"/>
      <c r="G22" s="422"/>
      <c r="H22" s="423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19" t="s">
        <v>490</v>
      </c>
      <c r="C23" s="269" t="s">
        <v>374</v>
      </c>
      <c r="D23" s="337" t="s">
        <v>80</v>
      </c>
      <c r="E23" s="193" t="s">
        <v>503</v>
      </c>
      <c r="F23" s="230"/>
      <c r="G23" s="193" t="s">
        <v>503</v>
      </c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20"/>
      <c r="C24" s="269" t="s">
        <v>375</v>
      </c>
      <c r="D24" s="337" t="s">
        <v>80</v>
      </c>
      <c r="E24" s="193" t="s">
        <v>503</v>
      </c>
      <c r="F24" s="184"/>
      <c r="G24" s="193" t="s">
        <v>503</v>
      </c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21"/>
      <c r="C25" s="422"/>
      <c r="D25" s="422"/>
      <c r="E25" s="422"/>
      <c r="F25" s="422"/>
      <c r="G25" s="422"/>
      <c r="H25" s="423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19" t="s">
        <v>491</v>
      </c>
      <c r="C26" s="269" t="s">
        <v>374</v>
      </c>
      <c r="D26" s="337" t="s">
        <v>80</v>
      </c>
      <c r="E26" s="193" t="s">
        <v>503</v>
      </c>
      <c r="F26" s="230"/>
      <c r="G26" s="193" t="s">
        <v>503</v>
      </c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20"/>
      <c r="C27" s="269" t="s">
        <v>375</v>
      </c>
      <c r="D27" s="337" t="s">
        <v>80</v>
      </c>
      <c r="E27" s="193" t="s">
        <v>503</v>
      </c>
      <c r="F27" s="184"/>
      <c r="G27" s="193" t="s">
        <v>503</v>
      </c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21"/>
      <c r="C28" s="422"/>
      <c r="D28" s="422"/>
      <c r="E28" s="422"/>
      <c r="F28" s="422"/>
      <c r="G28" s="422"/>
      <c r="H28" s="423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19" t="s">
        <v>492</v>
      </c>
      <c r="C29" s="269" t="s">
        <v>374</v>
      </c>
      <c r="D29" s="337" t="s">
        <v>80</v>
      </c>
      <c r="E29" s="338" t="s">
        <v>567</v>
      </c>
      <c r="F29" s="230"/>
      <c r="G29" s="367" t="s">
        <v>567</v>
      </c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20"/>
      <c r="C30" s="269" t="s">
        <v>375</v>
      </c>
      <c r="D30" s="337" t="s">
        <v>80</v>
      </c>
      <c r="E30" s="367" t="s">
        <v>567</v>
      </c>
      <c r="F30" s="184"/>
      <c r="G30" s="367" t="s">
        <v>567</v>
      </c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21"/>
      <c r="C31" s="422"/>
      <c r="D31" s="422"/>
      <c r="E31" s="422"/>
      <c r="F31" s="422"/>
      <c r="G31" s="422"/>
      <c r="H31" s="423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19" t="s">
        <v>493</v>
      </c>
      <c r="C32" s="269" t="s">
        <v>374</v>
      </c>
      <c r="D32" s="337" t="s">
        <v>80</v>
      </c>
      <c r="E32" s="367" t="s">
        <v>567</v>
      </c>
      <c r="F32" s="230"/>
      <c r="G32" s="367" t="s">
        <v>567</v>
      </c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20"/>
      <c r="C33" s="269" t="s">
        <v>375</v>
      </c>
      <c r="D33" s="337" t="s">
        <v>80</v>
      </c>
      <c r="E33" s="367" t="s">
        <v>567</v>
      </c>
      <c r="F33" s="184"/>
      <c r="G33" s="367" t="s">
        <v>567</v>
      </c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21"/>
      <c r="C34" s="422"/>
      <c r="D34" s="422"/>
      <c r="E34" s="422"/>
      <c r="F34" s="422"/>
      <c r="G34" s="422"/>
      <c r="H34" s="423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30" t="s">
        <v>82</v>
      </c>
      <c r="C35" s="431"/>
      <c r="D35" s="431"/>
      <c r="E35" s="431"/>
      <c r="F35" s="431"/>
      <c r="G35" s="431"/>
      <c r="H35" s="432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24" t="s">
        <v>77</v>
      </c>
      <c r="D36" s="425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578" t="s">
        <v>568</v>
      </c>
      <c r="C37" s="269" t="s">
        <v>374</v>
      </c>
      <c r="D37" s="325" t="s">
        <v>80</v>
      </c>
      <c r="E37" s="367" t="s">
        <v>567</v>
      </c>
      <c r="F37" s="230"/>
      <c r="G37" s="324" t="s">
        <v>576</v>
      </c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26"/>
      <c r="C38" s="269" t="s">
        <v>375</v>
      </c>
      <c r="D38" s="318" t="s">
        <v>80</v>
      </c>
      <c r="E38" s="367" t="s">
        <v>567</v>
      </c>
      <c r="F38" s="184"/>
      <c r="G38" s="317" t="s">
        <v>578</v>
      </c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21"/>
      <c r="C39" s="422"/>
      <c r="D39" s="422"/>
      <c r="E39" s="422"/>
      <c r="F39" s="422"/>
      <c r="G39" s="422"/>
      <c r="H39" s="423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26" t="s">
        <v>569</v>
      </c>
      <c r="C40" s="269" t="s">
        <v>374</v>
      </c>
      <c r="D40" s="318" t="s">
        <v>80</v>
      </c>
      <c r="E40" s="367" t="s">
        <v>576</v>
      </c>
      <c r="F40" s="230"/>
      <c r="G40" s="317" t="s">
        <v>577</v>
      </c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26"/>
      <c r="C41" s="269" t="s">
        <v>375</v>
      </c>
      <c r="D41" s="318" t="s">
        <v>80</v>
      </c>
      <c r="E41" s="367" t="s">
        <v>578</v>
      </c>
      <c r="F41" s="184"/>
      <c r="G41" s="317" t="s">
        <v>579</v>
      </c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21"/>
      <c r="C42" s="422"/>
      <c r="D42" s="422"/>
      <c r="E42" s="422"/>
      <c r="F42" s="422"/>
      <c r="G42" s="422"/>
      <c r="H42" s="423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26" t="s">
        <v>570</v>
      </c>
      <c r="C43" s="269" t="s">
        <v>374</v>
      </c>
      <c r="D43" s="366" t="s">
        <v>80</v>
      </c>
      <c r="E43" s="367"/>
      <c r="F43" s="230"/>
      <c r="G43" s="367"/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26"/>
      <c r="C44" s="269" t="s">
        <v>375</v>
      </c>
      <c r="D44" s="366" t="s">
        <v>80</v>
      </c>
      <c r="E44" s="367"/>
      <c r="F44" s="184"/>
      <c r="G44" s="367"/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21"/>
      <c r="C45" s="422"/>
      <c r="D45" s="422"/>
      <c r="E45" s="422"/>
      <c r="F45" s="422"/>
      <c r="G45" s="422"/>
      <c r="H45" s="423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15" customHeight="1" x14ac:dyDescent="0.25">
      <c r="A46" s="222"/>
      <c r="B46" s="426" t="s">
        <v>571</v>
      </c>
      <c r="C46" s="269" t="s">
        <v>374</v>
      </c>
      <c r="D46" s="366" t="s">
        <v>80</v>
      </c>
      <c r="E46" s="367"/>
      <c r="F46" s="230"/>
      <c r="G46" s="367"/>
      <c r="H46" s="184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x14ac:dyDescent="0.25">
      <c r="A47" s="222"/>
      <c r="B47" s="426"/>
      <c r="C47" s="269" t="s">
        <v>375</v>
      </c>
      <c r="D47" s="366" t="s">
        <v>80</v>
      </c>
      <c r="E47" s="367"/>
      <c r="F47" s="184"/>
      <c r="G47" s="367"/>
      <c r="H47" s="184"/>
      <c r="I47" s="223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x14ac:dyDescent="0.25">
      <c r="A48" s="222"/>
      <c r="B48" s="421"/>
      <c r="C48" s="422"/>
      <c r="D48" s="422"/>
      <c r="E48" s="422"/>
      <c r="F48" s="422"/>
      <c r="G48" s="422"/>
      <c r="H48" s="423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ht="15" customHeight="1" x14ac:dyDescent="0.25">
      <c r="A49" s="222"/>
      <c r="B49" s="426" t="s">
        <v>572</v>
      </c>
      <c r="C49" s="269" t="s">
        <v>374</v>
      </c>
      <c r="D49" s="366" t="s">
        <v>80</v>
      </c>
      <c r="E49" s="367"/>
      <c r="F49" s="230"/>
      <c r="G49" s="36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22"/>
      <c r="B50" s="426"/>
      <c r="C50" s="269" t="s">
        <v>375</v>
      </c>
      <c r="D50" s="366" t="s">
        <v>80</v>
      </c>
      <c r="E50" s="367"/>
      <c r="F50" s="184"/>
      <c r="G50" s="367"/>
      <c r="H50" s="184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22"/>
      <c r="B51" s="421"/>
      <c r="C51" s="422"/>
      <c r="D51" s="422"/>
      <c r="E51" s="422"/>
      <c r="F51" s="422"/>
      <c r="G51" s="422"/>
      <c r="H51" s="423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ht="15" customHeight="1" x14ac:dyDescent="0.25">
      <c r="A52" s="222"/>
      <c r="B52" s="426" t="s">
        <v>573</v>
      </c>
      <c r="C52" s="269" t="s">
        <v>374</v>
      </c>
      <c r="D52" s="366" t="s">
        <v>80</v>
      </c>
      <c r="E52" s="367"/>
      <c r="F52" s="230"/>
      <c r="G52" s="36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26"/>
      <c r="C53" s="269" t="s">
        <v>375</v>
      </c>
      <c r="D53" s="366" t="s">
        <v>80</v>
      </c>
      <c r="E53" s="367"/>
      <c r="F53" s="184"/>
      <c r="G53" s="367"/>
      <c r="H53" s="184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x14ac:dyDescent="0.25">
      <c r="A54" s="222"/>
      <c r="B54" s="421"/>
      <c r="C54" s="422"/>
      <c r="D54" s="422"/>
      <c r="E54" s="422"/>
      <c r="F54" s="422"/>
      <c r="G54" s="422"/>
      <c r="H54" s="423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ht="15" customHeight="1" x14ac:dyDescent="0.25">
      <c r="A55" s="222"/>
      <c r="B55" s="426" t="s">
        <v>574</v>
      </c>
      <c r="C55" s="269" t="s">
        <v>374</v>
      </c>
      <c r="D55" s="366" t="s">
        <v>80</v>
      </c>
      <c r="E55" s="367"/>
      <c r="F55" s="230"/>
      <c r="G55" s="36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26"/>
      <c r="C56" s="269" t="s">
        <v>375</v>
      </c>
      <c r="D56" s="366" t="s">
        <v>80</v>
      </c>
      <c r="E56" s="367"/>
      <c r="F56" s="184"/>
      <c r="G56" s="367"/>
      <c r="H56" s="184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421"/>
      <c r="C57" s="422"/>
      <c r="D57" s="422"/>
      <c r="E57" s="422"/>
      <c r="F57" s="422"/>
      <c r="G57" s="422"/>
      <c r="H57" s="423"/>
      <c r="I57" s="223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ht="15" customHeight="1" x14ac:dyDescent="0.25">
      <c r="A58" s="222"/>
      <c r="B58" s="426" t="s">
        <v>575</v>
      </c>
      <c r="C58" s="269" t="s">
        <v>374</v>
      </c>
      <c r="D58" s="366" t="s">
        <v>80</v>
      </c>
      <c r="E58" s="367"/>
      <c r="F58" s="230"/>
      <c r="G58" s="367"/>
      <c r="H58" s="184"/>
      <c r="I58" s="223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22"/>
      <c r="B59" s="426"/>
      <c r="C59" s="269" t="s">
        <v>375</v>
      </c>
      <c r="D59" s="366" t="s">
        <v>80</v>
      </c>
      <c r="E59" s="367"/>
      <c r="F59" s="184"/>
      <c r="G59" s="367"/>
      <c r="H59" s="184"/>
      <c r="I59" s="223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22"/>
      <c r="B60" s="421"/>
      <c r="C60" s="422"/>
      <c r="D60" s="422"/>
      <c r="E60" s="422"/>
      <c r="F60" s="422"/>
      <c r="G60" s="422"/>
      <c r="H60" s="423"/>
      <c r="I60" s="223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23.25" customHeight="1" x14ac:dyDescent="0.25">
      <c r="A61" s="222"/>
      <c r="B61" s="427" t="s">
        <v>83</v>
      </c>
      <c r="C61" s="428"/>
      <c r="D61" s="428"/>
      <c r="E61" s="428"/>
      <c r="F61" s="428"/>
      <c r="G61" s="428"/>
      <c r="H61" s="429"/>
      <c r="I61" s="223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ht="15.75" customHeight="1" x14ac:dyDescent="0.25">
      <c r="A62" s="222"/>
      <c r="B62" s="260" t="s">
        <v>40</v>
      </c>
      <c r="C62" s="424" t="s">
        <v>77</v>
      </c>
      <c r="D62" s="425"/>
      <c r="E62" s="225" t="s">
        <v>78</v>
      </c>
      <c r="F62" s="321" t="s">
        <v>44</v>
      </c>
      <c r="G62" s="227" t="s">
        <v>79</v>
      </c>
      <c r="H62" s="226" t="s">
        <v>44</v>
      </c>
      <c r="I62" s="228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229"/>
      <c r="AH62" s="229"/>
      <c r="AI62" s="229"/>
      <c r="AJ62" s="229"/>
      <c r="AK62" s="229"/>
      <c r="AL62" s="229"/>
      <c r="AM62" s="229"/>
      <c r="AN62" s="229"/>
    </row>
    <row r="63" spans="1:40" x14ac:dyDescent="0.25">
      <c r="A63" s="224"/>
      <c r="B63" s="426"/>
      <c r="C63" s="269" t="s">
        <v>374</v>
      </c>
      <c r="D63" s="318" t="s">
        <v>80</v>
      </c>
      <c r="E63" s="317"/>
      <c r="F63" s="230"/>
      <c r="G63" s="317"/>
      <c r="H63" s="184"/>
      <c r="I63" s="223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31"/>
      <c r="B64" s="426"/>
      <c r="C64" s="269" t="s">
        <v>375</v>
      </c>
      <c r="D64" s="318" t="s">
        <v>80</v>
      </c>
      <c r="E64" s="317"/>
      <c r="F64" s="184"/>
      <c r="G64" s="317"/>
      <c r="H64" s="184"/>
      <c r="I64" s="223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31"/>
      <c r="B65" s="421"/>
      <c r="C65" s="422"/>
      <c r="D65" s="422"/>
      <c r="E65" s="422"/>
      <c r="F65" s="422"/>
      <c r="G65" s="422"/>
      <c r="H65" s="423"/>
      <c r="I65" s="223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ht="15" customHeight="1" x14ac:dyDescent="0.25">
      <c r="A66" s="222"/>
      <c r="B66" s="426"/>
      <c r="C66" s="269" t="s">
        <v>374</v>
      </c>
      <c r="D66" s="318" t="s">
        <v>80</v>
      </c>
      <c r="E66" s="317"/>
      <c r="F66" s="230"/>
      <c r="G66" s="317"/>
      <c r="H66" s="184"/>
      <c r="I66" s="223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31"/>
      <c r="B67" s="426"/>
      <c r="C67" s="269" t="s">
        <v>375</v>
      </c>
      <c r="D67" s="318" t="s">
        <v>80</v>
      </c>
      <c r="E67" s="317"/>
      <c r="F67" s="184"/>
      <c r="G67" s="317"/>
      <c r="H67" s="184"/>
      <c r="I67" s="223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22"/>
      <c r="B68" s="421"/>
      <c r="C68" s="422"/>
      <c r="D68" s="422"/>
      <c r="E68" s="422"/>
      <c r="F68" s="422"/>
      <c r="G68" s="422"/>
      <c r="H68" s="423"/>
      <c r="I68" s="223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ht="15" customHeight="1" x14ac:dyDescent="0.25">
      <c r="A69" s="222"/>
      <c r="B69" s="426"/>
      <c r="C69" s="269" t="s">
        <v>374</v>
      </c>
      <c r="D69" s="318" t="s">
        <v>80</v>
      </c>
      <c r="E69" s="317"/>
      <c r="F69" s="230"/>
      <c r="G69" s="317"/>
      <c r="H69" s="184"/>
      <c r="I69" s="223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22"/>
      <c r="B70" s="426"/>
      <c r="C70" s="269" t="s">
        <v>375</v>
      </c>
      <c r="D70" s="318" t="s">
        <v>80</v>
      </c>
      <c r="E70" s="317"/>
      <c r="F70" s="184"/>
      <c r="G70" s="317"/>
      <c r="H70" s="184"/>
      <c r="I70" s="223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22"/>
      <c r="B71" s="421"/>
      <c r="C71" s="422"/>
      <c r="D71" s="422"/>
      <c r="E71" s="422"/>
      <c r="F71" s="422"/>
      <c r="G71" s="422"/>
      <c r="H71" s="423"/>
      <c r="I71" s="223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22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  <c r="B86" s="188"/>
      <c r="C86" s="189"/>
      <c r="D86" s="186"/>
      <c r="E86" s="292"/>
      <c r="F86" s="189"/>
      <c r="G86" s="48"/>
      <c r="H86" s="190"/>
      <c r="I86" s="213"/>
      <c r="J86" s="213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x14ac:dyDescent="0.25">
      <c r="A87" s="213"/>
      <c r="B87" s="188"/>
      <c r="C87" s="189"/>
      <c r="D87" s="186"/>
      <c r="E87" s="292"/>
      <c r="F87" s="189"/>
      <c r="G87" s="48"/>
      <c r="H87" s="190"/>
      <c r="I87" s="213"/>
      <c r="J87" s="213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</row>
    <row r="88" spans="1:40" x14ac:dyDescent="0.25">
      <c r="A88" s="213"/>
      <c r="B88" s="188"/>
      <c r="C88" s="189"/>
      <c r="D88" s="186"/>
      <c r="E88" s="292"/>
      <c r="F88" s="189"/>
      <c r="G88" s="48"/>
      <c r="H88" s="190"/>
      <c r="I88" s="213"/>
      <c r="J88" s="213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</row>
    <row r="89" spans="1:40" x14ac:dyDescent="0.25">
      <c r="A89" s="213"/>
      <c r="B89" s="188"/>
      <c r="C89" s="189"/>
      <c r="D89" s="186"/>
      <c r="E89" s="292"/>
      <c r="F89" s="189"/>
      <c r="G89" s="48"/>
      <c r="H89" s="190"/>
      <c r="I89" s="213"/>
      <c r="J89" s="213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</row>
    <row r="90" spans="1:40" x14ac:dyDescent="0.25">
      <c r="A90" s="213"/>
      <c r="B90" s="188"/>
      <c r="C90" s="189"/>
      <c r="D90" s="186"/>
      <c r="E90" s="292"/>
      <c r="F90" s="189"/>
      <c r="G90" s="48"/>
      <c r="H90" s="190"/>
      <c r="I90" s="213"/>
      <c r="J90" s="213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</row>
    <row r="91" spans="1:40" x14ac:dyDescent="0.25">
      <c r="A91" s="213"/>
      <c r="B91" s="188"/>
      <c r="C91" s="189"/>
      <c r="D91" s="186"/>
      <c r="E91" s="292"/>
      <c r="F91" s="189"/>
      <c r="G91" s="48"/>
      <c r="H91" s="190"/>
      <c r="I91" s="213"/>
      <c r="J91" s="213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</row>
    <row r="92" spans="1:40" x14ac:dyDescent="0.25">
      <c r="A92" s="213"/>
      <c r="B92" s="188"/>
      <c r="C92" s="189"/>
      <c r="D92" s="186"/>
      <c r="E92" s="292"/>
      <c r="F92" s="189"/>
      <c r="G92" s="48"/>
      <c r="H92" s="190"/>
      <c r="I92" s="213"/>
      <c r="J92" s="213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</row>
    <row r="93" spans="1:40" x14ac:dyDescent="0.25">
      <c r="A93" s="213"/>
      <c r="B93" s="188"/>
      <c r="C93" s="189"/>
      <c r="D93" s="186"/>
      <c r="E93" s="292"/>
      <c r="F93" s="189"/>
      <c r="G93" s="48"/>
      <c r="H93" s="190"/>
      <c r="I93" s="213"/>
      <c r="J93" s="213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</row>
    <row r="94" spans="1:40" x14ac:dyDescent="0.25">
      <c r="A94" s="213"/>
      <c r="B94" s="188"/>
      <c r="C94" s="189"/>
      <c r="D94" s="186"/>
      <c r="E94" s="292"/>
      <c r="F94" s="189"/>
      <c r="G94" s="48"/>
      <c r="H94" s="190"/>
      <c r="I94" s="213"/>
      <c r="J94" s="213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</row>
    <row r="95" spans="1:40" x14ac:dyDescent="0.25">
      <c r="A95" s="213"/>
      <c r="B95" s="188"/>
      <c r="C95" s="189"/>
      <c r="D95" s="186"/>
      <c r="E95" s="292"/>
      <c r="F95" s="189"/>
      <c r="G95" s="48"/>
      <c r="H95" s="190"/>
      <c r="I95" s="213"/>
      <c r="J95" s="213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</row>
    <row r="96" spans="1:40" x14ac:dyDescent="0.25">
      <c r="A96" s="213"/>
      <c r="B96" s="188"/>
      <c r="C96" s="189"/>
      <c r="D96" s="186"/>
      <c r="E96" s="292"/>
      <c r="F96" s="189"/>
      <c r="G96" s="48"/>
      <c r="H96" s="190"/>
      <c r="I96" s="213"/>
      <c r="J96" s="213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</row>
    <row r="97" spans="1:40" x14ac:dyDescent="0.25">
      <c r="A97" s="213"/>
      <c r="B97" s="188"/>
      <c r="C97" s="189"/>
      <c r="D97" s="186"/>
      <c r="E97" s="292"/>
      <c r="F97" s="189"/>
      <c r="G97" s="48"/>
      <c r="H97" s="190"/>
      <c r="I97" s="213"/>
      <c r="J97" s="213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</row>
    <row r="98" spans="1:40" x14ac:dyDescent="0.25">
      <c r="A98" s="213"/>
      <c r="B98" s="188"/>
      <c r="C98" s="189"/>
      <c r="D98" s="186"/>
      <c r="E98" s="292"/>
      <c r="F98" s="189"/>
      <c r="G98" s="48"/>
      <c r="H98" s="190"/>
      <c r="I98" s="213"/>
      <c r="J98" s="213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</row>
    <row r="99" spans="1:40" x14ac:dyDescent="0.25">
      <c r="A99" s="213"/>
      <c r="B99" s="188"/>
      <c r="C99" s="189"/>
      <c r="D99" s="186"/>
      <c r="E99" s="292"/>
      <c r="F99" s="189"/>
      <c r="G99" s="48"/>
      <c r="H99" s="190"/>
      <c r="I99" s="213"/>
      <c r="J99" s="213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</row>
    <row r="100" spans="1:40" x14ac:dyDescent="0.25">
      <c r="A100" s="213"/>
      <c r="B100" s="188"/>
      <c r="C100" s="189"/>
      <c r="D100" s="186"/>
      <c r="E100" s="292"/>
      <c r="F100" s="189"/>
      <c r="G100" s="48"/>
      <c r="H100" s="190"/>
      <c r="I100" s="213"/>
      <c r="J100" s="213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</row>
    <row r="101" spans="1:40" x14ac:dyDescent="0.25">
      <c r="A101" s="213"/>
    </row>
  </sheetData>
  <mergeCells count="49">
    <mergeCell ref="B43:B44"/>
    <mergeCell ref="B45:H45"/>
    <mergeCell ref="B52:B53"/>
    <mergeCell ref="B54:H54"/>
    <mergeCell ref="B49:B50"/>
    <mergeCell ref="B51:H51"/>
    <mergeCell ref="B46:B47"/>
    <mergeCell ref="B48:H48"/>
    <mergeCell ref="B58:B59"/>
    <mergeCell ref="B60:H60"/>
    <mergeCell ref="B55:B56"/>
    <mergeCell ref="B57:H57"/>
    <mergeCell ref="B8:B9"/>
    <mergeCell ref="B11:B12"/>
    <mergeCell ref="B14:B15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71:H71"/>
    <mergeCell ref="C62:D62"/>
    <mergeCell ref="B63:B64"/>
    <mergeCell ref="B65:H65"/>
    <mergeCell ref="B66:B67"/>
    <mergeCell ref="B69:B70"/>
    <mergeCell ref="B68:H68"/>
    <mergeCell ref="B19:H19"/>
    <mergeCell ref="B20:B21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101"/>
  <sheetViews>
    <sheetView workbookViewId="0">
      <selection activeCell="E93" sqref="E93:E98"/>
    </sheetView>
  </sheetViews>
  <sheetFormatPr defaultColWidth="23.85546875" defaultRowHeight="15.75" x14ac:dyDescent="0.25"/>
  <cols>
    <col min="1" max="1" width="11.140625" style="351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449</v>
      </c>
      <c r="B1" s="341" t="s">
        <v>86</v>
      </c>
      <c r="C1" s="446" t="s">
        <v>87</v>
      </c>
      <c r="D1" s="447"/>
      <c r="E1" s="341" t="s">
        <v>97</v>
      </c>
      <c r="F1" s="341" t="s">
        <v>443</v>
      </c>
    </row>
    <row r="2" spans="1:6" x14ac:dyDescent="0.25">
      <c r="A2" s="349">
        <v>1</v>
      </c>
      <c r="B2" s="345" t="s">
        <v>90</v>
      </c>
      <c r="C2" s="448" t="s">
        <v>377</v>
      </c>
      <c r="D2" s="448"/>
      <c r="E2" s="345"/>
      <c r="F2" s="345"/>
    </row>
    <row r="3" spans="1:6" s="343" customFormat="1" x14ac:dyDescent="0.25">
      <c r="A3" s="350" t="s">
        <v>104</v>
      </c>
      <c r="B3" s="346"/>
      <c r="C3" s="449" t="s">
        <v>378</v>
      </c>
      <c r="D3" s="449"/>
      <c r="E3" s="347" t="s">
        <v>135</v>
      </c>
      <c r="F3" s="346">
        <v>1</v>
      </c>
    </row>
    <row r="4" spans="1:6" s="343" customFormat="1" x14ac:dyDescent="0.25">
      <c r="A4" s="350" t="s">
        <v>107</v>
      </c>
      <c r="B4" s="346"/>
      <c r="C4" s="445" t="s">
        <v>108</v>
      </c>
      <c r="D4" s="445"/>
      <c r="E4" s="347" t="s">
        <v>135</v>
      </c>
      <c r="F4" s="346">
        <v>1</v>
      </c>
    </row>
    <row r="5" spans="1:6" s="343" customFormat="1" ht="15" customHeight="1" x14ac:dyDescent="0.25">
      <c r="A5" s="345">
        <v>2</v>
      </c>
      <c r="B5" s="345" t="s">
        <v>379</v>
      </c>
      <c r="C5" s="439" t="s">
        <v>381</v>
      </c>
      <c r="D5" s="439"/>
      <c r="E5" s="345"/>
      <c r="F5" s="345"/>
    </row>
    <row r="6" spans="1:6" x14ac:dyDescent="0.25">
      <c r="A6" s="351" t="s">
        <v>109</v>
      </c>
      <c r="C6" s="438" t="s">
        <v>382</v>
      </c>
      <c r="D6" s="438"/>
      <c r="E6" s="347" t="s">
        <v>135</v>
      </c>
      <c r="F6" s="346">
        <v>1</v>
      </c>
    </row>
    <row r="7" spans="1:6" x14ac:dyDescent="0.25">
      <c r="A7" s="351" t="s">
        <v>480</v>
      </c>
      <c r="C7" s="339" t="s">
        <v>481</v>
      </c>
      <c r="D7" s="339"/>
      <c r="E7" s="310" t="s">
        <v>400</v>
      </c>
      <c r="F7" s="346">
        <v>2</v>
      </c>
    </row>
    <row r="8" spans="1:6" x14ac:dyDescent="0.25">
      <c r="A8" s="351" t="s">
        <v>482</v>
      </c>
      <c r="C8" s="445" t="s">
        <v>483</v>
      </c>
      <c r="D8" s="445"/>
      <c r="E8" s="347" t="s">
        <v>135</v>
      </c>
      <c r="F8" s="346">
        <v>1</v>
      </c>
    </row>
    <row r="9" spans="1:6" x14ac:dyDescent="0.25">
      <c r="A9" s="351" t="s">
        <v>504</v>
      </c>
      <c r="C9" s="445" t="s">
        <v>505</v>
      </c>
      <c r="D9" s="445"/>
      <c r="E9" s="310" t="s">
        <v>400</v>
      </c>
      <c r="F9" s="346">
        <v>1</v>
      </c>
    </row>
    <row r="10" spans="1:6" ht="15" customHeight="1" x14ac:dyDescent="0.25">
      <c r="A10" s="345">
        <v>3</v>
      </c>
      <c r="B10" s="345" t="s">
        <v>379</v>
      </c>
      <c r="C10" s="448" t="s">
        <v>380</v>
      </c>
      <c r="D10" s="448"/>
      <c r="E10" s="345"/>
      <c r="F10" s="345"/>
    </row>
    <row r="11" spans="1:6" x14ac:dyDescent="0.25">
      <c r="A11" s="351" t="s">
        <v>110</v>
      </c>
      <c r="C11" s="438" t="s">
        <v>389</v>
      </c>
      <c r="D11" s="438"/>
      <c r="E11" s="347" t="s">
        <v>135</v>
      </c>
      <c r="F11" s="346">
        <v>1</v>
      </c>
    </row>
    <row r="12" spans="1:6" x14ac:dyDescent="0.25">
      <c r="A12" s="351" t="s">
        <v>81</v>
      </c>
      <c r="C12" s="438" t="s">
        <v>390</v>
      </c>
      <c r="D12" s="438"/>
      <c r="E12" s="347" t="s">
        <v>135</v>
      </c>
      <c r="F12" s="310">
        <v>1</v>
      </c>
    </row>
    <row r="13" spans="1:6" x14ac:dyDescent="0.25">
      <c r="A13" s="351" t="s">
        <v>401</v>
      </c>
      <c r="C13" s="438" t="s">
        <v>391</v>
      </c>
      <c r="D13" s="438"/>
      <c r="E13" s="347" t="s">
        <v>135</v>
      </c>
      <c r="F13" s="346">
        <v>1</v>
      </c>
    </row>
    <row r="14" spans="1:6" x14ac:dyDescent="0.25">
      <c r="A14" s="351" t="s">
        <v>402</v>
      </c>
      <c r="C14" s="438" t="s">
        <v>392</v>
      </c>
      <c r="D14" s="438"/>
      <c r="E14" s="347" t="s">
        <v>135</v>
      </c>
      <c r="F14" s="346">
        <v>1</v>
      </c>
    </row>
    <row r="15" spans="1:6" x14ac:dyDescent="0.25">
      <c r="A15" s="351" t="s">
        <v>403</v>
      </c>
      <c r="C15" s="438" t="s">
        <v>393</v>
      </c>
      <c r="D15" s="438"/>
      <c r="E15" s="347" t="s">
        <v>135</v>
      </c>
      <c r="F15" s="346">
        <v>1</v>
      </c>
    </row>
    <row r="16" spans="1:6" x14ac:dyDescent="0.25">
      <c r="A16" s="351" t="s">
        <v>404</v>
      </c>
      <c r="C16" s="438" t="s">
        <v>394</v>
      </c>
      <c r="D16" s="438"/>
      <c r="E16" s="347" t="s">
        <v>135</v>
      </c>
      <c r="F16" s="346">
        <v>1</v>
      </c>
    </row>
    <row r="17" spans="1:6" x14ac:dyDescent="0.25">
      <c r="A17" s="351" t="s">
        <v>405</v>
      </c>
      <c r="C17" s="438" t="s">
        <v>395</v>
      </c>
      <c r="D17" s="438"/>
      <c r="E17" s="347" t="s">
        <v>135</v>
      </c>
      <c r="F17" s="346">
        <v>1</v>
      </c>
    </row>
    <row r="18" spans="1:6" x14ac:dyDescent="0.25">
      <c r="A18" s="351" t="s">
        <v>406</v>
      </c>
      <c r="C18" s="438" t="s">
        <v>396</v>
      </c>
      <c r="D18" s="438"/>
      <c r="E18" s="347" t="s">
        <v>135</v>
      </c>
      <c r="F18" s="346">
        <v>1</v>
      </c>
    </row>
    <row r="19" spans="1:6" x14ac:dyDescent="0.25">
      <c r="A19" s="351" t="s">
        <v>407</v>
      </c>
      <c r="C19" s="438" t="s">
        <v>397</v>
      </c>
      <c r="D19" s="438"/>
      <c r="E19" s="347" t="s">
        <v>135</v>
      </c>
      <c r="F19" s="346">
        <v>1</v>
      </c>
    </row>
    <row r="20" spans="1:6" x14ac:dyDescent="0.25">
      <c r="A20" s="351" t="s">
        <v>408</v>
      </c>
      <c r="C20" s="438" t="s">
        <v>398</v>
      </c>
      <c r="D20" s="438"/>
      <c r="E20" s="347" t="s">
        <v>135</v>
      </c>
      <c r="F20" s="346">
        <v>1</v>
      </c>
    </row>
    <row r="21" spans="1:6" x14ac:dyDescent="0.25">
      <c r="A21" s="351" t="s">
        <v>409</v>
      </c>
      <c r="C21" s="438" t="s">
        <v>399</v>
      </c>
      <c r="D21" s="438"/>
      <c r="E21" s="347" t="s">
        <v>135</v>
      </c>
      <c r="F21" s="346">
        <v>1</v>
      </c>
    </row>
    <row r="22" spans="1:6" x14ac:dyDescent="0.25">
      <c r="A22" s="351" t="s">
        <v>502</v>
      </c>
      <c r="C22" s="354" t="s">
        <v>501</v>
      </c>
      <c r="D22" s="354"/>
      <c r="E22" s="347" t="s">
        <v>135</v>
      </c>
      <c r="F22" s="346">
        <v>1</v>
      </c>
    </row>
    <row r="23" spans="1:6" x14ac:dyDescent="0.25">
      <c r="A23" s="349">
        <v>4</v>
      </c>
      <c r="B23" s="345" t="s">
        <v>417</v>
      </c>
      <c r="C23" s="443" t="s">
        <v>410</v>
      </c>
      <c r="D23" s="443"/>
      <c r="E23" s="345"/>
      <c r="F23" s="345"/>
    </row>
    <row r="24" spans="1:6" x14ac:dyDescent="0.25">
      <c r="A24" s="351" t="s">
        <v>423</v>
      </c>
      <c r="C24" s="442" t="s">
        <v>426</v>
      </c>
      <c r="D24" s="442"/>
      <c r="E24" s="347" t="s">
        <v>135</v>
      </c>
      <c r="F24" s="346">
        <v>1</v>
      </c>
    </row>
    <row r="25" spans="1:6" x14ac:dyDescent="0.25">
      <c r="A25" s="351" t="s">
        <v>424</v>
      </c>
      <c r="C25" s="442" t="s">
        <v>425</v>
      </c>
      <c r="D25" s="442"/>
      <c r="E25" s="347" t="s">
        <v>135</v>
      </c>
      <c r="F25" s="346">
        <v>1</v>
      </c>
    </row>
    <row r="26" spans="1:6" x14ac:dyDescent="0.25">
      <c r="A26" s="351" t="s">
        <v>427</v>
      </c>
      <c r="C26" s="442" t="s">
        <v>459</v>
      </c>
      <c r="D26" s="442"/>
      <c r="E26" s="310" t="s">
        <v>400</v>
      </c>
      <c r="F26" s="346">
        <v>2</v>
      </c>
    </row>
    <row r="27" spans="1:6" x14ac:dyDescent="0.25">
      <c r="A27" s="351" t="s">
        <v>450</v>
      </c>
      <c r="C27" s="441" t="s">
        <v>452</v>
      </c>
      <c r="D27" s="441"/>
      <c r="E27" s="310" t="s">
        <v>400</v>
      </c>
      <c r="F27" s="346">
        <v>2</v>
      </c>
    </row>
    <row r="28" spans="1:6" x14ac:dyDescent="0.25">
      <c r="A28" s="351" t="s">
        <v>428</v>
      </c>
      <c r="C28" s="442" t="s">
        <v>451</v>
      </c>
      <c r="D28" s="442"/>
      <c r="E28" s="310" t="s">
        <v>400</v>
      </c>
      <c r="F28" s="346">
        <v>2</v>
      </c>
    </row>
    <row r="29" spans="1:6" x14ac:dyDescent="0.25">
      <c r="A29" s="351" t="s">
        <v>453</v>
      </c>
      <c r="C29" s="442" t="s">
        <v>460</v>
      </c>
      <c r="D29" s="442"/>
      <c r="E29" s="310" t="s">
        <v>400</v>
      </c>
      <c r="F29" s="346">
        <v>2</v>
      </c>
    </row>
    <row r="30" spans="1:6" x14ac:dyDescent="0.25">
      <c r="A30" s="351" t="s">
        <v>454</v>
      </c>
      <c r="C30" s="441" t="s">
        <v>455</v>
      </c>
      <c r="D30" s="441"/>
      <c r="E30" s="310" t="s">
        <v>400</v>
      </c>
      <c r="F30" s="346">
        <v>2</v>
      </c>
    </row>
    <row r="31" spans="1:6" x14ac:dyDescent="0.25">
      <c r="A31" s="351" t="s">
        <v>456</v>
      </c>
      <c r="C31" s="441" t="s">
        <v>457</v>
      </c>
      <c r="D31" s="441"/>
      <c r="E31" s="310" t="s">
        <v>400</v>
      </c>
      <c r="F31" s="346">
        <v>2</v>
      </c>
    </row>
    <row r="32" spans="1:6" x14ac:dyDescent="0.25">
      <c r="A32" s="351" t="s">
        <v>458</v>
      </c>
      <c r="C32" s="441" t="s">
        <v>468</v>
      </c>
      <c r="D32" s="441"/>
      <c r="E32" s="310" t="s">
        <v>400</v>
      </c>
      <c r="F32" s="346">
        <v>2</v>
      </c>
    </row>
    <row r="33" spans="1:6" ht="15.75" customHeight="1" x14ac:dyDescent="0.25">
      <c r="A33" s="351" t="s">
        <v>463</v>
      </c>
      <c r="C33" s="442" t="s">
        <v>469</v>
      </c>
      <c r="D33" s="442"/>
      <c r="E33" s="310" t="s">
        <v>400</v>
      </c>
      <c r="F33" s="346">
        <v>2</v>
      </c>
    </row>
    <row r="34" spans="1:6" x14ac:dyDescent="0.25">
      <c r="A34" s="351" t="s">
        <v>466</v>
      </c>
      <c r="C34" s="441" t="s">
        <v>461</v>
      </c>
      <c r="D34" s="441"/>
      <c r="E34" s="310" t="s">
        <v>400</v>
      </c>
      <c r="F34" s="346">
        <v>2</v>
      </c>
    </row>
    <row r="35" spans="1:6" x14ac:dyDescent="0.25">
      <c r="A35" s="351" t="s">
        <v>470</v>
      </c>
      <c r="C35" s="441" t="s">
        <v>462</v>
      </c>
      <c r="D35" s="441"/>
      <c r="E35" s="310" t="s">
        <v>400</v>
      </c>
      <c r="F35" s="346">
        <v>2</v>
      </c>
    </row>
    <row r="36" spans="1:6" x14ac:dyDescent="0.25">
      <c r="A36" s="351" t="s">
        <v>471</v>
      </c>
      <c r="C36" s="441" t="s">
        <v>465</v>
      </c>
      <c r="D36" s="441"/>
      <c r="E36" s="347" t="s">
        <v>135</v>
      </c>
      <c r="F36" s="346">
        <v>1</v>
      </c>
    </row>
    <row r="37" spans="1:6" x14ac:dyDescent="0.25">
      <c r="A37" s="351" t="s">
        <v>472</v>
      </c>
      <c r="C37" s="441" t="s">
        <v>464</v>
      </c>
      <c r="D37" s="441"/>
      <c r="E37" s="310" t="s">
        <v>400</v>
      </c>
      <c r="F37" s="346">
        <v>2</v>
      </c>
    </row>
    <row r="38" spans="1:6" x14ac:dyDescent="0.25">
      <c r="A38" s="351" t="s">
        <v>473</v>
      </c>
      <c r="C38" s="441" t="s">
        <v>467</v>
      </c>
      <c r="D38" s="441"/>
      <c r="E38" s="310" t="s">
        <v>400</v>
      </c>
      <c r="F38" s="346">
        <v>2</v>
      </c>
    </row>
    <row r="39" spans="1:6" x14ac:dyDescent="0.25">
      <c r="C39" s="441"/>
      <c r="D39" s="441"/>
      <c r="E39" s="310" t="s">
        <v>400</v>
      </c>
    </row>
    <row r="40" spans="1:6" x14ac:dyDescent="0.25">
      <c r="C40" s="441"/>
      <c r="D40" s="441"/>
      <c r="E40" s="310" t="s">
        <v>400</v>
      </c>
    </row>
    <row r="41" spans="1:6" x14ac:dyDescent="0.25">
      <c r="C41" s="441"/>
      <c r="D41" s="441"/>
      <c r="E41" s="310" t="s">
        <v>400</v>
      </c>
    </row>
    <row r="42" spans="1:6" x14ac:dyDescent="0.25">
      <c r="C42" s="441"/>
      <c r="D42" s="441"/>
      <c r="E42" s="310" t="s">
        <v>400</v>
      </c>
    </row>
    <row r="43" spans="1:6" x14ac:dyDescent="0.25">
      <c r="C43" s="441"/>
      <c r="D43" s="441"/>
      <c r="E43" s="310" t="s">
        <v>400</v>
      </c>
    </row>
    <row r="44" spans="1:6" x14ac:dyDescent="0.25">
      <c r="A44" s="349">
        <v>5</v>
      </c>
      <c r="B44" s="345" t="s">
        <v>417</v>
      </c>
      <c r="C44" s="443" t="s">
        <v>506</v>
      </c>
      <c r="D44" s="443"/>
      <c r="E44" s="345"/>
      <c r="F44" s="345"/>
    </row>
    <row r="45" spans="1:6" x14ac:dyDescent="0.25">
      <c r="A45" s="351" t="s">
        <v>475</v>
      </c>
      <c r="C45" s="442" t="s">
        <v>507</v>
      </c>
      <c r="D45" s="442"/>
      <c r="E45" s="310" t="s">
        <v>400</v>
      </c>
    </row>
    <row r="46" spans="1:6" x14ac:dyDescent="0.25">
      <c r="A46" s="351" t="s">
        <v>476</v>
      </c>
      <c r="C46" s="442" t="s">
        <v>508</v>
      </c>
      <c r="D46" s="442"/>
      <c r="E46" s="310" t="s">
        <v>400</v>
      </c>
    </row>
    <row r="47" spans="1:6" x14ac:dyDescent="0.25">
      <c r="A47" s="351" t="s">
        <v>477</v>
      </c>
      <c r="C47" s="442" t="s">
        <v>474</v>
      </c>
      <c r="D47" s="442"/>
      <c r="E47" s="310" t="s">
        <v>400</v>
      </c>
    </row>
    <row r="48" spans="1:6" x14ac:dyDescent="0.25">
      <c r="A48" s="351" t="s">
        <v>478</v>
      </c>
      <c r="C48" s="441" t="s">
        <v>509</v>
      </c>
      <c r="D48" s="441"/>
      <c r="E48" s="310" t="s">
        <v>400</v>
      </c>
    </row>
    <row r="49" spans="1:6" x14ac:dyDescent="0.25">
      <c r="A49" s="351" t="s">
        <v>479</v>
      </c>
      <c r="C49" s="441" t="s">
        <v>510</v>
      </c>
      <c r="D49" s="441"/>
      <c r="E49" s="310" t="s">
        <v>400</v>
      </c>
    </row>
    <row r="50" spans="1:6" x14ac:dyDescent="0.25">
      <c r="C50" s="441"/>
      <c r="D50" s="441"/>
      <c r="E50" s="310" t="s">
        <v>400</v>
      </c>
    </row>
    <row r="51" spans="1:6" x14ac:dyDescent="0.25">
      <c r="C51" s="441"/>
      <c r="D51" s="441"/>
      <c r="E51" s="310" t="s">
        <v>400</v>
      </c>
    </row>
    <row r="52" spans="1:6" x14ac:dyDescent="0.25">
      <c r="C52" s="441"/>
      <c r="D52" s="441"/>
      <c r="E52" s="310" t="s">
        <v>400</v>
      </c>
    </row>
    <row r="53" spans="1:6" x14ac:dyDescent="0.25">
      <c r="C53" s="441"/>
      <c r="D53" s="441"/>
      <c r="E53" s="310" t="s">
        <v>400</v>
      </c>
    </row>
    <row r="54" spans="1:6" x14ac:dyDescent="0.25">
      <c r="C54" s="441"/>
      <c r="D54" s="441"/>
      <c r="E54" s="310" t="s">
        <v>400</v>
      </c>
    </row>
    <row r="55" spans="1:6" x14ac:dyDescent="0.25">
      <c r="C55" s="441"/>
      <c r="D55" s="441"/>
      <c r="E55" s="310" t="s">
        <v>400</v>
      </c>
    </row>
    <row r="56" spans="1:6" x14ac:dyDescent="0.25">
      <c r="A56" s="349">
        <v>6</v>
      </c>
      <c r="B56" s="345" t="s">
        <v>417</v>
      </c>
      <c r="C56" s="437" t="s">
        <v>411</v>
      </c>
      <c r="D56" s="437"/>
      <c r="E56" s="345"/>
      <c r="F56" s="345"/>
    </row>
    <row r="57" spans="1:6" x14ac:dyDescent="0.25">
      <c r="A57" s="351" t="s">
        <v>513</v>
      </c>
      <c r="C57" s="445" t="s">
        <v>511</v>
      </c>
      <c r="D57" s="445"/>
      <c r="E57" s="310" t="s">
        <v>400</v>
      </c>
    </row>
    <row r="58" spans="1:6" x14ac:dyDescent="0.25">
      <c r="A58" s="351" t="s">
        <v>514</v>
      </c>
      <c r="C58" s="445" t="s">
        <v>512</v>
      </c>
      <c r="D58" s="445"/>
      <c r="E58" s="310" t="s">
        <v>400</v>
      </c>
    </row>
    <row r="59" spans="1:6" x14ac:dyDescent="0.25">
      <c r="A59" s="351" t="s">
        <v>515</v>
      </c>
      <c r="C59" s="445" t="s">
        <v>516</v>
      </c>
      <c r="D59" s="445"/>
      <c r="E59" s="310" t="s">
        <v>400</v>
      </c>
    </row>
    <row r="60" spans="1:6" x14ac:dyDescent="0.25">
      <c r="A60" s="351" t="s">
        <v>519</v>
      </c>
      <c r="C60" s="445" t="s">
        <v>517</v>
      </c>
      <c r="D60" s="445"/>
      <c r="E60" s="310" t="s">
        <v>400</v>
      </c>
    </row>
    <row r="61" spans="1:6" x14ac:dyDescent="0.25">
      <c r="C61" s="445"/>
      <c r="D61" s="445"/>
      <c r="E61" s="310" t="s">
        <v>400</v>
      </c>
    </row>
    <row r="62" spans="1:6" x14ac:dyDescent="0.25">
      <c r="C62" s="445" t="s">
        <v>518</v>
      </c>
      <c r="D62" s="445"/>
      <c r="E62" s="310" t="s">
        <v>400</v>
      </c>
    </row>
    <row r="63" spans="1:6" x14ac:dyDescent="0.25">
      <c r="A63" s="349">
        <v>7</v>
      </c>
      <c r="B63" s="345" t="s">
        <v>417</v>
      </c>
      <c r="C63" s="443" t="s">
        <v>414</v>
      </c>
      <c r="D63" s="443"/>
      <c r="E63" s="345"/>
      <c r="F63" s="345"/>
    </row>
    <row r="64" spans="1:6" x14ac:dyDescent="0.25">
      <c r="A64" s="351" t="s">
        <v>542</v>
      </c>
      <c r="C64" s="445" t="s">
        <v>540</v>
      </c>
      <c r="D64" s="445"/>
      <c r="E64" s="310" t="s">
        <v>400</v>
      </c>
    </row>
    <row r="65" spans="1:6" x14ac:dyDescent="0.25">
      <c r="A65" s="351" t="s">
        <v>543</v>
      </c>
      <c r="C65" s="445" t="s">
        <v>539</v>
      </c>
      <c r="D65" s="445"/>
      <c r="E65" s="310" t="s">
        <v>400</v>
      </c>
    </row>
    <row r="66" spans="1:6" x14ac:dyDescent="0.25">
      <c r="A66" s="351" t="s">
        <v>544</v>
      </c>
      <c r="C66" s="445" t="s">
        <v>541</v>
      </c>
      <c r="D66" s="445"/>
      <c r="E66" s="310" t="s">
        <v>400</v>
      </c>
    </row>
    <row r="67" spans="1:6" ht="15" customHeight="1" x14ac:dyDescent="0.25">
      <c r="C67" s="445"/>
      <c r="D67" s="445"/>
      <c r="E67" s="345"/>
    </row>
    <row r="68" spans="1:6" x14ac:dyDescent="0.25">
      <c r="A68" s="349">
        <v>8</v>
      </c>
      <c r="B68" s="345" t="s">
        <v>417</v>
      </c>
      <c r="C68" s="443" t="s">
        <v>415</v>
      </c>
      <c r="D68" s="443"/>
      <c r="E68" s="345"/>
      <c r="F68" s="345"/>
    </row>
    <row r="69" spans="1:6" x14ac:dyDescent="0.25">
      <c r="A69" s="351" t="s">
        <v>547</v>
      </c>
      <c r="C69" s="445" t="s">
        <v>545</v>
      </c>
      <c r="D69" s="445"/>
      <c r="E69" s="310" t="s">
        <v>400</v>
      </c>
    </row>
    <row r="70" spans="1:6" x14ac:dyDescent="0.25">
      <c r="A70" s="351" t="s">
        <v>548</v>
      </c>
      <c r="C70" s="445" t="s">
        <v>546</v>
      </c>
      <c r="D70" s="445"/>
      <c r="E70" s="310" t="s">
        <v>400</v>
      </c>
    </row>
    <row r="71" spans="1:6" x14ac:dyDescent="0.25">
      <c r="C71" s="444"/>
      <c r="D71" s="444"/>
      <c r="E71" s="345"/>
    </row>
    <row r="72" spans="1:6" x14ac:dyDescent="0.25">
      <c r="A72" s="451" t="s">
        <v>549</v>
      </c>
      <c r="B72" s="450" t="s">
        <v>412</v>
      </c>
      <c r="C72" s="437" t="s">
        <v>413</v>
      </c>
      <c r="D72" s="437"/>
      <c r="E72" s="345"/>
      <c r="F72" s="345"/>
    </row>
    <row r="73" spans="1:6" x14ac:dyDescent="0.25">
      <c r="A73" s="451"/>
      <c r="B73" s="450"/>
      <c r="C73" s="437"/>
      <c r="D73" s="437"/>
      <c r="E73" s="345"/>
      <c r="F73" s="345"/>
    </row>
    <row r="74" spans="1:6" x14ac:dyDescent="0.25">
      <c r="A74" s="351" t="s">
        <v>550</v>
      </c>
      <c r="C74" s="445" t="s">
        <v>526</v>
      </c>
      <c r="D74" s="445"/>
      <c r="E74" s="310" t="s">
        <v>400</v>
      </c>
    </row>
    <row r="75" spans="1:6" x14ac:dyDescent="0.25">
      <c r="A75" s="351" t="s">
        <v>551</v>
      </c>
      <c r="C75" s="445" t="s">
        <v>520</v>
      </c>
      <c r="D75" s="445"/>
      <c r="E75" s="310" t="s">
        <v>400</v>
      </c>
    </row>
    <row r="76" spans="1:6" x14ac:dyDescent="0.25">
      <c r="A76" s="351" t="s">
        <v>552</v>
      </c>
      <c r="C76" s="445" t="s">
        <v>522</v>
      </c>
      <c r="D76" s="445"/>
      <c r="E76" s="310" t="s">
        <v>400</v>
      </c>
    </row>
    <row r="77" spans="1:6" x14ac:dyDescent="0.25">
      <c r="A77" s="351" t="s">
        <v>553</v>
      </c>
      <c r="C77" s="445" t="s">
        <v>523</v>
      </c>
      <c r="D77" s="445"/>
      <c r="E77" s="310" t="s">
        <v>400</v>
      </c>
    </row>
    <row r="78" spans="1:6" x14ac:dyDescent="0.25">
      <c r="A78" s="351" t="s">
        <v>554</v>
      </c>
      <c r="C78" s="445" t="s">
        <v>524</v>
      </c>
      <c r="D78" s="445"/>
      <c r="E78" s="310" t="s">
        <v>400</v>
      </c>
    </row>
    <row r="79" spans="1:6" x14ac:dyDescent="0.25">
      <c r="A79" s="351" t="s">
        <v>555</v>
      </c>
      <c r="C79" s="445" t="s">
        <v>525</v>
      </c>
      <c r="D79" s="445"/>
      <c r="E79" s="310" t="s">
        <v>400</v>
      </c>
    </row>
    <row r="80" spans="1:6" x14ac:dyDescent="0.25">
      <c r="A80" s="351" t="s">
        <v>556</v>
      </c>
      <c r="C80" s="445" t="s">
        <v>527</v>
      </c>
      <c r="D80" s="445"/>
      <c r="E80" s="310" t="s">
        <v>400</v>
      </c>
    </row>
    <row r="81" spans="1:6" x14ac:dyDescent="0.25">
      <c r="A81" s="351" t="s">
        <v>557</v>
      </c>
      <c r="C81" s="445" t="s">
        <v>528</v>
      </c>
      <c r="D81" s="445"/>
      <c r="E81" s="310" t="s">
        <v>400</v>
      </c>
    </row>
    <row r="82" spans="1:6" x14ac:dyDescent="0.25">
      <c r="C82" s="445"/>
      <c r="D82" s="445"/>
      <c r="E82" s="345"/>
    </row>
    <row r="83" spans="1:6" x14ac:dyDescent="0.25">
      <c r="C83" s="445"/>
      <c r="D83" s="445"/>
      <c r="E83" s="345"/>
    </row>
    <row r="84" spans="1:6" x14ac:dyDescent="0.25">
      <c r="C84" s="444"/>
      <c r="D84" s="444"/>
      <c r="E84" s="345"/>
    </row>
    <row r="85" spans="1:6" x14ac:dyDescent="0.25">
      <c r="A85" s="345">
        <v>10</v>
      </c>
      <c r="B85" s="345" t="s">
        <v>90</v>
      </c>
      <c r="C85" s="439" t="s">
        <v>419</v>
      </c>
      <c r="D85" s="439"/>
      <c r="E85" s="348"/>
      <c r="F85" s="345"/>
    </row>
    <row r="86" spans="1:6" x14ac:dyDescent="0.25">
      <c r="A86" s="351" t="s">
        <v>133</v>
      </c>
      <c r="C86" s="438" t="s">
        <v>535</v>
      </c>
      <c r="D86" s="438"/>
      <c r="E86" s="347" t="s">
        <v>135</v>
      </c>
      <c r="F86" s="346">
        <v>1</v>
      </c>
    </row>
    <row r="87" spans="1:6" x14ac:dyDescent="0.25">
      <c r="A87" s="351" t="s">
        <v>521</v>
      </c>
      <c r="C87" s="438" t="s">
        <v>421</v>
      </c>
      <c r="D87" s="438"/>
      <c r="E87" s="347" t="s">
        <v>135</v>
      </c>
      <c r="F87" s="310">
        <v>1</v>
      </c>
    </row>
    <row r="88" spans="1:6" x14ac:dyDescent="0.25">
      <c r="A88" s="351" t="s">
        <v>529</v>
      </c>
      <c r="C88" s="445" t="s">
        <v>532</v>
      </c>
      <c r="D88" s="445"/>
      <c r="E88" s="347" t="s">
        <v>135</v>
      </c>
      <c r="F88" s="310">
        <v>1</v>
      </c>
    </row>
    <row r="89" spans="1:6" x14ac:dyDescent="0.25">
      <c r="A89" s="351" t="s">
        <v>530</v>
      </c>
      <c r="C89" s="445" t="s">
        <v>533</v>
      </c>
      <c r="D89" s="445"/>
      <c r="E89" s="347" t="s">
        <v>135</v>
      </c>
      <c r="F89" s="310">
        <v>1</v>
      </c>
    </row>
    <row r="90" spans="1:6" x14ac:dyDescent="0.25">
      <c r="A90" s="351" t="s">
        <v>531</v>
      </c>
      <c r="C90" s="445" t="s">
        <v>534</v>
      </c>
      <c r="D90" s="445"/>
      <c r="E90" s="347" t="s">
        <v>135</v>
      </c>
      <c r="F90" s="310">
        <v>1</v>
      </c>
    </row>
    <row r="91" spans="1:6" x14ac:dyDescent="0.25">
      <c r="A91" s="345">
        <v>11</v>
      </c>
      <c r="B91" s="345" t="s">
        <v>379</v>
      </c>
      <c r="C91" s="448" t="s">
        <v>495</v>
      </c>
      <c r="D91" s="448"/>
      <c r="E91" s="348"/>
      <c r="F91" s="345"/>
    </row>
    <row r="92" spans="1:6" x14ac:dyDescent="0.25">
      <c r="A92" s="351" t="s">
        <v>137</v>
      </c>
      <c r="C92" s="438" t="s">
        <v>558</v>
      </c>
      <c r="D92" s="438"/>
      <c r="E92" s="310" t="s">
        <v>400</v>
      </c>
      <c r="F92" s="346"/>
    </row>
    <row r="93" spans="1:6" x14ac:dyDescent="0.25">
      <c r="A93" s="351" t="s">
        <v>422</v>
      </c>
      <c r="C93" s="445" t="s">
        <v>559</v>
      </c>
      <c r="D93" s="445"/>
      <c r="E93" s="310" t="s">
        <v>400</v>
      </c>
    </row>
    <row r="94" spans="1:6" x14ac:dyDescent="0.25">
      <c r="A94" s="351" t="s">
        <v>536</v>
      </c>
      <c r="C94" s="441" t="s">
        <v>560</v>
      </c>
      <c r="D94" s="441"/>
      <c r="E94" s="310" t="s">
        <v>400</v>
      </c>
    </row>
    <row r="95" spans="1:6" x14ac:dyDescent="0.25">
      <c r="A95" s="351" t="s">
        <v>537</v>
      </c>
      <c r="C95" s="441" t="s">
        <v>561</v>
      </c>
      <c r="D95" s="441"/>
      <c r="E95" s="310" t="s">
        <v>400</v>
      </c>
    </row>
    <row r="96" spans="1:6" ht="15" customHeight="1" x14ac:dyDescent="0.25">
      <c r="A96" s="351" t="s">
        <v>538</v>
      </c>
      <c r="C96" s="441" t="s">
        <v>562</v>
      </c>
      <c r="D96" s="441"/>
      <c r="E96" s="310" t="s">
        <v>400</v>
      </c>
    </row>
    <row r="97" spans="1:5" ht="15.75" customHeight="1" x14ac:dyDescent="0.25">
      <c r="A97" s="351" t="s">
        <v>565</v>
      </c>
      <c r="C97" s="441" t="s">
        <v>563</v>
      </c>
      <c r="D97" s="441"/>
      <c r="E97" s="310" t="s">
        <v>400</v>
      </c>
    </row>
    <row r="98" spans="1:5" x14ac:dyDescent="0.25">
      <c r="A98" s="351" t="s">
        <v>566</v>
      </c>
      <c r="C98" s="440" t="s">
        <v>564</v>
      </c>
      <c r="D98" s="440"/>
      <c r="E98" s="310" t="s">
        <v>400</v>
      </c>
    </row>
    <row r="99" spans="1:5" ht="15.75" customHeight="1" x14ac:dyDescent="0.25">
      <c r="C99" s="436"/>
      <c r="D99" s="436"/>
    </row>
    <row r="100" spans="1:5" x14ac:dyDescent="0.25">
      <c r="C100" s="436"/>
      <c r="D100" s="436"/>
    </row>
    <row r="101" spans="1:5" x14ac:dyDescent="0.25">
      <c r="C101" s="436"/>
      <c r="D101" s="436"/>
    </row>
  </sheetData>
  <mergeCells count="100">
    <mergeCell ref="C95:D95"/>
    <mergeCell ref="C96:D96"/>
    <mergeCell ref="C97:D97"/>
    <mergeCell ref="C83:D83"/>
    <mergeCell ref="C9:D9"/>
    <mergeCell ref="C81:D81"/>
    <mergeCell ref="C82:D82"/>
    <mergeCell ref="C89:D89"/>
    <mergeCell ref="C94:D94"/>
    <mergeCell ref="C76:D76"/>
    <mergeCell ref="C77:D77"/>
    <mergeCell ref="C78:D78"/>
    <mergeCell ref="C79:D79"/>
    <mergeCell ref="C80:D80"/>
    <mergeCell ref="C91:D91"/>
    <mergeCell ref="C92:D92"/>
    <mergeCell ref="C93:D93"/>
    <mergeCell ref="C54:D54"/>
    <mergeCell ref="C55:D55"/>
    <mergeCell ref="C90:D90"/>
    <mergeCell ref="C88:D88"/>
    <mergeCell ref="C74:D74"/>
    <mergeCell ref="C75:D75"/>
    <mergeCell ref="C60:D60"/>
    <mergeCell ref="C59:D59"/>
    <mergeCell ref="C58:D58"/>
    <mergeCell ref="C61:D61"/>
    <mergeCell ref="C67:D67"/>
    <mergeCell ref="A72:A73"/>
    <mergeCell ref="C49:D49"/>
    <mergeCell ref="C50:D50"/>
    <mergeCell ref="C51:D51"/>
    <mergeCell ref="C52:D52"/>
    <mergeCell ref="C53:D53"/>
    <mergeCell ref="C57:D57"/>
    <mergeCell ref="C62:D62"/>
    <mergeCell ref="C64:D64"/>
    <mergeCell ref="C65:D65"/>
    <mergeCell ref="C63:D63"/>
    <mergeCell ref="C68:D68"/>
    <mergeCell ref="C29:D29"/>
    <mergeCell ref="C30:D30"/>
    <mergeCell ref="C31:D31"/>
    <mergeCell ref="B72:B73"/>
    <mergeCell ref="C34:D34"/>
    <mergeCell ref="C38:D38"/>
    <mergeCell ref="C39:D39"/>
    <mergeCell ref="C32:D32"/>
    <mergeCell ref="C33:D33"/>
    <mergeCell ref="C35:D35"/>
    <mergeCell ref="C36:D36"/>
    <mergeCell ref="C47:D47"/>
    <mergeCell ref="C45:D45"/>
    <mergeCell ref="C12:D12"/>
    <mergeCell ref="C13:D13"/>
    <mergeCell ref="C14:D14"/>
    <mergeCell ref="C15:D15"/>
    <mergeCell ref="C28:D28"/>
    <mergeCell ref="C27:D27"/>
    <mergeCell ref="C1:D1"/>
    <mergeCell ref="C2:D2"/>
    <mergeCell ref="C3:D3"/>
    <mergeCell ref="C4:D4"/>
    <mergeCell ref="C5:D5"/>
    <mergeCell ref="C6:D6"/>
    <mergeCell ref="C10:D10"/>
    <mergeCell ref="C23:D23"/>
    <mergeCell ref="C24:D24"/>
    <mergeCell ref="C25:D25"/>
    <mergeCell ref="C8:D8"/>
    <mergeCell ref="C16:D16"/>
    <mergeCell ref="C17:D17"/>
    <mergeCell ref="C18:D18"/>
    <mergeCell ref="C11:D11"/>
    <mergeCell ref="C40:D40"/>
    <mergeCell ref="C41:D41"/>
    <mergeCell ref="C42:D42"/>
    <mergeCell ref="C43:D43"/>
    <mergeCell ref="C46:D46"/>
    <mergeCell ref="C84:D84"/>
    <mergeCell ref="C66:D66"/>
    <mergeCell ref="C69:D69"/>
    <mergeCell ref="C70:D70"/>
    <mergeCell ref="C71:D71"/>
    <mergeCell ref="C101:D101"/>
    <mergeCell ref="C72:D73"/>
    <mergeCell ref="C56:D56"/>
    <mergeCell ref="C19:D19"/>
    <mergeCell ref="C20:D20"/>
    <mergeCell ref="C21:D21"/>
    <mergeCell ref="C85:D85"/>
    <mergeCell ref="C98:D98"/>
    <mergeCell ref="C99:D99"/>
    <mergeCell ref="C100:D100"/>
    <mergeCell ref="C37:D37"/>
    <mergeCell ref="C86:D86"/>
    <mergeCell ref="C87:D87"/>
    <mergeCell ref="C48:D48"/>
    <mergeCell ref="C26:D26"/>
    <mergeCell ref="C44:D44"/>
  </mergeCells>
  <conditionalFormatting sqref="E3">
    <cfRule type="containsText" dxfId="311" priority="187" operator="containsText" text="Ei tehdä">
      <formula>NOT(ISERROR(SEARCH("Ei tehdä",E3)))</formula>
    </cfRule>
    <cfRule type="containsText" dxfId="310" priority="188" operator="containsText" text="Valmis">
      <formula>NOT(ISERROR(SEARCH("Valmis",E3)))</formula>
    </cfRule>
    <cfRule type="containsText" dxfId="309" priority="189" operator="containsText" text="Kesken">
      <formula>NOT(ISERROR(SEARCH("Kesken",E3)))</formula>
    </cfRule>
    <cfRule type="containsBlanks" dxfId="308" priority="190">
      <formula>LEN(TRIM(E3))=0</formula>
    </cfRule>
  </conditionalFormatting>
  <conditionalFormatting sqref="E4">
    <cfRule type="containsText" dxfId="307" priority="182" operator="containsText" text="Ei tehdä">
      <formula>NOT(ISERROR(SEARCH("Ei tehdä",E4)))</formula>
    </cfRule>
    <cfRule type="containsText" dxfId="306" priority="183" operator="containsText" text="Valmis">
      <formula>NOT(ISERROR(SEARCH("Valmis",E4)))</formula>
    </cfRule>
    <cfRule type="containsText" dxfId="305" priority="184" operator="containsText" text="Kesken">
      <formula>NOT(ISERROR(SEARCH("Kesken",E4)))</formula>
    </cfRule>
    <cfRule type="containsBlanks" dxfId="304" priority="185">
      <formula>LEN(TRIM(E4))=0</formula>
    </cfRule>
  </conditionalFormatting>
  <conditionalFormatting sqref="E6 E8">
    <cfRule type="containsText" dxfId="303" priority="167" operator="containsText" text="Ei tehdä">
      <formula>NOT(ISERROR(SEARCH("Ei tehdä",E6)))</formula>
    </cfRule>
    <cfRule type="containsText" dxfId="302" priority="168" operator="containsText" text="Valmis">
      <formula>NOT(ISERROR(SEARCH("Valmis",E6)))</formula>
    </cfRule>
    <cfRule type="containsText" dxfId="301" priority="169" operator="containsText" text="Kesken">
      <formula>NOT(ISERROR(SEARCH("Kesken",E6)))</formula>
    </cfRule>
    <cfRule type="containsBlanks" dxfId="300" priority="170">
      <formula>LEN(TRIM(E6))=0</formula>
    </cfRule>
  </conditionalFormatting>
  <conditionalFormatting sqref="E12">
    <cfRule type="containsText" dxfId="299" priority="155" operator="containsText" text="Ei tehdä">
      <formula>NOT(ISERROR(SEARCH("Ei tehdä",E12)))</formula>
    </cfRule>
    <cfRule type="containsText" dxfId="298" priority="156" operator="containsText" text="Valmis">
      <formula>NOT(ISERROR(SEARCH("Valmis",E12)))</formula>
    </cfRule>
    <cfRule type="containsText" dxfId="297" priority="157" operator="containsText" text="Kesken">
      <formula>NOT(ISERROR(SEARCH("Kesken",E12)))</formula>
    </cfRule>
    <cfRule type="containsBlanks" dxfId="296" priority="158">
      <formula>LEN(TRIM(E12))=0</formula>
    </cfRule>
  </conditionalFormatting>
  <conditionalFormatting sqref="E13">
    <cfRule type="containsText" dxfId="295" priority="151" operator="containsText" text="Ei tehdä">
      <formula>NOT(ISERROR(SEARCH("Ei tehdä",E13)))</formula>
    </cfRule>
    <cfRule type="containsText" dxfId="294" priority="152" operator="containsText" text="Valmis">
      <formula>NOT(ISERROR(SEARCH("Valmis",E13)))</formula>
    </cfRule>
    <cfRule type="containsText" dxfId="293" priority="153" operator="containsText" text="Kesken">
      <formula>NOT(ISERROR(SEARCH("Kesken",E13)))</formula>
    </cfRule>
    <cfRule type="containsBlanks" dxfId="292" priority="154">
      <formula>LEN(TRIM(E13))=0</formula>
    </cfRule>
  </conditionalFormatting>
  <conditionalFormatting sqref="E14">
    <cfRule type="containsText" dxfId="291" priority="147" operator="containsText" text="Ei tehdä">
      <formula>NOT(ISERROR(SEARCH("Ei tehdä",E14)))</formula>
    </cfRule>
    <cfRule type="containsText" dxfId="290" priority="148" operator="containsText" text="Valmis">
      <formula>NOT(ISERROR(SEARCH("Valmis",E14)))</formula>
    </cfRule>
    <cfRule type="containsText" dxfId="289" priority="149" operator="containsText" text="Kesken">
      <formula>NOT(ISERROR(SEARCH("Kesken",E14)))</formula>
    </cfRule>
    <cfRule type="containsBlanks" dxfId="288" priority="150">
      <formula>LEN(TRIM(E14))=0</formula>
    </cfRule>
  </conditionalFormatting>
  <conditionalFormatting sqref="E16">
    <cfRule type="containsText" dxfId="287" priority="143" operator="containsText" text="Ei tehdä">
      <formula>NOT(ISERROR(SEARCH("Ei tehdä",E16)))</formula>
    </cfRule>
    <cfRule type="containsText" dxfId="286" priority="144" operator="containsText" text="Valmis">
      <formula>NOT(ISERROR(SEARCH("Valmis",E16)))</formula>
    </cfRule>
    <cfRule type="containsText" dxfId="285" priority="145" operator="containsText" text="Kesken">
      <formula>NOT(ISERROR(SEARCH("Kesken",E16)))</formula>
    </cfRule>
    <cfRule type="containsBlanks" dxfId="284" priority="146">
      <formula>LEN(TRIM(E16))=0</formula>
    </cfRule>
  </conditionalFormatting>
  <conditionalFormatting sqref="E17:E18">
    <cfRule type="containsText" dxfId="283" priority="139" operator="containsText" text="Ei tehdä">
      <formula>NOT(ISERROR(SEARCH("Ei tehdä",E17)))</formula>
    </cfRule>
    <cfRule type="containsText" dxfId="282" priority="140" operator="containsText" text="Valmis">
      <formula>NOT(ISERROR(SEARCH("Valmis",E17)))</formula>
    </cfRule>
    <cfRule type="containsText" dxfId="281" priority="141" operator="containsText" text="Kesken">
      <formula>NOT(ISERROR(SEARCH("Kesken",E17)))</formula>
    </cfRule>
    <cfRule type="containsBlanks" dxfId="280" priority="142">
      <formula>LEN(TRIM(E17))=0</formula>
    </cfRule>
  </conditionalFormatting>
  <conditionalFormatting sqref="E15">
    <cfRule type="containsText" dxfId="279" priority="131" operator="containsText" text="Ei tehdä">
      <formula>NOT(ISERROR(SEARCH("Ei tehdä",E15)))</formula>
    </cfRule>
    <cfRule type="containsText" dxfId="278" priority="132" operator="containsText" text="Valmis">
      <formula>NOT(ISERROR(SEARCH("Valmis",E15)))</formula>
    </cfRule>
    <cfRule type="containsText" dxfId="277" priority="133" operator="containsText" text="Kesken">
      <formula>NOT(ISERROR(SEARCH("Kesken",E15)))</formula>
    </cfRule>
    <cfRule type="containsBlanks" dxfId="276" priority="134">
      <formula>LEN(TRIM(E15))=0</formula>
    </cfRule>
  </conditionalFormatting>
  <conditionalFormatting sqref="E26">
    <cfRule type="containsText" dxfId="275" priority="119" operator="containsText" text="Ei tehdä">
      <formula>NOT(ISERROR(SEARCH("Ei tehdä",E26)))</formula>
    </cfRule>
    <cfRule type="containsText" dxfId="274" priority="120" operator="containsText" text="Valmis">
      <formula>NOT(ISERROR(SEARCH("Valmis",E26)))</formula>
    </cfRule>
    <cfRule type="containsText" dxfId="273" priority="121" operator="containsText" text="Kesken">
      <formula>NOT(ISERROR(SEARCH("Kesken",E26)))</formula>
    </cfRule>
    <cfRule type="containsBlanks" dxfId="272" priority="122">
      <formula>LEN(TRIM(E26))=0</formula>
    </cfRule>
  </conditionalFormatting>
  <conditionalFormatting sqref="E24">
    <cfRule type="containsText" dxfId="271" priority="115" operator="containsText" text="Ei tehdä">
      <formula>NOT(ISERROR(SEARCH("Ei tehdä",E24)))</formula>
    </cfRule>
    <cfRule type="containsText" dxfId="270" priority="116" operator="containsText" text="Valmis">
      <formula>NOT(ISERROR(SEARCH("Valmis",E24)))</formula>
    </cfRule>
    <cfRule type="containsText" dxfId="269" priority="117" operator="containsText" text="Kesken">
      <formula>NOT(ISERROR(SEARCH("Kesken",E24)))</formula>
    </cfRule>
    <cfRule type="containsBlanks" dxfId="268" priority="118">
      <formula>LEN(TRIM(E24))=0</formula>
    </cfRule>
  </conditionalFormatting>
  <conditionalFormatting sqref="E25">
    <cfRule type="containsText" dxfId="267" priority="111" operator="containsText" text="Ei tehdä">
      <formula>NOT(ISERROR(SEARCH("Ei tehdä",E25)))</formula>
    </cfRule>
    <cfRule type="containsText" dxfId="266" priority="112" operator="containsText" text="Valmis">
      <formula>NOT(ISERROR(SEARCH("Valmis",E25)))</formula>
    </cfRule>
    <cfRule type="containsText" dxfId="265" priority="113" operator="containsText" text="Kesken">
      <formula>NOT(ISERROR(SEARCH("Kesken",E25)))</formula>
    </cfRule>
    <cfRule type="containsBlanks" dxfId="264" priority="114">
      <formula>LEN(TRIM(E25))=0</formula>
    </cfRule>
  </conditionalFormatting>
  <conditionalFormatting sqref="E27:E35 E37:E43">
    <cfRule type="containsText" dxfId="263" priority="91" operator="containsText" text="Ei tehdä">
      <formula>NOT(ISERROR(SEARCH("Ei tehdä",E27)))</formula>
    </cfRule>
    <cfRule type="containsText" dxfId="262" priority="92" operator="containsText" text="Valmis">
      <formula>NOT(ISERROR(SEARCH("Valmis",E27)))</formula>
    </cfRule>
    <cfRule type="containsText" dxfId="261" priority="93" operator="containsText" text="Kesken">
      <formula>NOT(ISERROR(SEARCH("Kesken",E27)))</formula>
    </cfRule>
    <cfRule type="containsBlanks" dxfId="260" priority="94">
      <formula>LEN(TRIM(E27))=0</formula>
    </cfRule>
  </conditionalFormatting>
  <conditionalFormatting sqref="E45:E55">
    <cfRule type="containsText" dxfId="259" priority="87" operator="containsText" text="Ei tehdä">
      <formula>NOT(ISERROR(SEARCH("Ei tehdä",E45)))</formula>
    </cfRule>
    <cfRule type="containsText" dxfId="258" priority="88" operator="containsText" text="Valmis">
      <formula>NOT(ISERROR(SEARCH("Valmis",E45)))</formula>
    </cfRule>
    <cfRule type="containsText" dxfId="257" priority="89" operator="containsText" text="Kesken">
      <formula>NOT(ISERROR(SEARCH("Kesken",E45)))</formula>
    </cfRule>
    <cfRule type="containsBlanks" dxfId="256" priority="90">
      <formula>LEN(TRIM(E45))=0</formula>
    </cfRule>
  </conditionalFormatting>
  <conditionalFormatting sqref="E7">
    <cfRule type="containsText" dxfId="255" priority="83" operator="containsText" text="Ei tehdä">
      <formula>NOT(ISERROR(SEARCH("Ei tehdä",E7)))</formula>
    </cfRule>
    <cfRule type="containsText" dxfId="254" priority="84" operator="containsText" text="Valmis">
      <formula>NOT(ISERROR(SEARCH("Valmis",E7)))</formula>
    </cfRule>
    <cfRule type="containsText" dxfId="253" priority="85" operator="containsText" text="Kesken">
      <formula>NOT(ISERROR(SEARCH("Kesken",E7)))</formula>
    </cfRule>
    <cfRule type="containsBlanks" dxfId="252" priority="86">
      <formula>LEN(TRIM(E7))=0</formula>
    </cfRule>
  </conditionalFormatting>
  <conditionalFormatting sqref="E92">
    <cfRule type="containsText" dxfId="251" priority="79" operator="containsText" text="Ei tehdä">
      <formula>NOT(ISERROR(SEARCH("Ei tehdä",E92)))</formula>
    </cfRule>
    <cfRule type="containsText" dxfId="250" priority="80" operator="containsText" text="Valmis">
      <formula>NOT(ISERROR(SEARCH("Valmis",E92)))</formula>
    </cfRule>
    <cfRule type="containsText" dxfId="249" priority="81" operator="containsText" text="Kesken">
      <formula>NOT(ISERROR(SEARCH("Kesken",E92)))</formula>
    </cfRule>
    <cfRule type="containsBlanks" dxfId="248" priority="82">
      <formula>LEN(TRIM(E92))=0</formula>
    </cfRule>
  </conditionalFormatting>
  <conditionalFormatting sqref="E11">
    <cfRule type="containsText" dxfId="247" priority="75" operator="containsText" text="Ei tehdä">
      <formula>NOT(ISERROR(SEARCH("Ei tehdä",E11)))</formula>
    </cfRule>
    <cfRule type="containsText" dxfId="246" priority="76" operator="containsText" text="Valmis">
      <formula>NOT(ISERROR(SEARCH("Valmis",E11)))</formula>
    </cfRule>
    <cfRule type="containsText" dxfId="245" priority="77" operator="containsText" text="Kesken">
      <formula>NOT(ISERROR(SEARCH("Kesken",E11)))</formula>
    </cfRule>
    <cfRule type="containsBlanks" dxfId="244" priority="78">
      <formula>LEN(TRIM(E11))=0</formula>
    </cfRule>
  </conditionalFormatting>
  <conditionalFormatting sqref="E19:E22">
    <cfRule type="containsText" dxfId="243" priority="70" operator="containsText" text="Ei tehdä">
      <formula>NOT(ISERROR(SEARCH("Ei tehdä",E19)))</formula>
    </cfRule>
    <cfRule type="containsText" dxfId="242" priority="71" operator="containsText" text="Valmis">
      <formula>NOT(ISERROR(SEARCH("Valmis",E19)))</formula>
    </cfRule>
    <cfRule type="containsText" dxfId="241" priority="72" operator="containsText" text="Kesken">
      <formula>NOT(ISERROR(SEARCH("Kesken",E19)))</formula>
    </cfRule>
    <cfRule type="containsBlanks" dxfId="240" priority="73">
      <formula>LEN(TRIM(E19))=0</formula>
    </cfRule>
  </conditionalFormatting>
  <conditionalFormatting sqref="E87">
    <cfRule type="containsText" dxfId="239" priority="65" operator="containsText" text="Ei tehdä">
      <formula>NOT(ISERROR(SEARCH("Ei tehdä",E87)))</formula>
    </cfRule>
    <cfRule type="containsText" dxfId="238" priority="66" operator="containsText" text="Valmis">
      <formula>NOT(ISERROR(SEARCH("Valmis",E87)))</formula>
    </cfRule>
    <cfRule type="containsText" dxfId="237" priority="67" operator="containsText" text="Kesken">
      <formula>NOT(ISERROR(SEARCH("Kesken",E87)))</formula>
    </cfRule>
    <cfRule type="containsBlanks" dxfId="236" priority="68">
      <formula>LEN(TRIM(E87))=0</formula>
    </cfRule>
  </conditionalFormatting>
  <conditionalFormatting sqref="E36">
    <cfRule type="containsText" dxfId="235" priority="60" operator="containsText" text="Ei tehdä">
      <formula>NOT(ISERROR(SEARCH("Ei tehdä",E36)))</formula>
    </cfRule>
    <cfRule type="containsText" dxfId="234" priority="61" operator="containsText" text="Valmis">
      <formula>NOT(ISERROR(SEARCH("Valmis",E36)))</formula>
    </cfRule>
    <cfRule type="containsText" dxfId="233" priority="62" operator="containsText" text="Kesken">
      <formula>NOT(ISERROR(SEARCH("Kesken",E36)))</formula>
    </cfRule>
    <cfRule type="containsBlanks" dxfId="232" priority="63">
      <formula>LEN(TRIM(E36))=0</formula>
    </cfRule>
  </conditionalFormatting>
  <conditionalFormatting sqref="E86">
    <cfRule type="containsText" dxfId="231" priority="55" operator="containsText" text="Ei tehdä">
      <formula>NOT(ISERROR(SEARCH("Ei tehdä",E86)))</formula>
    </cfRule>
    <cfRule type="containsText" dxfId="230" priority="56" operator="containsText" text="Valmis">
      <formula>NOT(ISERROR(SEARCH("Valmis",E86)))</formula>
    </cfRule>
    <cfRule type="containsText" dxfId="229" priority="57" operator="containsText" text="Kesken">
      <formula>NOT(ISERROR(SEARCH("Kesken",E86)))</formula>
    </cfRule>
    <cfRule type="containsBlanks" dxfId="228" priority="58">
      <formula>LEN(TRIM(E86))=0</formula>
    </cfRule>
  </conditionalFormatting>
  <conditionalFormatting sqref="E9">
    <cfRule type="containsText" dxfId="227" priority="50" operator="containsText" text="Ei tehdä">
      <formula>NOT(ISERROR(SEARCH("Ei tehdä",E9)))</formula>
    </cfRule>
    <cfRule type="containsText" dxfId="226" priority="51" operator="containsText" text="Valmis">
      <formula>NOT(ISERROR(SEARCH("Valmis",E9)))</formula>
    </cfRule>
    <cfRule type="containsText" dxfId="225" priority="52" operator="containsText" text="Kesken">
      <formula>NOT(ISERROR(SEARCH("Kesken",E9)))</formula>
    </cfRule>
    <cfRule type="containsBlanks" dxfId="224" priority="53">
      <formula>LEN(TRIM(E9))=0</formula>
    </cfRule>
  </conditionalFormatting>
  <conditionalFormatting sqref="E57">
    <cfRule type="containsText" dxfId="223" priority="46" operator="containsText" text="Ei tehdä">
      <formula>NOT(ISERROR(SEARCH("Ei tehdä",E57)))</formula>
    </cfRule>
    <cfRule type="containsText" dxfId="222" priority="47" operator="containsText" text="Valmis">
      <formula>NOT(ISERROR(SEARCH("Valmis",E57)))</formula>
    </cfRule>
    <cfRule type="containsText" dxfId="221" priority="48" operator="containsText" text="Kesken">
      <formula>NOT(ISERROR(SEARCH("Kesken",E57)))</formula>
    </cfRule>
    <cfRule type="containsBlanks" dxfId="220" priority="49">
      <formula>LEN(TRIM(E57))=0</formula>
    </cfRule>
  </conditionalFormatting>
  <conditionalFormatting sqref="E58">
    <cfRule type="containsText" dxfId="219" priority="42" operator="containsText" text="Ei tehdä">
      <formula>NOT(ISERROR(SEARCH("Ei tehdä",E58)))</formula>
    </cfRule>
    <cfRule type="containsText" dxfId="218" priority="43" operator="containsText" text="Valmis">
      <formula>NOT(ISERROR(SEARCH("Valmis",E58)))</formula>
    </cfRule>
    <cfRule type="containsText" dxfId="217" priority="44" operator="containsText" text="Kesken">
      <formula>NOT(ISERROR(SEARCH("Kesken",E58)))</formula>
    </cfRule>
    <cfRule type="containsBlanks" dxfId="216" priority="45">
      <formula>LEN(TRIM(E58))=0</formula>
    </cfRule>
  </conditionalFormatting>
  <conditionalFormatting sqref="E59">
    <cfRule type="containsText" dxfId="215" priority="38" operator="containsText" text="Ei tehdä">
      <formula>NOT(ISERROR(SEARCH("Ei tehdä",E59)))</formula>
    </cfRule>
    <cfRule type="containsText" dxfId="214" priority="39" operator="containsText" text="Valmis">
      <formula>NOT(ISERROR(SEARCH("Valmis",E59)))</formula>
    </cfRule>
    <cfRule type="containsText" dxfId="213" priority="40" operator="containsText" text="Kesken">
      <formula>NOT(ISERROR(SEARCH("Kesken",E59)))</formula>
    </cfRule>
    <cfRule type="containsBlanks" dxfId="212" priority="41">
      <formula>LEN(TRIM(E59))=0</formula>
    </cfRule>
  </conditionalFormatting>
  <conditionalFormatting sqref="E60">
    <cfRule type="containsText" dxfId="211" priority="34" operator="containsText" text="Ei tehdä">
      <formula>NOT(ISERROR(SEARCH("Ei tehdä",E60)))</formula>
    </cfRule>
    <cfRule type="containsText" dxfId="210" priority="35" operator="containsText" text="Valmis">
      <formula>NOT(ISERROR(SEARCH("Valmis",E60)))</formula>
    </cfRule>
    <cfRule type="containsText" dxfId="209" priority="36" operator="containsText" text="Kesken">
      <formula>NOT(ISERROR(SEARCH("Kesken",E60)))</formula>
    </cfRule>
    <cfRule type="containsBlanks" dxfId="208" priority="37">
      <formula>LEN(TRIM(E60))=0</formula>
    </cfRule>
  </conditionalFormatting>
  <conditionalFormatting sqref="E62">
    <cfRule type="containsText" dxfId="207" priority="30" operator="containsText" text="Ei tehdä">
      <formula>NOT(ISERROR(SEARCH("Ei tehdä",E62)))</formula>
    </cfRule>
    <cfRule type="containsText" dxfId="206" priority="31" operator="containsText" text="Valmis">
      <formula>NOT(ISERROR(SEARCH("Valmis",E62)))</formula>
    </cfRule>
    <cfRule type="containsText" dxfId="205" priority="32" operator="containsText" text="Kesken">
      <formula>NOT(ISERROR(SEARCH("Kesken",E62)))</formula>
    </cfRule>
    <cfRule type="containsBlanks" dxfId="204" priority="33">
      <formula>LEN(TRIM(E62))=0</formula>
    </cfRule>
  </conditionalFormatting>
  <conditionalFormatting sqref="E61">
    <cfRule type="containsText" dxfId="203" priority="26" operator="containsText" text="Ei tehdä">
      <formula>NOT(ISERROR(SEARCH("Ei tehdä",E61)))</formula>
    </cfRule>
    <cfRule type="containsText" dxfId="202" priority="27" operator="containsText" text="Valmis">
      <formula>NOT(ISERROR(SEARCH("Valmis",E61)))</formula>
    </cfRule>
    <cfRule type="containsText" dxfId="201" priority="28" operator="containsText" text="Kesken">
      <formula>NOT(ISERROR(SEARCH("Kesken",E61)))</formula>
    </cfRule>
    <cfRule type="containsBlanks" dxfId="200" priority="29">
      <formula>LEN(TRIM(E61))=0</formula>
    </cfRule>
  </conditionalFormatting>
  <conditionalFormatting sqref="E74:E81">
    <cfRule type="containsText" dxfId="199" priority="22" operator="containsText" text="Ei tehdä">
      <formula>NOT(ISERROR(SEARCH("Ei tehdä",E74)))</formula>
    </cfRule>
    <cfRule type="containsText" dxfId="198" priority="23" operator="containsText" text="Valmis">
      <formula>NOT(ISERROR(SEARCH("Valmis",E74)))</formula>
    </cfRule>
    <cfRule type="containsText" dxfId="197" priority="24" operator="containsText" text="Kesken">
      <formula>NOT(ISERROR(SEARCH("Kesken",E74)))</formula>
    </cfRule>
    <cfRule type="containsBlanks" dxfId="196" priority="25">
      <formula>LEN(TRIM(E74))=0</formula>
    </cfRule>
  </conditionalFormatting>
  <conditionalFormatting sqref="E88:E90">
    <cfRule type="containsText" dxfId="195" priority="18" operator="containsText" text="Ei tehdä">
      <formula>NOT(ISERROR(SEARCH("Ei tehdä",E88)))</formula>
    </cfRule>
    <cfRule type="containsText" dxfId="194" priority="19" operator="containsText" text="Valmis">
      <formula>NOT(ISERROR(SEARCH("Valmis",E88)))</formula>
    </cfRule>
    <cfRule type="containsText" dxfId="193" priority="20" operator="containsText" text="Kesken">
      <formula>NOT(ISERROR(SEARCH("Kesken",E88)))</formula>
    </cfRule>
    <cfRule type="containsBlanks" dxfId="192" priority="21">
      <formula>LEN(TRIM(E88))=0</formula>
    </cfRule>
  </conditionalFormatting>
  <conditionalFormatting sqref="E64:E66">
    <cfRule type="containsText" dxfId="191" priority="13" operator="containsText" text="Ei tehdä">
      <formula>NOT(ISERROR(SEARCH("Ei tehdä",E64)))</formula>
    </cfRule>
    <cfRule type="containsText" dxfId="190" priority="14" operator="containsText" text="Valmis">
      <formula>NOT(ISERROR(SEARCH("Valmis",E64)))</formula>
    </cfRule>
    <cfRule type="containsText" dxfId="189" priority="15" operator="containsText" text="Kesken">
      <formula>NOT(ISERROR(SEARCH("Kesken",E64)))</formula>
    </cfRule>
    <cfRule type="containsBlanks" dxfId="188" priority="16">
      <formula>LEN(TRIM(E64))=0</formula>
    </cfRule>
  </conditionalFormatting>
  <conditionalFormatting sqref="E69:E70">
    <cfRule type="containsText" dxfId="187" priority="5" operator="containsText" text="Ei tehdä">
      <formula>NOT(ISERROR(SEARCH("Ei tehdä",E69)))</formula>
    </cfRule>
    <cfRule type="containsText" dxfId="186" priority="6" operator="containsText" text="Valmis">
      <formula>NOT(ISERROR(SEARCH("Valmis",E69)))</formula>
    </cfRule>
    <cfRule type="containsText" dxfId="185" priority="7" operator="containsText" text="Kesken">
      <formula>NOT(ISERROR(SEARCH("Kesken",E69)))</formula>
    </cfRule>
    <cfRule type="containsBlanks" dxfId="184" priority="8">
      <formula>LEN(TRIM(E69))=0</formula>
    </cfRule>
  </conditionalFormatting>
  <conditionalFormatting sqref="E93:E98">
    <cfRule type="containsText" dxfId="183" priority="1" operator="containsText" text="Ei tehdä">
      <formula>NOT(ISERROR(SEARCH("Ei tehdä",E93)))</formula>
    </cfRule>
    <cfRule type="containsText" dxfId="182" priority="2" operator="containsText" text="Valmis">
      <formula>NOT(ISERROR(SEARCH("Valmis",E93)))</formula>
    </cfRule>
    <cfRule type="containsText" dxfId="181" priority="3" operator="containsText" text="Kesken">
      <formula>NOT(ISERROR(SEARCH("Kesken",E93)))</formula>
    </cfRule>
    <cfRule type="containsBlanks" dxfId="180" priority="4">
      <formula>LEN(TRIM(E93))=0</formula>
    </cfRule>
  </conditionalFormatting>
  <pageMargins left="0.7" right="0.7" top="0.75" bottom="0.75" header="0.3" footer="0.3"/>
  <pageSetup paperSize="9" orientation="portrait" r:id="rId1"/>
  <ignoredErrors>
    <ignoredError sqref="A36:A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6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81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74" operator="containsText" id="{13103531-4354-416F-9BDE-A827863CCF25}">
            <xm:f>NOT(ISERROR(SEARCH("""",E11)))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69" operator="containsText" id="{DC41060F-7860-488C-B6B1-70752796CA85}">
            <xm:f>NOT(ISERROR(SEARCH("""",E19)))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E19:E22</xm:sqref>
        </x14:conditionalFormatting>
        <x14:conditionalFormatting xmlns:xm="http://schemas.microsoft.com/office/excel/2006/main">
          <x14:cfRule type="containsText" priority="64" operator="containsText" id="{5B9F05E8-EC48-4E9E-9174-866C6023FF85}">
            <xm:f>NOT(ISERROR(SEARCH("""",E87)))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ontainsText" priority="59" operator="containsText" id="{1BFE10AC-ACD0-48BF-AE0E-E622EEC601C7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54" operator="containsText" id="{476C25DE-33C8-4188-948E-AB4436013AD0}">
            <xm:f>NOT(ISERROR(SEARCH("""",E86)))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ontainsText" priority="17" operator="containsText" id="{8213BC7D-CF47-4882-B3AB-9B1BFE37C1C0}">
            <xm:f>NOT(ISERROR(SEARCH("""",E88)))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E88:E90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52" t="s">
        <v>84</v>
      </c>
      <c r="C2" s="453"/>
      <c r="D2" s="454" t="s">
        <v>484</v>
      </c>
      <c r="E2" s="455"/>
      <c r="F2" s="456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7"/>
      <c r="E3" s="458"/>
      <c r="F3" s="459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7"/>
      <c r="E4" s="458"/>
      <c r="F4" s="459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7"/>
      <c r="E5" s="458"/>
      <c r="F5" s="459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60"/>
      <c r="E6" s="461"/>
      <c r="F6" s="462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446" t="s">
        <v>87</v>
      </c>
      <c r="F9" s="447"/>
      <c r="G9" s="463" t="s">
        <v>88</v>
      </c>
      <c r="H9" s="464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53">
        <v>1</v>
      </c>
      <c r="C10" s="352"/>
      <c r="D10" s="353" t="s">
        <v>90</v>
      </c>
      <c r="E10" s="448" t="s">
        <v>377</v>
      </c>
      <c r="F10" s="448"/>
      <c r="G10" s="465"/>
      <c r="H10" s="465"/>
      <c r="I10" s="353">
        <v>0</v>
      </c>
      <c r="J10" s="353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53">
        <v>2</v>
      </c>
      <c r="C11" s="352"/>
      <c r="D11" s="345" t="s">
        <v>379</v>
      </c>
      <c r="E11" s="439" t="s">
        <v>381</v>
      </c>
      <c r="F11" s="439"/>
      <c r="G11" s="465"/>
      <c r="H11" s="465"/>
      <c r="I11" s="353">
        <v>2</v>
      </c>
      <c r="J11" s="353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53">
        <v>3</v>
      </c>
      <c r="C12" s="352"/>
      <c r="D12" s="345" t="s">
        <v>379</v>
      </c>
      <c r="E12" s="448" t="s">
        <v>380</v>
      </c>
      <c r="F12" s="448"/>
      <c r="G12" s="465"/>
      <c r="H12" s="465"/>
      <c r="I12" s="353">
        <v>20</v>
      </c>
      <c r="J12" s="353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53">
        <v>4</v>
      </c>
      <c r="C13" s="352"/>
      <c r="D13" s="345" t="s">
        <v>417</v>
      </c>
      <c r="E13" s="443" t="s">
        <v>410</v>
      </c>
      <c r="F13" s="443"/>
      <c r="G13" s="465"/>
      <c r="H13" s="465"/>
      <c r="I13" s="353">
        <v>40</v>
      </c>
      <c r="J13" s="353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53">
        <v>11</v>
      </c>
      <c r="C14" s="352"/>
      <c r="D14" s="345" t="s">
        <v>90</v>
      </c>
      <c r="E14" s="439" t="s">
        <v>419</v>
      </c>
      <c r="F14" s="439"/>
      <c r="G14" s="465"/>
      <c r="H14" s="465"/>
      <c r="I14" s="353">
        <v>0</v>
      </c>
      <c r="J14" s="353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53">
        <v>12</v>
      </c>
      <c r="C15" s="352"/>
      <c r="D15" s="345" t="s">
        <v>379</v>
      </c>
      <c r="E15" s="448" t="s">
        <v>495</v>
      </c>
      <c r="F15" s="448"/>
      <c r="G15" s="465"/>
      <c r="H15" s="465"/>
      <c r="I15" s="353">
        <v>5</v>
      </c>
      <c r="J15" s="353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80"/>
      <c r="F16" s="480"/>
      <c r="G16" s="479"/>
      <c r="H16" s="479"/>
      <c r="I16" s="173"/>
      <c r="J16" s="173"/>
      <c r="K16" s="310" t="e">
        <f>SUMIFS($J$22:$J$57,$B$22:$B$117,"3.",$F$22:$F$117,"Valmis")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71"/>
      <c r="F18" s="471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66" t="s">
        <v>92</v>
      </c>
      <c r="D19" s="467"/>
      <c r="E19" s="468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69" t="s">
        <v>96</v>
      </c>
      <c r="E21" s="470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429</v>
      </c>
      <c r="L21" s="28" t="s">
        <v>430</v>
      </c>
      <c r="M21" s="28" t="s">
        <v>102</v>
      </c>
      <c r="N21" s="28" t="s">
        <v>431</v>
      </c>
      <c r="O21" s="28" t="s">
        <v>103</v>
      </c>
      <c r="P21" s="28" t="s">
        <v>432</v>
      </c>
      <c r="Q21" s="28" t="s">
        <v>125</v>
      </c>
      <c r="R21" s="28" t="s">
        <v>433</v>
      </c>
      <c r="S21" s="28" t="s">
        <v>434</v>
      </c>
      <c r="T21" s="28" t="s">
        <v>435</v>
      </c>
    </row>
    <row r="22" spans="1:20" ht="15.75" x14ac:dyDescent="0.25">
      <c r="B22" s="356" t="s">
        <v>104</v>
      </c>
      <c r="C22" s="357"/>
      <c r="D22" s="472" t="s">
        <v>378</v>
      </c>
      <c r="E22" s="472"/>
      <c r="F22" s="347" t="s">
        <v>135</v>
      </c>
      <c r="G22" s="357"/>
      <c r="H22" s="357" t="s">
        <v>106</v>
      </c>
      <c r="I22" s="357"/>
      <c r="J22" s="364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356" t="s">
        <v>107</v>
      </c>
      <c r="C23" s="357"/>
      <c r="D23" s="476" t="s">
        <v>108</v>
      </c>
      <c r="E23" s="476"/>
      <c r="F23" s="347" t="s">
        <v>135</v>
      </c>
      <c r="G23" s="357"/>
      <c r="H23" s="357" t="s">
        <v>375</v>
      </c>
      <c r="I23" s="357"/>
      <c r="J23" s="364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40"/>
      <c r="R23" s="340"/>
      <c r="S23" s="340"/>
      <c r="T23" s="340"/>
    </row>
    <row r="24" spans="1:20" ht="15.75" x14ac:dyDescent="0.25">
      <c r="B24" s="358" t="s">
        <v>109</v>
      </c>
      <c r="C24" s="359"/>
      <c r="D24" s="477" t="s">
        <v>382</v>
      </c>
      <c r="E24" s="477"/>
      <c r="F24" s="347" t="s">
        <v>135</v>
      </c>
      <c r="G24" s="359"/>
      <c r="H24" s="357" t="s">
        <v>375</v>
      </c>
      <c r="I24" s="359"/>
      <c r="J24" s="365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40"/>
      <c r="R24" s="340"/>
      <c r="S24" s="340"/>
      <c r="T24" s="340"/>
    </row>
    <row r="25" spans="1:20" ht="15.75" x14ac:dyDescent="0.25">
      <c r="B25" s="358" t="s">
        <v>480</v>
      </c>
      <c r="C25" s="359"/>
      <c r="D25" s="360" t="s">
        <v>481</v>
      </c>
      <c r="E25" s="360"/>
      <c r="F25" s="310" t="s">
        <v>400</v>
      </c>
      <c r="G25" s="359"/>
      <c r="H25" s="359"/>
      <c r="I25" s="359"/>
      <c r="J25" s="365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40"/>
      <c r="R25" s="340"/>
      <c r="S25" s="340"/>
      <c r="T25" s="340"/>
    </row>
    <row r="26" spans="1:20" ht="15.75" x14ac:dyDescent="0.25">
      <c r="B26" s="358" t="s">
        <v>482</v>
      </c>
      <c r="C26" s="359"/>
      <c r="D26" s="478" t="s">
        <v>483</v>
      </c>
      <c r="E26" s="478"/>
      <c r="F26" s="347" t="s">
        <v>135</v>
      </c>
      <c r="G26" s="359"/>
      <c r="H26" s="359" t="s">
        <v>106</v>
      </c>
      <c r="I26" s="359"/>
      <c r="J26" s="365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40"/>
      <c r="R26" s="340"/>
      <c r="S26" s="340"/>
      <c r="T26" s="340"/>
    </row>
    <row r="27" spans="1:20" ht="15.75" x14ac:dyDescent="0.25">
      <c r="B27" s="358" t="s">
        <v>504</v>
      </c>
      <c r="C27" s="363"/>
      <c r="D27" s="361" t="s">
        <v>505</v>
      </c>
      <c r="E27" s="361"/>
      <c r="F27" s="310" t="s">
        <v>400</v>
      </c>
      <c r="G27" s="363"/>
      <c r="H27" s="363" t="s">
        <v>106</v>
      </c>
      <c r="I27" s="363"/>
      <c r="J27" s="365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55"/>
      <c r="R27" s="355"/>
      <c r="S27" s="355"/>
      <c r="T27" s="355"/>
    </row>
    <row r="28" spans="1:20" ht="15.75" x14ac:dyDescent="0.25">
      <c r="B28" s="356" t="s">
        <v>110</v>
      </c>
      <c r="C28" s="357"/>
      <c r="D28" s="475" t="s">
        <v>389</v>
      </c>
      <c r="E28" s="475"/>
      <c r="F28" s="347" t="s">
        <v>135</v>
      </c>
      <c r="G28" s="357"/>
      <c r="H28" s="357" t="s">
        <v>375</v>
      </c>
      <c r="I28" s="357"/>
      <c r="J28" s="364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40"/>
      <c r="R28" s="340"/>
      <c r="S28" s="340"/>
      <c r="T28" s="340"/>
    </row>
    <row r="29" spans="1:20" ht="15.75" x14ac:dyDescent="0.25">
      <c r="B29" s="356" t="s">
        <v>81</v>
      </c>
      <c r="C29" s="357"/>
      <c r="D29" s="475" t="s">
        <v>390</v>
      </c>
      <c r="E29" s="475"/>
      <c r="F29" s="347" t="s">
        <v>135</v>
      </c>
      <c r="G29" s="357"/>
      <c r="H29" s="357" t="s">
        <v>374</v>
      </c>
      <c r="I29" s="357"/>
      <c r="J29" s="364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40"/>
      <c r="R29" s="340"/>
      <c r="S29" s="340"/>
      <c r="T29" s="340"/>
    </row>
    <row r="30" spans="1:20" ht="15.75" x14ac:dyDescent="0.25">
      <c r="B30" s="356" t="s">
        <v>401</v>
      </c>
      <c r="C30" s="357"/>
      <c r="D30" s="475" t="s">
        <v>391</v>
      </c>
      <c r="E30" s="475"/>
      <c r="F30" s="347" t="s">
        <v>135</v>
      </c>
      <c r="G30" s="357"/>
      <c r="H30" s="357" t="s">
        <v>375</v>
      </c>
      <c r="I30" s="357"/>
      <c r="J30" s="364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40"/>
      <c r="R30" s="340"/>
      <c r="S30" s="340"/>
      <c r="T30" s="340"/>
    </row>
    <row r="31" spans="1:20" ht="15.75" x14ac:dyDescent="0.25">
      <c r="B31" s="356" t="s">
        <v>402</v>
      </c>
      <c r="C31" s="357"/>
      <c r="D31" s="475" t="s">
        <v>392</v>
      </c>
      <c r="E31" s="475"/>
      <c r="F31" s="347" t="s">
        <v>135</v>
      </c>
      <c r="G31" s="357"/>
      <c r="H31" s="357" t="s">
        <v>375</v>
      </c>
      <c r="I31" s="357"/>
      <c r="J31" s="364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40"/>
      <c r="R31" s="340"/>
      <c r="S31" s="340"/>
      <c r="T31" s="340"/>
    </row>
    <row r="32" spans="1:20" ht="15.75" x14ac:dyDescent="0.25">
      <c r="B32" s="356" t="s">
        <v>403</v>
      </c>
      <c r="C32" s="357"/>
      <c r="D32" s="475" t="s">
        <v>393</v>
      </c>
      <c r="E32" s="475"/>
      <c r="F32" s="347" t="s">
        <v>135</v>
      </c>
      <c r="G32" s="357"/>
      <c r="H32" s="357" t="s">
        <v>375</v>
      </c>
      <c r="I32" s="357"/>
      <c r="J32" s="364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40"/>
      <c r="R32" s="340"/>
      <c r="S32" s="340"/>
      <c r="T32" s="340"/>
    </row>
    <row r="33" spans="2:20" ht="15.75" x14ac:dyDescent="0.25">
      <c r="B33" s="356" t="s">
        <v>404</v>
      </c>
      <c r="C33" s="357"/>
      <c r="D33" s="475" t="s">
        <v>394</v>
      </c>
      <c r="E33" s="475"/>
      <c r="F33" s="347" t="s">
        <v>135</v>
      </c>
      <c r="G33" s="357"/>
      <c r="H33" s="357" t="s">
        <v>374</v>
      </c>
      <c r="I33" s="357"/>
      <c r="J33" s="364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40"/>
      <c r="R33" s="340"/>
      <c r="S33" s="340"/>
      <c r="T33" s="340"/>
    </row>
    <row r="34" spans="2:20" ht="15.75" x14ac:dyDescent="0.25">
      <c r="B34" s="356" t="s">
        <v>405</v>
      </c>
      <c r="C34" s="357"/>
      <c r="D34" s="475" t="s">
        <v>395</v>
      </c>
      <c r="E34" s="475"/>
      <c r="F34" s="347" t="s">
        <v>135</v>
      </c>
      <c r="G34" s="357"/>
      <c r="H34" s="357" t="s">
        <v>374</v>
      </c>
      <c r="I34" s="357"/>
      <c r="J34" s="364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40"/>
      <c r="R34" s="340"/>
      <c r="S34" s="340"/>
      <c r="T34" s="340"/>
    </row>
    <row r="35" spans="2:20" ht="15.75" x14ac:dyDescent="0.25">
      <c r="B35" s="356" t="s">
        <v>406</v>
      </c>
      <c r="C35" s="357"/>
      <c r="D35" s="475" t="s">
        <v>396</v>
      </c>
      <c r="E35" s="475"/>
      <c r="F35" s="347" t="s">
        <v>135</v>
      </c>
      <c r="G35" s="357"/>
      <c r="H35" s="357" t="s">
        <v>374</v>
      </c>
      <c r="I35" s="357"/>
      <c r="J35" s="364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40"/>
      <c r="R35" s="340"/>
      <c r="S35" s="340"/>
      <c r="T35" s="340"/>
    </row>
    <row r="36" spans="2:20" ht="15.75" x14ac:dyDescent="0.25">
      <c r="B36" s="356" t="s">
        <v>407</v>
      </c>
      <c r="C36" s="357"/>
      <c r="D36" s="475" t="s">
        <v>397</v>
      </c>
      <c r="E36" s="475"/>
      <c r="F36" s="347" t="s">
        <v>135</v>
      </c>
      <c r="G36" s="357"/>
      <c r="H36" s="357" t="s">
        <v>375</v>
      </c>
      <c r="I36" s="357"/>
      <c r="J36" s="364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40"/>
      <c r="R36" s="340"/>
      <c r="S36" s="340"/>
      <c r="T36" s="340"/>
    </row>
    <row r="37" spans="2:20" ht="15.75" x14ac:dyDescent="0.25">
      <c r="B37" s="356" t="s">
        <v>408</v>
      </c>
      <c r="C37" s="357"/>
      <c r="D37" s="475" t="s">
        <v>398</v>
      </c>
      <c r="E37" s="475"/>
      <c r="F37" s="347" t="s">
        <v>135</v>
      </c>
      <c r="G37" s="357"/>
      <c r="H37" s="357" t="s">
        <v>375</v>
      </c>
      <c r="I37" s="357"/>
      <c r="J37" s="364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40"/>
      <c r="R37" s="340"/>
      <c r="S37" s="340"/>
      <c r="T37" s="340"/>
    </row>
    <row r="38" spans="2:20" ht="15.75" x14ac:dyDescent="0.25">
      <c r="B38" s="356" t="s">
        <v>409</v>
      </c>
      <c r="C38" s="357"/>
      <c r="D38" s="475" t="s">
        <v>399</v>
      </c>
      <c r="E38" s="475"/>
      <c r="F38" s="347" t="s">
        <v>135</v>
      </c>
      <c r="G38" s="357"/>
      <c r="H38" s="357" t="s">
        <v>375</v>
      </c>
      <c r="I38" s="357"/>
      <c r="J38" s="364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40"/>
      <c r="R38" s="340"/>
      <c r="S38" s="340"/>
      <c r="T38" s="340"/>
    </row>
    <row r="39" spans="2:20" ht="15.75" x14ac:dyDescent="0.25">
      <c r="B39" s="356" t="s">
        <v>502</v>
      </c>
      <c r="C39" s="357"/>
      <c r="D39" s="362" t="s">
        <v>501</v>
      </c>
      <c r="E39" s="362"/>
      <c r="F39" s="347" t="s">
        <v>135</v>
      </c>
      <c r="G39" s="357"/>
      <c r="H39" s="357" t="s">
        <v>374</v>
      </c>
      <c r="I39" s="357"/>
      <c r="J39" s="364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55"/>
      <c r="R39" s="355"/>
      <c r="S39" s="355"/>
      <c r="T39" s="355"/>
    </row>
    <row r="40" spans="2:20" ht="15.75" x14ac:dyDescent="0.25">
      <c r="B40" s="358" t="s">
        <v>423</v>
      </c>
      <c r="C40" s="359"/>
      <c r="D40" s="474" t="s">
        <v>426</v>
      </c>
      <c r="E40" s="474"/>
      <c r="F40" s="347" t="s">
        <v>135</v>
      </c>
      <c r="G40" s="359"/>
      <c r="H40" s="359" t="s">
        <v>374</v>
      </c>
      <c r="I40" s="359"/>
      <c r="J40" s="365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40"/>
      <c r="R40" s="340"/>
      <c r="S40" s="340"/>
      <c r="T40" s="340"/>
    </row>
    <row r="41" spans="2:20" ht="15.75" customHeight="1" x14ac:dyDescent="0.25">
      <c r="B41" s="358" t="s">
        <v>424</v>
      </c>
      <c r="C41" s="359"/>
      <c r="D41" s="474" t="s">
        <v>425</v>
      </c>
      <c r="E41" s="474"/>
      <c r="F41" s="347" t="s">
        <v>135</v>
      </c>
      <c r="G41" s="359"/>
      <c r="H41" s="359" t="s">
        <v>374</v>
      </c>
      <c r="I41" s="359"/>
      <c r="J41" s="365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40"/>
      <c r="R41" s="340"/>
      <c r="S41" s="340"/>
      <c r="T41" s="340"/>
    </row>
    <row r="42" spans="2:20" ht="15.75" x14ac:dyDescent="0.25">
      <c r="B42" s="358" t="s">
        <v>427</v>
      </c>
      <c r="C42" s="359"/>
      <c r="D42" s="474" t="s">
        <v>459</v>
      </c>
      <c r="E42" s="474"/>
      <c r="F42" s="310" t="s">
        <v>400</v>
      </c>
      <c r="G42" s="359"/>
      <c r="H42" s="359"/>
      <c r="I42" s="359"/>
      <c r="J42" s="365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40"/>
      <c r="R42" s="340"/>
      <c r="S42" s="340"/>
      <c r="T42" s="340"/>
    </row>
    <row r="43" spans="2:20" ht="15.75" x14ac:dyDescent="0.25">
      <c r="B43" s="358" t="s">
        <v>450</v>
      </c>
      <c r="C43" s="359"/>
      <c r="D43" s="473" t="s">
        <v>452</v>
      </c>
      <c r="E43" s="473"/>
      <c r="F43" s="310" t="s">
        <v>400</v>
      </c>
      <c r="G43" s="359"/>
      <c r="H43" s="359"/>
      <c r="I43" s="359"/>
      <c r="J43" s="365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40"/>
      <c r="R43" s="340"/>
      <c r="S43" s="340"/>
      <c r="T43" s="340"/>
    </row>
    <row r="44" spans="2:20" ht="15.75" customHeight="1" x14ac:dyDescent="0.25">
      <c r="B44" s="358" t="s">
        <v>428</v>
      </c>
      <c r="C44" s="359"/>
      <c r="D44" s="474" t="s">
        <v>451</v>
      </c>
      <c r="E44" s="474"/>
      <c r="F44" s="310" t="s">
        <v>400</v>
      </c>
      <c r="G44" s="359"/>
      <c r="H44" s="359"/>
      <c r="I44" s="359"/>
      <c r="J44" s="365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40"/>
      <c r="R44" s="340"/>
      <c r="S44" s="340"/>
      <c r="T44" s="340"/>
    </row>
    <row r="45" spans="2:20" ht="15.75" x14ac:dyDescent="0.25">
      <c r="B45" s="358" t="s">
        <v>453</v>
      </c>
      <c r="C45" s="359"/>
      <c r="D45" s="474" t="s">
        <v>460</v>
      </c>
      <c r="E45" s="474"/>
      <c r="F45" s="310" t="s">
        <v>400</v>
      </c>
      <c r="G45" s="359"/>
      <c r="H45" s="359"/>
      <c r="I45" s="359"/>
      <c r="J45" s="365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40"/>
      <c r="R45" s="340"/>
      <c r="S45" s="340"/>
      <c r="T45" s="340"/>
    </row>
    <row r="46" spans="2:20" ht="15.75" customHeight="1" x14ac:dyDescent="0.25">
      <c r="B46" s="358" t="s">
        <v>454</v>
      </c>
      <c r="C46" s="359"/>
      <c r="D46" s="473" t="s">
        <v>455</v>
      </c>
      <c r="E46" s="473"/>
      <c r="F46" s="310" t="s">
        <v>400</v>
      </c>
      <c r="G46" s="359"/>
      <c r="H46" s="359"/>
      <c r="I46" s="359"/>
      <c r="J46" s="365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40"/>
      <c r="R46" s="340"/>
      <c r="S46" s="340"/>
      <c r="T46" s="340"/>
    </row>
    <row r="47" spans="2:20" ht="15.75" customHeight="1" x14ac:dyDescent="0.25">
      <c r="B47" s="358" t="s">
        <v>456</v>
      </c>
      <c r="C47" s="359"/>
      <c r="D47" s="473" t="s">
        <v>457</v>
      </c>
      <c r="E47" s="473"/>
      <c r="F47" s="310" t="s">
        <v>400</v>
      </c>
      <c r="G47" s="359"/>
      <c r="H47" s="359"/>
      <c r="I47" s="359"/>
      <c r="J47" s="365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40"/>
      <c r="R47" s="340"/>
      <c r="S47" s="340"/>
      <c r="T47" s="340"/>
    </row>
    <row r="48" spans="2:20" ht="15.75" x14ac:dyDescent="0.25">
      <c r="B48" s="358" t="s">
        <v>458</v>
      </c>
      <c r="C48" s="359"/>
      <c r="D48" s="473" t="s">
        <v>468</v>
      </c>
      <c r="E48" s="473"/>
      <c r="F48" s="310" t="s">
        <v>400</v>
      </c>
      <c r="G48" s="359"/>
      <c r="H48" s="359"/>
      <c r="I48" s="359"/>
      <c r="J48" s="365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40"/>
      <c r="R48" s="340"/>
      <c r="S48" s="340"/>
      <c r="T48" s="340"/>
    </row>
    <row r="49" spans="2:20" ht="15.75" customHeight="1" x14ac:dyDescent="0.25">
      <c r="B49" s="358" t="s">
        <v>463</v>
      </c>
      <c r="C49" s="359"/>
      <c r="D49" s="474" t="s">
        <v>469</v>
      </c>
      <c r="E49" s="474"/>
      <c r="F49" s="310" t="s">
        <v>400</v>
      </c>
      <c r="G49" s="359"/>
      <c r="H49" s="359"/>
      <c r="I49" s="359"/>
      <c r="J49" s="365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40"/>
      <c r="R49" s="340"/>
      <c r="S49" s="340"/>
      <c r="T49" s="340"/>
    </row>
    <row r="50" spans="2:20" ht="15.75" customHeight="1" x14ac:dyDescent="0.25">
      <c r="B50" s="358" t="s">
        <v>466</v>
      </c>
      <c r="C50" s="359"/>
      <c r="D50" s="473" t="s">
        <v>461</v>
      </c>
      <c r="E50" s="473"/>
      <c r="F50" s="310" t="s">
        <v>400</v>
      </c>
      <c r="G50" s="359"/>
      <c r="H50" s="359"/>
      <c r="I50" s="359"/>
      <c r="J50" s="365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40"/>
      <c r="R50" s="340"/>
      <c r="S50" s="340"/>
      <c r="T50" s="340"/>
    </row>
    <row r="51" spans="2:20" ht="15.75" x14ac:dyDescent="0.25">
      <c r="B51" s="358" t="s">
        <v>470</v>
      </c>
      <c r="C51" s="359"/>
      <c r="D51" s="473" t="s">
        <v>462</v>
      </c>
      <c r="E51" s="473"/>
      <c r="F51" s="310" t="s">
        <v>400</v>
      </c>
      <c r="G51" s="359"/>
      <c r="H51" s="359"/>
      <c r="I51" s="359"/>
      <c r="J51" s="365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40"/>
      <c r="R51" s="340"/>
      <c r="S51" s="340"/>
      <c r="T51" s="340"/>
    </row>
    <row r="52" spans="2:20" ht="15.75" x14ac:dyDescent="0.25">
      <c r="B52" s="358" t="s">
        <v>471</v>
      </c>
      <c r="C52" s="359"/>
      <c r="D52" s="473" t="s">
        <v>465</v>
      </c>
      <c r="E52" s="473"/>
      <c r="F52" s="347" t="s">
        <v>135</v>
      </c>
      <c r="G52" s="359"/>
      <c r="H52" s="359" t="s">
        <v>375</v>
      </c>
      <c r="I52" s="359"/>
      <c r="J52" s="365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40"/>
      <c r="R52" s="340"/>
      <c r="S52" s="340"/>
      <c r="T52" s="340"/>
    </row>
    <row r="53" spans="2:20" ht="15.75" x14ac:dyDescent="0.25">
      <c r="B53" s="358" t="s">
        <v>472</v>
      </c>
      <c r="C53" s="359"/>
      <c r="D53" s="473" t="s">
        <v>464</v>
      </c>
      <c r="E53" s="473"/>
      <c r="F53" s="310" t="s">
        <v>400</v>
      </c>
      <c r="G53" s="359"/>
      <c r="H53" s="359"/>
      <c r="I53" s="359"/>
      <c r="J53" s="365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40"/>
      <c r="R53" s="340"/>
      <c r="S53" s="340"/>
      <c r="T53" s="340"/>
    </row>
    <row r="54" spans="2:20" ht="15.75" x14ac:dyDescent="0.25">
      <c r="B54" s="358" t="s">
        <v>473</v>
      </c>
      <c r="C54" s="359"/>
      <c r="D54" s="473" t="s">
        <v>467</v>
      </c>
      <c r="E54" s="473"/>
      <c r="F54" s="310" t="s">
        <v>400</v>
      </c>
      <c r="G54" s="359"/>
      <c r="H54" s="359"/>
      <c r="I54" s="359"/>
      <c r="J54" s="365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40"/>
      <c r="R54" s="340"/>
      <c r="S54" s="340"/>
      <c r="T54" s="340"/>
    </row>
    <row r="55" spans="2:20" ht="15" customHeight="1" x14ac:dyDescent="0.25">
      <c r="B55" s="356" t="s">
        <v>137</v>
      </c>
      <c r="C55" s="357"/>
      <c r="D55" s="475" t="s">
        <v>420</v>
      </c>
      <c r="E55" s="475"/>
      <c r="F55" s="347" t="s">
        <v>135</v>
      </c>
      <c r="G55" s="357"/>
      <c r="H55" s="357" t="s">
        <v>374</v>
      </c>
      <c r="I55" s="357"/>
      <c r="J55" s="364">
        <v>3</v>
      </c>
      <c r="K55" s="303">
        <v>0</v>
      </c>
      <c r="L55" s="340">
        <v>3</v>
      </c>
      <c r="M55" s="303">
        <v>3</v>
      </c>
      <c r="N55" s="303">
        <v>3</v>
      </c>
      <c r="O55" s="28">
        <v>0</v>
      </c>
      <c r="P55" s="303">
        <v>0</v>
      </c>
      <c r="Q55" s="303"/>
      <c r="R55" s="303"/>
      <c r="S55" s="303"/>
      <c r="T55" s="303"/>
    </row>
    <row r="56" spans="2:20" ht="15" customHeight="1" x14ac:dyDescent="0.25">
      <c r="B56" s="356" t="s">
        <v>422</v>
      </c>
      <c r="C56" s="357"/>
      <c r="D56" s="475" t="s">
        <v>421</v>
      </c>
      <c r="E56" s="475"/>
      <c r="F56" s="347" t="s">
        <v>135</v>
      </c>
      <c r="G56" s="357"/>
      <c r="H56" s="357" t="s">
        <v>374</v>
      </c>
      <c r="I56" s="357"/>
      <c r="J56" s="364">
        <v>2</v>
      </c>
      <c r="K56" s="303">
        <v>0</v>
      </c>
      <c r="L56" s="303">
        <v>2</v>
      </c>
      <c r="M56" s="303">
        <v>2</v>
      </c>
      <c r="N56" s="303">
        <v>2</v>
      </c>
      <c r="O56" s="28">
        <v>0</v>
      </c>
      <c r="P56" s="303">
        <v>0</v>
      </c>
      <c r="Q56" s="303"/>
      <c r="R56" s="303"/>
      <c r="S56" s="303"/>
      <c r="T56" s="303"/>
    </row>
    <row r="57" spans="2:20" ht="15" customHeight="1" x14ac:dyDescent="0.25">
      <c r="B57" s="358" t="s">
        <v>139</v>
      </c>
      <c r="C57" s="359"/>
      <c r="D57" s="477" t="s">
        <v>496</v>
      </c>
      <c r="E57" s="477"/>
      <c r="F57" s="310" t="s">
        <v>400</v>
      </c>
      <c r="G57" s="359"/>
      <c r="H57" s="359"/>
      <c r="I57" s="359"/>
      <c r="J57" s="365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.75" customHeight="1" x14ac:dyDescent="0.25">
      <c r="B58" s="303"/>
      <c r="C58" s="303"/>
      <c r="D58" s="442"/>
      <c r="E58" s="442"/>
      <c r="F58" s="268"/>
      <c r="G58" s="303"/>
      <c r="H58" s="303"/>
      <c r="I58" s="303"/>
      <c r="J58" s="310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40"/>
      <c r="C59" s="340"/>
      <c r="D59" s="442"/>
      <c r="E59" s="442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42"/>
      <c r="E60" s="442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42"/>
      <c r="E61" s="442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42"/>
      <c r="E62" s="442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42"/>
      <c r="E63" s="442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.75" customHeight="1" x14ac:dyDescent="0.25">
      <c r="B64" s="340"/>
      <c r="C64" s="340"/>
      <c r="D64" s="442"/>
      <c r="E64" s="442"/>
      <c r="F64" s="268"/>
      <c r="G64" s="340"/>
      <c r="H64" s="340"/>
      <c r="I64" s="340"/>
      <c r="J64" s="310"/>
      <c r="K64" s="340"/>
      <c r="L64" s="340"/>
      <c r="M64" s="340"/>
      <c r="N64" s="340"/>
      <c r="O64" s="310"/>
      <c r="P64" s="340"/>
      <c r="Q64" s="340"/>
      <c r="R64" s="340"/>
      <c r="S64" s="340"/>
      <c r="T64" s="340"/>
    </row>
    <row r="65" spans="2:20" ht="15.75" customHeight="1" x14ac:dyDescent="0.25">
      <c r="B65" s="340"/>
      <c r="C65" s="340"/>
      <c r="D65" s="442"/>
      <c r="E65" s="442"/>
      <c r="F65" s="268"/>
      <c r="G65" s="340"/>
      <c r="H65" s="340"/>
      <c r="I65" s="340"/>
      <c r="J65" s="310"/>
      <c r="K65" s="340"/>
      <c r="L65" s="340"/>
      <c r="M65" s="340"/>
      <c r="N65" s="340"/>
      <c r="O65" s="310"/>
      <c r="P65" s="340"/>
      <c r="Q65" s="340"/>
      <c r="R65" s="340"/>
      <c r="S65" s="340"/>
      <c r="T65" s="340"/>
    </row>
    <row r="66" spans="2:20" ht="15" customHeight="1" x14ac:dyDescent="0.25">
      <c r="B66" s="303"/>
      <c r="C66" s="303"/>
      <c r="D66" s="303"/>
      <c r="E66" s="261" t="s">
        <v>112</v>
      </c>
      <c r="F66" s="303"/>
      <c r="G66" s="303"/>
      <c r="H66" s="303"/>
      <c r="I66" s="303" t="s">
        <v>18</v>
      </c>
      <c r="J66" s="310">
        <f t="shared" ref="J66:T66" si="0">SUM(J22:J58)</f>
        <v>67</v>
      </c>
      <c r="K66" s="310">
        <f t="shared" si="0"/>
        <v>22</v>
      </c>
      <c r="L66" s="310">
        <f t="shared" si="0"/>
        <v>26</v>
      </c>
      <c r="M66" s="310">
        <f t="shared" si="0"/>
        <v>25</v>
      </c>
      <c r="N66" s="310">
        <f t="shared" si="0"/>
        <v>52</v>
      </c>
      <c r="O66" s="310">
        <f t="shared" si="0"/>
        <v>40</v>
      </c>
      <c r="P66" s="310">
        <f t="shared" si="0"/>
        <v>34</v>
      </c>
      <c r="Q66" s="310">
        <f t="shared" si="0"/>
        <v>0</v>
      </c>
      <c r="R66" s="310">
        <f t="shared" si="0"/>
        <v>0</v>
      </c>
      <c r="S66" s="310">
        <f t="shared" si="0"/>
        <v>0</v>
      </c>
      <c r="T66" s="310">
        <f t="shared" si="0"/>
        <v>0</v>
      </c>
    </row>
    <row r="67" spans="2:20" ht="15" customHeight="1" x14ac:dyDescent="0.25">
      <c r="B67" s="303"/>
      <c r="C67" s="303"/>
      <c r="D67" s="303"/>
      <c r="E67" s="303"/>
      <c r="F67" s="303"/>
      <c r="G67" s="303"/>
      <c r="H67" s="303"/>
      <c r="I67" s="303" t="s">
        <v>113</v>
      </c>
      <c r="J67" s="310">
        <f>+J66</f>
        <v>67</v>
      </c>
      <c r="K67" s="262">
        <f>+J67-($J$67/7)</f>
        <v>57.428571428571431</v>
      </c>
      <c r="L67" s="262">
        <f>+K67-($J$67/7)</f>
        <v>47.857142857142861</v>
      </c>
      <c r="M67" s="262">
        <f t="shared" ref="M67:T67" si="1">+L67-($J$67/7)</f>
        <v>38.285714285714292</v>
      </c>
      <c r="N67" s="262">
        <f t="shared" si="1"/>
        <v>28.714285714285722</v>
      </c>
      <c r="O67" s="262">
        <f t="shared" si="1"/>
        <v>19.142857142857153</v>
      </c>
      <c r="P67" s="262">
        <f t="shared" si="1"/>
        <v>9.5714285714285818</v>
      </c>
      <c r="Q67" s="262">
        <f t="shared" si="1"/>
        <v>0</v>
      </c>
      <c r="R67" s="262">
        <f t="shared" si="1"/>
        <v>-9.5714285714285712</v>
      </c>
      <c r="S67" s="262">
        <f t="shared" si="1"/>
        <v>-19.142857142857142</v>
      </c>
      <c r="T67" s="262">
        <f t="shared" si="1"/>
        <v>-28.714285714285715</v>
      </c>
    </row>
    <row r="68" spans="2:20" ht="15.75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  <c r="O68" s="19"/>
    </row>
    <row r="69" spans="2:20" ht="15.75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  <c r="O69" s="19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  <row r="73" spans="2:20" ht="12.75" customHeight="1" x14ac:dyDescent="0.25">
      <c r="B73" s="303"/>
      <c r="C73" s="303"/>
      <c r="D73" s="303"/>
      <c r="E73" s="303"/>
      <c r="F73" s="303"/>
      <c r="G73" s="303"/>
      <c r="H73" s="303"/>
      <c r="I73" s="303"/>
      <c r="J73" s="310"/>
      <c r="K73" s="303"/>
      <c r="L73" s="303"/>
      <c r="M73" s="303"/>
      <c r="N73" s="303"/>
    </row>
    <row r="74" spans="2:20" ht="12.75" customHeight="1" x14ac:dyDescent="0.25">
      <c r="B74" s="303"/>
      <c r="C74" s="303"/>
      <c r="D74" s="303"/>
      <c r="E74" s="303"/>
      <c r="F74" s="303"/>
      <c r="G74" s="303"/>
      <c r="H74" s="303"/>
      <c r="I74" s="303"/>
      <c r="J74" s="310"/>
      <c r="K74" s="303"/>
      <c r="L74" s="303"/>
      <c r="M74" s="303"/>
      <c r="N74" s="303"/>
    </row>
  </sheetData>
  <mergeCells count="62">
    <mergeCell ref="D59:E59"/>
    <mergeCell ref="D63:E63"/>
    <mergeCell ref="D64:E64"/>
    <mergeCell ref="D40:E40"/>
    <mergeCell ref="D41:E41"/>
    <mergeCell ref="D42:E42"/>
    <mergeCell ref="D43:E43"/>
    <mergeCell ref="D44:E44"/>
    <mergeCell ref="D51:E51"/>
    <mergeCell ref="D52:E52"/>
    <mergeCell ref="D53:E53"/>
    <mergeCell ref="D54:E54"/>
    <mergeCell ref="D58:E58"/>
    <mergeCell ref="D57:E57"/>
    <mergeCell ref="D60:E60"/>
    <mergeCell ref="D61:E61"/>
    <mergeCell ref="E11:F11"/>
    <mergeCell ref="G11:H11"/>
    <mergeCell ref="E12:F12"/>
    <mergeCell ref="G12:H12"/>
    <mergeCell ref="E13:F13"/>
    <mergeCell ref="G13:H13"/>
    <mergeCell ref="E14:F14"/>
    <mergeCell ref="G14:H14"/>
    <mergeCell ref="G15:H15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37:E37"/>
    <mergeCell ref="D38:E38"/>
    <mergeCell ref="D65:E65"/>
    <mergeCell ref="D62:E62"/>
    <mergeCell ref="C19:E19"/>
    <mergeCell ref="D21:E2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6:E36"/>
    <mergeCell ref="B2:C2"/>
    <mergeCell ref="D2:F6"/>
    <mergeCell ref="G9:H9"/>
    <mergeCell ref="E10:F10"/>
    <mergeCell ref="G10:H10"/>
    <mergeCell ref="E9:F9"/>
  </mergeCells>
  <conditionalFormatting sqref="F58:F65">
    <cfRule type="containsText" dxfId="171" priority="279" operator="containsText" text="Ei tehdä">
      <formula>NOT(ISERROR(SEARCH("Ei tehdä",F58)))</formula>
    </cfRule>
    <cfRule type="containsText" dxfId="170" priority="281" operator="containsText" text="Valmis">
      <formula>NOT(ISERROR(SEARCH("Valmis",F58)))</formula>
    </cfRule>
    <cfRule type="containsText" dxfId="169" priority="282" operator="containsText" text="Kesken">
      <formula>NOT(ISERROR(SEARCH("Kesken",F58)))</formula>
    </cfRule>
    <cfRule type="containsBlanks" dxfId="168" priority="284">
      <formula>LEN(TRIM(F58))=0</formula>
    </cfRule>
  </conditionalFormatting>
  <conditionalFormatting sqref="F23">
    <cfRule type="containsText" dxfId="167" priority="222" operator="containsText" text="Ei tehdä">
      <formula>NOT(ISERROR(SEARCH("Ei tehdä",F23)))</formula>
    </cfRule>
    <cfRule type="containsText" dxfId="166" priority="223" operator="containsText" text="Valmis">
      <formula>NOT(ISERROR(SEARCH("Valmis",F23)))</formula>
    </cfRule>
    <cfRule type="containsText" dxfId="165" priority="224" operator="containsText" text="Kesken">
      <formula>NOT(ISERROR(SEARCH("Kesken",F23)))</formula>
    </cfRule>
    <cfRule type="containsBlanks" dxfId="164" priority="225">
      <formula>LEN(TRIM(F23))=0</formula>
    </cfRule>
  </conditionalFormatting>
  <conditionalFormatting sqref="F22">
    <cfRule type="containsText" dxfId="163" priority="217" operator="containsText" text="Ei tehdä">
      <formula>NOT(ISERROR(SEARCH("Ei tehdä",F22)))</formula>
    </cfRule>
    <cfRule type="containsText" dxfId="162" priority="218" operator="containsText" text="Valmis">
      <formula>NOT(ISERROR(SEARCH("Valmis",F22)))</formula>
    </cfRule>
    <cfRule type="containsText" dxfId="161" priority="219" operator="containsText" text="Kesken">
      <formula>NOT(ISERROR(SEARCH("Kesken",F22)))</formula>
    </cfRule>
    <cfRule type="containsBlanks" dxfId="160" priority="220">
      <formula>LEN(TRIM(F22))=0</formula>
    </cfRule>
  </conditionalFormatting>
  <conditionalFormatting sqref="F24">
    <cfRule type="containsText" dxfId="159" priority="212" operator="containsText" text="Ei tehdä">
      <formula>NOT(ISERROR(SEARCH("Ei tehdä",F24)))</formula>
    </cfRule>
    <cfRule type="containsText" dxfId="158" priority="213" operator="containsText" text="Valmis">
      <formula>NOT(ISERROR(SEARCH("Valmis",F24)))</formula>
    </cfRule>
    <cfRule type="containsText" dxfId="157" priority="214" operator="containsText" text="Kesken">
      <formula>NOT(ISERROR(SEARCH("Kesken",F24)))</formula>
    </cfRule>
    <cfRule type="containsBlanks" dxfId="156" priority="215">
      <formula>LEN(TRIM(F24))=0</formula>
    </cfRule>
  </conditionalFormatting>
  <conditionalFormatting sqref="F26">
    <cfRule type="containsText" dxfId="155" priority="207" operator="containsText" text="Ei tehdä">
      <formula>NOT(ISERROR(SEARCH("Ei tehdä",F26)))</formula>
    </cfRule>
    <cfRule type="containsText" dxfId="154" priority="208" operator="containsText" text="Valmis">
      <formula>NOT(ISERROR(SEARCH("Valmis",F26)))</formula>
    </cfRule>
    <cfRule type="containsText" dxfId="153" priority="209" operator="containsText" text="Kesken">
      <formula>NOT(ISERROR(SEARCH("Kesken",F26)))</formula>
    </cfRule>
    <cfRule type="containsBlanks" dxfId="152" priority="210">
      <formula>LEN(TRIM(F26))=0</formula>
    </cfRule>
  </conditionalFormatting>
  <conditionalFormatting sqref="F29">
    <cfRule type="containsText" dxfId="151" priority="202" operator="containsText" text="Ei tehdä">
      <formula>NOT(ISERROR(SEARCH("Ei tehdä",F29)))</formula>
    </cfRule>
    <cfRule type="containsText" dxfId="150" priority="203" operator="containsText" text="Valmis">
      <formula>NOT(ISERROR(SEARCH("Valmis",F29)))</formula>
    </cfRule>
    <cfRule type="containsText" dxfId="149" priority="204" operator="containsText" text="Kesken">
      <formula>NOT(ISERROR(SEARCH("Kesken",F29)))</formula>
    </cfRule>
    <cfRule type="containsBlanks" dxfId="148" priority="205">
      <formula>LEN(TRIM(F29))=0</formula>
    </cfRule>
  </conditionalFormatting>
  <conditionalFormatting sqref="F32">
    <cfRule type="containsText" dxfId="147" priority="187" operator="containsText" text="Ei tehdä">
      <formula>NOT(ISERROR(SEARCH("Ei tehdä",F32)))</formula>
    </cfRule>
    <cfRule type="containsText" dxfId="146" priority="188" operator="containsText" text="Valmis">
      <formula>NOT(ISERROR(SEARCH("Valmis",F32)))</formula>
    </cfRule>
    <cfRule type="containsText" dxfId="145" priority="189" operator="containsText" text="Kesken">
      <formula>NOT(ISERROR(SEARCH("Kesken",F32)))</formula>
    </cfRule>
    <cfRule type="containsBlanks" dxfId="144" priority="190">
      <formula>LEN(TRIM(F32))=0</formula>
    </cfRule>
  </conditionalFormatting>
  <conditionalFormatting sqref="F34">
    <cfRule type="containsText" dxfId="143" priority="177" operator="containsText" text="Ei tehdä">
      <formula>NOT(ISERROR(SEARCH("Ei tehdä",F34)))</formula>
    </cfRule>
    <cfRule type="containsText" dxfId="142" priority="178" operator="containsText" text="Valmis">
      <formula>NOT(ISERROR(SEARCH("Valmis",F34)))</formula>
    </cfRule>
    <cfRule type="containsText" dxfId="141" priority="179" operator="containsText" text="Kesken">
      <formula>NOT(ISERROR(SEARCH("Kesken",F34)))</formula>
    </cfRule>
    <cfRule type="containsBlanks" dxfId="140" priority="180">
      <formula>LEN(TRIM(F34))=0</formula>
    </cfRule>
  </conditionalFormatting>
  <conditionalFormatting sqref="F35">
    <cfRule type="containsText" dxfId="139" priority="172" operator="containsText" text="Ei tehdä">
      <formula>NOT(ISERROR(SEARCH("Ei tehdä",F35)))</formula>
    </cfRule>
    <cfRule type="containsText" dxfId="138" priority="173" operator="containsText" text="Valmis">
      <formula>NOT(ISERROR(SEARCH("Valmis",F35)))</formula>
    </cfRule>
    <cfRule type="containsText" dxfId="137" priority="174" operator="containsText" text="Kesken">
      <formula>NOT(ISERROR(SEARCH("Kesken",F35)))</formula>
    </cfRule>
    <cfRule type="containsBlanks" dxfId="136" priority="175">
      <formula>LEN(TRIM(F35))=0</formula>
    </cfRule>
  </conditionalFormatting>
  <conditionalFormatting sqref="F40">
    <cfRule type="containsText" dxfId="135" priority="152" operator="containsText" text="Ei tehdä">
      <formula>NOT(ISERROR(SEARCH("Ei tehdä",F40)))</formula>
    </cfRule>
    <cfRule type="containsText" dxfId="134" priority="153" operator="containsText" text="Valmis">
      <formula>NOT(ISERROR(SEARCH("Valmis",F40)))</formula>
    </cfRule>
    <cfRule type="containsText" dxfId="133" priority="154" operator="containsText" text="Kesken">
      <formula>NOT(ISERROR(SEARCH("Kesken",F40)))</formula>
    </cfRule>
    <cfRule type="containsBlanks" dxfId="132" priority="155">
      <formula>LEN(TRIM(F40))=0</formula>
    </cfRule>
  </conditionalFormatting>
  <conditionalFormatting sqref="F25">
    <cfRule type="containsText" dxfId="131" priority="142" operator="containsText" text="Ei tehdä">
      <formula>NOT(ISERROR(SEARCH("Ei tehdä",F25)))</formula>
    </cfRule>
    <cfRule type="containsText" dxfId="130" priority="143" operator="containsText" text="Valmis">
      <formula>NOT(ISERROR(SEARCH("Valmis",F25)))</formula>
    </cfRule>
    <cfRule type="containsText" dxfId="129" priority="144" operator="containsText" text="Kesken">
      <formula>NOT(ISERROR(SEARCH("Kesken",F25)))</formula>
    </cfRule>
    <cfRule type="containsBlanks" dxfId="128" priority="145">
      <formula>LEN(TRIM(F25))=0</formula>
    </cfRule>
  </conditionalFormatting>
  <conditionalFormatting sqref="F42">
    <cfRule type="containsText" dxfId="127" priority="134" operator="containsText" text="Ei tehdä">
      <formula>NOT(ISERROR(SEARCH("Ei tehdä",F42)))</formula>
    </cfRule>
    <cfRule type="containsText" dxfId="126" priority="135" operator="containsText" text="Valmis">
      <formula>NOT(ISERROR(SEARCH("Valmis",F42)))</formula>
    </cfRule>
    <cfRule type="containsText" dxfId="125" priority="136" operator="containsText" text="Kesken">
      <formula>NOT(ISERROR(SEARCH("Kesken",F42)))</formula>
    </cfRule>
    <cfRule type="containsBlanks" dxfId="124" priority="137">
      <formula>LEN(TRIM(F42))=0</formula>
    </cfRule>
  </conditionalFormatting>
  <conditionalFormatting sqref="F43">
    <cfRule type="containsText" dxfId="123" priority="130" operator="containsText" text="Ei tehdä">
      <formula>NOT(ISERROR(SEARCH("Ei tehdä",F43)))</formula>
    </cfRule>
    <cfRule type="containsText" dxfId="122" priority="131" operator="containsText" text="Valmis">
      <formula>NOT(ISERROR(SEARCH("Valmis",F43)))</formula>
    </cfRule>
    <cfRule type="containsText" dxfId="121" priority="132" operator="containsText" text="Kesken">
      <formula>NOT(ISERROR(SEARCH("Kesken",F43)))</formula>
    </cfRule>
    <cfRule type="containsBlanks" dxfId="120" priority="133">
      <formula>LEN(TRIM(F43))=0</formula>
    </cfRule>
  </conditionalFormatting>
  <conditionalFormatting sqref="F44">
    <cfRule type="containsText" dxfId="119" priority="126" operator="containsText" text="Ei tehdä">
      <formula>NOT(ISERROR(SEARCH("Ei tehdä",F44)))</formula>
    </cfRule>
    <cfRule type="containsText" dxfId="118" priority="127" operator="containsText" text="Valmis">
      <formula>NOT(ISERROR(SEARCH("Valmis",F44)))</formula>
    </cfRule>
    <cfRule type="containsText" dxfId="117" priority="128" operator="containsText" text="Kesken">
      <formula>NOT(ISERROR(SEARCH("Kesken",F44)))</formula>
    </cfRule>
    <cfRule type="containsBlanks" dxfId="116" priority="129">
      <formula>LEN(TRIM(F44))=0</formula>
    </cfRule>
  </conditionalFormatting>
  <conditionalFormatting sqref="F45">
    <cfRule type="containsText" dxfId="115" priority="122" operator="containsText" text="Ei tehdä">
      <formula>NOT(ISERROR(SEARCH("Ei tehdä",F45)))</formula>
    </cfRule>
    <cfRule type="containsText" dxfId="114" priority="123" operator="containsText" text="Valmis">
      <formula>NOT(ISERROR(SEARCH("Valmis",F45)))</formula>
    </cfRule>
    <cfRule type="containsText" dxfId="113" priority="124" operator="containsText" text="Kesken">
      <formula>NOT(ISERROR(SEARCH("Kesken",F45)))</formula>
    </cfRule>
    <cfRule type="containsBlanks" dxfId="112" priority="125">
      <formula>LEN(TRIM(F45))=0</formula>
    </cfRule>
  </conditionalFormatting>
  <conditionalFormatting sqref="F46">
    <cfRule type="containsText" dxfId="111" priority="118" operator="containsText" text="Ei tehdä">
      <formula>NOT(ISERROR(SEARCH("Ei tehdä",F46)))</formula>
    </cfRule>
    <cfRule type="containsText" dxfId="110" priority="119" operator="containsText" text="Valmis">
      <formula>NOT(ISERROR(SEARCH("Valmis",F46)))</formula>
    </cfRule>
    <cfRule type="containsText" dxfId="109" priority="120" operator="containsText" text="Kesken">
      <formula>NOT(ISERROR(SEARCH("Kesken",F46)))</formula>
    </cfRule>
    <cfRule type="containsBlanks" dxfId="108" priority="121">
      <formula>LEN(TRIM(F46))=0</formula>
    </cfRule>
  </conditionalFormatting>
  <conditionalFormatting sqref="F47">
    <cfRule type="containsText" dxfId="107" priority="114" operator="containsText" text="Ei tehdä">
      <formula>NOT(ISERROR(SEARCH("Ei tehdä",F47)))</formula>
    </cfRule>
    <cfRule type="containsText" dxfId="106" priority="115" operator="containsText" text="Valmis">
      <formula>NOT(ISERROR(SEARCH("Valmis",F47)))</formula>
    </cfRule>
    <cfRule type="containsText" dxfId="105" priority="116" operator="containsText" text="Kesken">
      <formula>NOT(ISERROR(SEARCH("Kesken",F47)))</formula>
    </cfRule>
    <cfRule type="containsBlanks" dxfId="104" priority="117">
      <formula>LEN(TRIM(F47))=0</formula>
    </cfRule>
  </conditionalFormatting>
  <conditionalFormatting sqref="F48">
    <cfRule type="containsText" dxfId="103" priority="110" operator="containsText" text="Ei tehdä">
      <formula>NOT(ISERROR(SEARCH("Ei tehdä",F48)))</formula>
    </cfRule>
    <cfRule type="containsText" dxfId="102" priority="111" operator="containsText" text="Valmis">
      <formula>NOT(ISERROR(SEARCH("Valmis",F48)))</formula>
    </cfRule>
    <cfRule type="containsText" dxfId="101" priority="112" operator="containsText" text="Kesken">
      <formula>NOT(ISERROR(SEARCH("Kesken",F48)))</formula>
    </cfRule>
    <cfRule type="containsBlanks" dxfId="100" priority="113">
      <formula>LEN(TRIM(F48))=0</formula>
    </cfRule>
  </conditionalFormatting>
  <conditionalFormatting sqref="F49">
    <cfRule type="containsText" dxfId="99" priority="106" operator="containsText" text="Ei tehdä">
      <formula>NOT(ISERROR(SEARCH("Ei tehdä",F49)))</formula>
    </cfRule>
    <cfRule type="containsText" dxfId="98" priority="107" operator="containsText" text="Valmis">
      <formula>NOT(ISERROR(SEARCH("Valmis",F49)))</formula>
    </cfRule>
    <cfRule type="containsText" dxfId="97" priority="108" operator="containsText" text="Kesken">
      <formula>NOT(ISERROR(SEARCH("Kesken",F49)))</formula>
    </cfRule>
    <cfRule type="containsBlanks" dxfId="96" priority="109">
      <formula>LEN(TRIM(F49))=0</formula>
    </cfRule>
  </conditionalFormatting>
  <conditionalFormatting sqref="F50">
    <cfRule type="containsText" dxfId="95" priority="102" operator="containsText" text="Ei tehdä">
      <formula>NOT(ISERROR(SEARCH("Ei tehdä",F50)))</formula>
    </cfRule>
    <cfRule type="containsText" dxfId="94" priority="103" operator="containsText" text="Valmis">
      <formula>NOT(ISERROR(SEARCH("Valmis",F50)))</formula>
    </cfRule>
    <cfRule type="containsText" dxfId="93" priority="104" operator="containsText" text="Kesken">
      <formula>NOT(ISERROR(SEARCH("Kesken",F50)))</formula>
    </cfRule>
    <cfRule type="containsBlanks" dxfId="92" priority="105">
      <formula>LEN(TRIM(F50))=0</formula>
    </cfRule>
  </conditionalFormatting>
  <conditionalFormatting sqref="F51">
    <cfRule type="containsText" dxfId="91" priority="98" operator="containsText" text="Ei tehdä">
      <formula>NOT(ISERROR(SEARCH("Ei tehdä",F51)))</formula>
    </cfRule>
    <cfRule type="containsText" dxfId="90" priority="99" operator="containsText" text="Valmis">
      <formula>NOT(ISERROR(SEARCH("Valmis",F51)))</formula>
    </cfRule>
    <cfRule type="containsText" dxfId="89" priority="100" operator="containsText" text="Kesken">
      <formula>NOT(ISERROR(SEARCH("Kesken",F51)))</formula>
    </cfRule>
    <cfRule type="containsBlanks" dxfId="88" priority="101">
      <formula>LEN(TRIM(F51))=0</formula>
    </cfRule>
  </conditionalFormatting>
  <conditionalFormatting sqref="F53">
    <cfRule type="containsText" dxfId="87" priority="90" operator="containsText" text="Ei tehdä">
      <formula>NOT(ISERROR(SEARCH("Ei tehdä",F53)))</formula>
    </cfRule>
    <cfRule type="containsText" dxfId="86" priority="91" operator="containsText" text="Valmis">
      <formula>NOT(ISERROR(SEARCH("Valmis",F53)))</formula>
    </cfRule>
    <cfRule type="containsText" dxfId="85" priority="92" operator="containsText" text="Kesken">
      <formula>NOT(ISERROR(SEARCH("Kesken",F53)))</formula>
    </cfRule>
    <cfRule type="containsBlanks" dxfId="84" priority="93">
      <formula>LEN(TRIM(F53))=0</formula>
    </cfRule>
  </conditionalFormatting>
  <conditionalFormatting sqref="F54">
    <cfRule type="containsText" dxfId="83" priority="86" operator="containsText" text="Ei tehdä">
      <formula>NOT(ISERROR(SEARCH("Ei tehdä",F54)))</formula>
    </cfRule>
    <cfRule type="containsText" dxfId="82" priority="87" operator="containsText" text="Valmis">
      <formula>NOT(ISERROR(SEARCH("Valmis",F54)))</formula>
    </cfRule>
    <cfRule type="containsText" dxfId="81" priority="88" operator="containsText" text="Kesken">
      <formula>NOT(ISERROR(SEARCH("Kesken",F54)))</formula>
    </cfRule>
    <cfRule type="containsBlanks" dxfId="80" priority="89">
      <formula>LEN(TRIM(F54))=0</formula>
    </cfRule>
  </conditionalFormatting>
  <conditionalFormatting sqref="F57">
    <cfRule type="containsText" dxfId="79" priority="74" operator="containsText" text="Ei tehdä">
      <formula>NOT(ISERROR(SEARCH("Ei tehdä",F57)))</formula>
    </cfRule>
    <cfRule type="containsText" dxfId="78" priority="75" operator="containsText" text="Valmis">
      <formula>NOT(ISERROR(SEARCH("Valmis",F57)))</formula>
    </cfRule>
    <cfRule type="containsText" dxfId="77" priority="76" operator="containsText" text="Kesken">
      <formula>NOT(ISERROR(SEARCH("Kesken",F57)))</formula>
    </cfRule>
    <cfRule type="containsBlanks" dxfId="76" priority="77">
      <formula>LEN(TRIM(F57))=0</formula>
    </cfRule>
  </conditionalFormatting>
  <conditionalFormatting sqref="F30">
    <cfRule type="containsText" dxfId="75" priority="60" operator="containsText" text="Ei tehdä">
      <formula>NOT(ISERROR(SEARCH("Ei tehdä",F30)))</formula>
    </cfRule>
    <cfRule type="containsText" dxfId="74" priority="61" operator="containsText" text="Valmis">
      <formula>NOT(ISERROR(SEARCH("Valmis",F30)))</formula>
    </cfRule>
    <cfRule type="containsText" dxfId="73" priority="62" operator="containsText" text="Kesken">
      <formula>NOT(ISERROR(SEARCH("Kesken",F30)))</formula>
    </cfRule>
    <cfRule type="containsBlanks" dxfId="72" priority="63">
      <formula>LEN(TRIM(F30))=0</formula>
    </cfRule>
  </conditionalFormatting>
  <conditionalFormatting sqref="F31">
    <cfRule type="containsText" dxfId="71" priority="55" operator="containsText" text="Ei tehdä">
      <formula>NOT(ISERROR(SEARCH("Ei tehdä",F31)))</formula>
    </cfRule>
    <cfRule type="containsText" dxfId="70" priority="56" operator="containsText" text="Valmis">
      <formula>NOT(ISERROR(SEARCH("Valmis",F31)))</formula>
    </cfRule>
    <cfRule type="containsText" dxfId="69" priority="57" operator="containsText" text="Kesken">
      <formula>NOT(ISERROR(SEARCH("Kesken",F31)))</formula>
    </cfRule>
    <cfRule type="containsBlanks" dxfId="68" priority="58">
      <formula>LEN(TRIM(F31))=0</formula>
    </cfRule>
  </conditionalFormatting>
  <conditionalFormatting sqref="F33">
    <cfRule type="containsText" dxfId="67" priority="50" operator="containsText" text="Ei tehdä">
      <formula>NOT(ISERROR(SEARCH("Ei tehdä",F33)))</formula>
    </cfRule>
    <cfRule type="containsText" dxfId="66" priority="51" operator="containsText" text="Valmis">
      <formula>NOT(ISERROR(SEARCH("Valmis",F33)))</formula>
    </cfRule>
    <cfRule type="containsText" dxfId="65" priority="52" operator="containsText" text="Kesken">
      <formula>NOT(ISERROR(SEARCH("Kesken",F33)))</formula>
    </cfRule>
    <cfRule type="containsBlanks" dxfId="64" priority="53">
      <formula>LEN(TRIM(F33))=0</formula>
    </cfRule>
  </conditionalFormatting>
  <conditionalFormatting sqref="F36">
    <cfRule type="containsText" dxfId="63" priority="45" operator="containsText" text="Ei tehdä">
      <formula>NOT(ISERROR(SEARCH("Ei tehdä",F36)))</formula>
    </cfRule>
    <cfRule type="containsText" dxfId="62" priority="46" operator="containsText" text="Valmis">
      <formula>NOT(ISERROR(SEARCH("Valmis",F36)))</formula>
    </cfRule>
    <cfRule type="containsText" dxfId="61" priority="47" operator="containsText" text="Kesken">
      <formula>NOT(ISERROR(SEARCH("Kesken",F36)))</formula>
    </cfRule>
    <cfRule type="containsBlanks" dxfId="60" priority="48">
      <formula>LEN(TRIM(F36))=0</formula>
    </cfRule>
  </conditionalFormatting>
  <conditionalFormatting sqref="F37">
    <cfRule type="containsText" dxfId="59" priority="40" operator="containsText" text="Ei tehdä">
      <formula>NOT(ISERROR(SEARCH("Ei tehdä",F37)))</formula>
    </cfRule>
    <cfRule type="containsText" dxfId="58" priority="41" operator="containsText" text="Valmis">
      <formula>NOT(ISERROR(SEARCH("Valmis",F37)))</formula>
    </cfRule>
    <cfRule type="containsText" dxfId="57" priority="42" operator="containsText" text="Kesken">
      <formula>NOT(ISERROR(SEARCH("Kesken",F37)))</formula>
    </cfRule>
    <cfRule type="containsBlanks" dxfId="56" priority="43">
      <formula>LEN(TRIM(F37))=0</formula>
    </cfRule>
  </conditionalFormatting>
  <conditionalFormatting sqref="F38:F39">
    <cfRule type="containsText" dxfId="55" priority="35" operator="containsText" text="Ei tehdä">
      <formula>NOT(ISERROR(SEARCH("Ei tehdä",F38)))</formula>
    </cfRule>
    <cfRule type="containsText" dxfId="54" priority="36" operator="containsText" text="Valmis">
      <formula>NOT(ISERROR(SEARCH("Valmis",F38)))</formula>
    </cfRule>
    <cfRule type="containsText" dxfId="53" priority="37" operator="containsText" text="Kesken">
      <formula>NOT(ISERROR(SEARCH("Kesken",F38)))</formula>
    </cfRule>
    <cfRule type="containsBlanks" dxfId="52" priority="38">
      <formula>LEN(TRIM(F38))=0</formula>
    </cfRule>
  </conditionalFormatting>
  <conditionalFormatting sqref="F28">
    <cfRule type="containsText" dxfId="51" priority="30" operator="containsText" text="Ei tehdä">
      <formula>NOT(ISERROR(SEARCH("Ei tehdä",F28)))</formula>
    </cfRule>
    <cfRule type="containsText" dxfId="50" priority="31" operator="containsText" text="Valmis">
      <formula>NOT(ISERROR(SEARCH("Valmis",F28)))</formula>
    </cfRule>
    <cfRule type="containsText" dxfId="49" priority="32" operator="containsText" text="Kesken">
      <formula>NOT(ISERROR(SEARCH("Kesken",F28)))</formula>
    </cfRule>
    <cfRule type="containsBlanks" dxfId="48" priority="33">
      <formula>LEN(TRIM(F28))=0</formula>
    </cfRule>
  </conditionalFormatting>
  <conditionalFormatting sqref="F56">
    <cfRule type="containsText" dxfId="47" priority="25" operator="containsText" text="Ei tehdä">
      <formula>NOT(ISERROR(SEARCH("Ei tehdä",F56)))</formula>
    </cfRule>
    <cfRule type="containsText" dxfId="46" priority="26" operator="containsText" text="Valmis">
      <formula>NOT(ISERROR(SEARCH("Valmis",F56)))</formula>
    </cfRule>
    <cfRule type="containsText" dxfId="45" priority="27" operator="containsText" text="Kesken">
      <formula>NOT(ISERROR(SEARCH("Kesken",F56)))</formula>
    </cfRule>
    <cfRule type="containsBlanks" dxfId="44" priority="28">
      <formula>LEN(TRIM(F56))=0</formula>
    </cfRule>
  </conditionalFormatting>
  <conditionalFormatting sqref="F27">
    <cfRule type="containsText" dxfId="43" priority="1" operator="containsText" text="Ei tehdä">
      <formula>NOT(ISERROR(SEARCH("Ei tehdä",F27)))</formula>
    </cfRule>
    <cfRule type="containsText" dxfId="42" priority="2" operator="containsText" text="Valmis">
      <formula>NOT(ISERROR(SEARCH("Valmis",F27)))</formula>
    </cfRule>
    <cfRule type="containsText" dxfId="41" priority="3" operator="containsText" text="Kesken">
      <formula>NOT(ISERROR(SEARCH("Kesken",F27)))</formula>
    </cfRule>
    <cfRule type="containsBlanks" dxfId="40" priority="4">
      <formula>LEN(TRIM(F27))=0</formula>
    </cfRule>
  </conditionalFormatting>
  <conditionalFormatting sqref="F41">
    <cfRule type="containsText" dxfId="39" priority="16" operator="containsText" text="Ei tehdä">
      <formula>NOT(ISERROR(SEARCH("Ei tehdä",F41)))</formula>
    </cfRule>
    <cfRule type="containsText" dxfId="38" priority="17" operator="containsText" text="Valmis">
      <formula>NOT(ISERROR(SEARCH("Valmis",F41)))</formula>
    </cfRule>
    <cfRule type="containsText" dxfId="37" priority="18" operator="containsText" text="Kesken">
      <formula>NOT(ISERROR(SEARCH("Kesken",F41)))</formula>
    </cfRule>
    <cfRule type="containsBlanks" dxfId="36" priority="19">
      <formula>LEN(TRIM(F41))=0</formula>
    </cfRule>
  </conditionalFormatting>
  <conditionalFormatting sqref="F55">
    <cfRule type="containsText" dxfId="35" priority="11" operator="containsText" text="Ei tehdä">
      <formula>NOT(ISERROR(SEARCH("Ei tehdä",F55)))</formula>
    </cfRule>
    <cfRule type="containsText" dxfId="34" priority="12" operator="containsText" text="Valmis">
      <formula>NOT(ISERROR(SEARCH("Valmis",F55)))</formula>
    </cfRule>
    <cfRule type="containsText" dxfId="33" priority="13" operator="containsText" text="Kesken">
      <formula>NOT(ISERROR(SEARCH("Kesken",F55)))</formula>
    </cfRule>
    <cfRule type="containsBlanks" dxfId="32" priority="14">
      <formula>LEN(TRIM(F55))=0</formula>
    </cfRule>
  </conditionalFormatting>
  <conditionalFormatting sqref="F52">
    <cfRule type="containsText" dxfId="31" priority="6" operator="containsText" text="Ei tehdä">
      <formula>NOT(ISERROR(SEARCH("Ei tehdä",F52)))</formula>
    </cfRule>
    <cfRule type="containsText" dxfId="30" priority="7" operator="containsText" text="Valmis">
      <formula>NOT(ISERROR(SEARCH("Valmis",F52)))</formula>
    </cfRule>
    <cfRule type="containsText" dxfId="29" priority="8" operator="containsText" text="Kesken">
      <formula>NOT(ISERROR(SEARCH("Kesken",F52)))</formula>
    </cfRule>
    <cfRule type="containsBlanks" dxfId="28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tabSelected="1" workbookViewId="0">
      <pane ySplit="11" topLeftCell="A44" activePane="bottomLeft" state="frozen"/>
      <selection pane="bottomLeft" activeCell="D48" sqref="D48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1" t="s">
        <v>114</v>
      </c>
      <c r="B1" s="482"/>
      <c r="C1" s="482"/>
      <c r="D1" s="482"/>
      <c r="E1" s="482"/>
      <c r="F1" s="483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84" t="s">
        <v>36</v>
      </c>
      <c r="E2" s="484"/>
      <c r="F2" s="485"/>
      <c r="G2" s="62"/>
      <c r="H2" s="29"/>
    </row>
    <row r="3" spans="1:8" ht="18" customHeight="1" x14ac:dyDescent="0.25">
      <c r="A3" s="58" t="s">
        <v>374</v>
      </c>
      <c r="B3" s="87">
        <f>SUMIF($B$14:$B$103,"Toni",$E$14:$E$103)</f>
        <v>36.25</v>
      </c>
      <c r="C3" s="177"/>
      <c r="D3" s="486"/>
      <c r="E3" s="487"/>
      <c r="F3" s="488"/>
      <c r="G3" s="56"/>
      <c r="H3" s="29"/>
    </row>
    <row r="4" spans="1:8" ht="18" customHeight="1" x14ac:dyDescent="0.25">
      <c r="A4" s="58" t="s">
        <v>375</v>
      </c>
      <c r="B4" s="87">
        <f>SUMIF($B$14:$B$103,"Ronja",$E$14:$E$103)</f>
        <v>40.25</v>
      </c>
      <c r="C4" s="177"/>
      <c r="D4" s="489"/>
      <c r="E4" s="490"/>
      <c r="F4" s="491"/>
      <c r="G4" s="56"/>
      <c r="H4" s="29"/>
    </row>
    <row r="5" spans="1:8" ht="18" customHeight="1" x14ac:dyDescent="0.25">
      <c r="A5" s="58"/>
      <c r="B5" s="87"/>
      <c r="C5" s="177"/>
      <c r="D5" s="489"/>
      <c r="E5" s="490"/>
      <c r="F5" s="491"/>
      <c r="G5" s="56"/>
      <c r="H5" s="29"/>
    </row>
    <row r="6" spans="1:8" ht="18" customHeight="1" x14ac:dyDescent="0.25">
      <c r="A6" s="58"/>
      <c r="B6" s="87"/>
      <c r="C6" s="177"/>
      <c r="D6" s="489"/>
      <c r="E6" s="490"/>
      <c r="F6" s="491"/>
      <c r="G6" s="56"/>
      <c r="H6" s="29"/>
    </row>
    <row r="7" spans="1:8" ht="18" customHeight="1" x14ac:dyDescent="0.25">
      <c r="A7" s="59"/>
      <c r="B7" s="87"/>
      <c r="C7" s="177"/>
      <c r="D7" s="490"/>
      <c r="E7" s="490"/>
      <c r="F7" s="490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92" t="s">
        <v>37</v>
      </c>
      <c r="B9" s="494">
        <f>SUM(B3:B8)</f>
        <v>76.5</v>
      </c>
      <c r="C9" s="496" t="str">
        <f>IF((SUM(C3:C7)=0),"",SUM(C3:C7))</f>
        <v/>
      </c>
      <c r="D9" s="498" t="s">
        <v>38</v>
      </c>
      <c r="E9" s="500">
        <f>SUMIF($D$14:$D$103,"Daily scrum / Teams",$E$14:$E$103) / 2</f>
        <v>2.25</v>
      </c>
      <c r="F9" s="502"/>
      <c r="G9" s="56"/>
      <c r="H9" s="29"/>
    </row>
    <row r="10" spans="1:8" s="10" customFormat="1" ht="18" customHeight="1" x14ac:dyDescent="0.25">
      <c r="A10" s="493"/>
      <c r="B10" s="495"/>
      <c r="C10" s="497"/>
      <c r="D10" s="499"/>
      <c r="E10" s="501"/>
      <c r="F10" s="503"/>
      <c r="G10" s="56"/>
      <c r="H10" s="29"/>
    </row>
    <row r="11" spans="1:8" s="10" customFormat="1" ht="18" customHeight="1" x14ac:dyDescent="0.25">
      <c r="A11" s="504" t="s">
        <v>39</v>
      </c>
      <c r="B11" s="505"/>
      <c r="C11" s="506"/>
      <c r="D11" s="505"/>
      <c r="E11" s="507"/>
      <c r="F11" s="508"/>
      <c r="G11" s="62"/>
      <c r="H11" s="29"/>
    </row>
    <row r="12" spans="1:8" ht="18" customHeight="1" x14ac:dyDescent="0.25">
      <c r="A12" s="509" t="s">
        <v>40</v>
      </c>
      <c r="B12" s="510" t="s">
        <v>21</v>
      </c>
      <c r="C12" s="511" t="s">
        <v>41</v>
      </c>
      <c r="D12" s="512"/>
      <c r="E12" s="513" t="s">
        <v>42</v>
      </c>
      <c r="F12" s="514" t="s">
        <v>43</v>
      </c>
      <c r="G12" s="62"/>
      <c r="H12" s="29"/>
    </row>
    <row r="13" spans="1:8" ht="18" customHeight="1" x14ac:dyDescent="0.25">
      <c r="A13" s="509"/>
      <c r="B13" s="510"/>
      <c r="C13" s="183" t="s">
        <v>44</v>
      </c>
      <c r="D13" s="79" t="s">
        <v>45</v>
      </c>
      <c r="E13" s="513"/>
      <c r="F13" s="514"/>
      <c r="G13" s="62"/>
      <c r="H13" s="29"/>
    </row>
    <row r="14" spans="1:8" ht="18" customHeight="1" x14ac:dyDescent="0.2">
      <c r="A14" s="205">
        <v>43531</v>
      </c>
      <c r="B14" s="191" t="s">
        <v>374</v>
      </c>
      <c r="C14" s="206"/>
      <c r="D14" s="193" t="s">
        <v>383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375</v>
      </c>
      <c r="C15" s="206"/>
      <c r="D15" s="193" t="s">
        <v>383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375</v>
      </c>
      <c r="D16" s="326" t="s">
        <v>437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374</v>
      </c>
      <c r="D17" s="326" t="s">
        <v>438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374</v>
      </c>
      <c r="C18" s="206"/>
      <c r="D18" s="193" t="s">
        <v>384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375</v>
      </c>
      <c r="C19" s="206"/>
      <c r="D19" s="193" t="s">
        <v>384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374</v>
      </c>
      <c r="D20" s="326" t="s">
        <v>440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375</v>
      </c>
      <c r="D21" s="326" t="s">
        <v>439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374</v>
      </c>
      <c r="C22" s="206"/>
      <c r="D22" s="193" t="s">
        <v>384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375</v>
      </c>
      <c r="C23" s="206"/>
      <c r="D23" s="193" t="s">
        <v>384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374</v>
      </c>
      <c r="C24" s="197"/>
      <c r="D24" s="193" t="s">
        <v>445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375</v>
      </c>
      <c r="C25" s="192"/>
      <c r="D25" s="193" t="s">
        <v>444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374</v>
      </c>
      <c r="C26" s="206"/>
      <c r="D26" s="193" t="s">
        <v>384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375</v>
      </c>
      <c r="C27" s="206"/>
      <c r="D27" s="193" t="s">
        <v>384</v>
      </c>
      <c r="E27" s="32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374</v>
      </c>
      <c r="C28" s="192"/>
      <c r="D28" s="193" t="s">
        <v>499</v>
      </c>
      <c r="E28" s="331">
        <v>4</v>
      </c>
      <c r="F28" s="196"/>
      <c r="G28" s="204"/>
      <c r="H28" s="29"/>
    </row>
    <row r="29" spans="1:8" x14ac:dyDescent="0.25">
      <c r="A29" s="174">
        <v>43921</v>
      </c>
      <c r="B29" s="191" t="s">
        <v>375</v>
      </c>
      <c r="C29" s="192"/>
      <c r="D29" s="193" t="s">
        <v>498</v>
      </c>
      <c r="E29" s="331">
        <v>3</v>
      </c>
      <c r="F29" s="196"/>
      <c r="G29" s="83"/>
      <c r="H29" s="29"/>
    </row>
    <row r="30" spans="1:8" x14ac:dyDescent="0.25">
      <c r="A30" s="205">
        <v>43922</v>
      </c>
      <c r="B30" s="191" t="s">
        <v>374</v>
      </c>
      <c r="C30" s="206"/>
      <c r="D30" s="193" t="s">
        <v>384</v>
      </c>
      <c r="E30" s="32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375</v>
      </c>
      <c r="C31" s="206"/>
      <c r="D31" s="193" t="s">
        <v>384</v>
      </c>
      <c r="E31" s="32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374</v>
      </c>
      <c r="C32" s="192"/>
      <c r="D32" s="193" t="s">
        <v>501</v>
      </c>
      <c r="E32" s="33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375</v>
      </c>
      <c r="C33" s="192"/>
      <c r="D33" s="193" t="s">
        <v>500</v>
      </c>
      <c r="E33" s="331">
        <v>6</v>
      </c>
      <c r="F33" s="196"/>
      <c r="G33" s="84"/>
      <c r="H33" s="29"/>
    </row>
    <row r="34" spans="1:8" x14ac:dyDescent="0.25">
      <c r="A34" s="205">
        <v>43926</v>
      </c>
      <c r="B34" s="191" t="s">
        <v>374</v>
      </c>
      <c r="C34" s="206"/>
      <c r="D34" s="193" t="s">
        <v>384</v>
      </c>
      <c r="E34" s="32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375</v>
      </c>
      <c r="C35" s="206"/>
      <c r="D35" s="193" t="s">
        <v>384</v>
      </c>
      <c r="E35" s="329">
        <v>0.25</v>
      </c>
      <c r="F35" s="196"/>
      <c r="G35" s="84"/>
      <c r="H35" s="29"/>
    </row>
    <row r="36" spans="1:8" x14ac:dyDescent="0.25">
      <c r="A36" s="174">
        <v>43928</v>
      </c>
      <c r="B36" s="191" t="s">
        <v>374</v>
      </c>
      <c r="C36" s="192"/>
      <c r="D36" s="193" t="s">
        <v>503</v>
      </c>
      <c r="E36" s="33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375</v>
      </c>
      <c r="C37" s="192"/>
      <c r="D37" s="193" t="s">
        <v>503</v>
      </c>
      <c r="E37" s="33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374</v>
      </c>
      <c r="C38" s="206"/>
      <c r="D38" s="193" t="s">
        <v>384</v>
      </c>
      <c r="E38" s="32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375</v>
      </c>
      <c r="C39" s="206"/>
      <c r="D39" s="193" t="s">
        <v>384</v>
      </c>
      <c r="E39" s="329">
        <v>0.25</v>
      </c>
      <c r="F39" s="196"/>
      <c r="G39" s="62"/>
      <c r="H39" s="29"/>
    </row>
    <row r="40" spans="1:8" ht="18" customHeight="1" x14ac:dyDescent="0.25">
      <c r="A40" s="174">
        <v>43932</v>
      </c>
      <c r="B40" s="191" t="s">
        <v>374</v>
      </c>
      <c r="C40" s="192"/>
      <c r="D40" s="193" t="s">
        <v>503</v>
      </c>
      <c r="E40" s="331">
        <v>3</v>
      </c>
      <c r="F40" s="195"/>
      <c r="G40" s="56"/>
      <c r="H40" s="29"/>
    </row>
    <row r="41" spans="1:8" ht="18" customHeight="1" x14ac:dyDescent="0.25">
      <c r="A41" s="174">
        <v>43932</v>
      </c>
      <c r="B41" s="191" t="s">
        <v>375</v>
      </c>
      <c r="C41" s="192"/>
      <c r="D41" s="193" t="s">
        <v>503</v>
      </c>
      <c r="E41" s="331">
        <v>5</v>
      </c>
      <c r="F41" s="195"/>
      <c r="G41" s="56"/>
      <c r="H41" s="29"/>
    </row>
    <row r="42" spans="1:8" ht="18" customHeight="1" x14ac:dyDescent="0.25">
      <c r="A42" s="174">
        <v>43933</v>
      </c>
      <c r="B42" s="191" t="s">
        <v>374</v>
      </c>
      <c r="C42" s="192"/>
      <c r="D42" s="193" t="s">
        <v>384</v>
      </c>
      <c r="E42" s="329">
        <v>0.25</v>
      </c>
      <c r="F42" s="195"/>
      <c r="G42" s="56"/>
      <c r="H42" s="29"/>
    </row>
    <row r="43" spans="1:8" ht="18" customHeight="1" x14ac:dyDescent="0.25">
      <c r="A43" s="174">
        <v>43933</v>
      </c>
      <c r="B43" s="191" t="s">
        <v>375</v>
      </c>
      <c r="C43" s="192"/>
      <c r="D43" s="193" t="s">
        <v>384</v>
      </c>
      <c r="E43" s="329">
        <v>0.25</v>
      </c>
      <c r="F43" s="195"/>
      <c r="G43" s="56"/>
      <c r="H43" s="29"/>
    </row>
    <row r="44" spans="1:8" ht="18" customHeight="1" x14ac:dyDescent="0.25">
      <c r="A44" s="174">
        <v>43935</v>
      </c>
      <c r="B44" s="191" t="s">
        <v>374</v>
      </c>
      <c r="C44" s="192"/>
      <c r="D44" s="193"/>
      <c r="E44" s="331"/>
      <c r="F44" s="195"/>
      <c r="G44" s="56"/>
      <c r="H44" s="29"/>
    </row>
    <row r="45" spans="1:8" ht="18" customHeight="1" x14ac:dyDescent="0.25">
      <c r="A45" s="174">
        <v>43935</v>
      </c>
      <c r="B45" s="191" t="s">
        <v>375</v>
      </c>
      <c r="C45" s="192"/>
      <c r="D45" s="193"/>
      <c r="E45" s="331"/>
      <c r="F45" s="195"/>
      <c r="G45" s="56"/>
      <c r="H45" s="29"/>
    </row>
    <row r="46" spans="1:8" ht="18" customHeight="1" x14ac:dyDescent="0.25">
      <c r="A46" s="174">
        <v>43936</v>
      </c>
      <c r="B46" s="191" t="s">
        <v>374</v>
      </c>
      <c r="C46" s="192"/>
      <c r="D46" s="193" t="s">
        <v>384</v>
      </c>
      <c r="E46" s="329">
        <v>0.25</v>
      </c>
      <c r="F46" s="195"/>
      <c r="G46" s="56"/>
      <c r="H46" s="29"/>
    </row>
    <row r="47" spans="1:8" ht="18" customHeight="1" x14ac:dyDescent="0.25">
      <c r="A47" s="174">
        <v>43936</v>
      </c>
      <c r="B47" s="191" t="s">
        <v>375</v>
      </c>
      <c r="C47" s="192"/>
      <c r="D47" s="193" t="s">
        <v>384</v>
      </c>
      <c r="E47" s="329">
        <v>0.25</v>
      </c>
      <c r="F47" s="195"/>
      <c r="G47" s="56"/>
      <c r="H47" s="29"/>
    </row>
    <row r="48" spans="1:8" ht="18" customHeight="1" x14ac:dyDescent="0.25">
      <c r="A48" s="174">
        <v>43939</v>
      </c>
      <c r="B48" s="191" t="s">
        <v>374</v>
      </c>
      <c r="C48" s="192"/>
      <c r="D48" s="193"/>
      <c r="E48" s="331"/>
      <c r="F48" s="195"/>
      <c r="G48" s="56"/>
      <c r="H48" s="29"/>
    </row>
    <row r="49" spans="1:8" ht="18" customHeight="1" x14ac:dyDescent="0.25">
      <c r="A49" s="174">
        <v>43939</v>
      </c>
      <c r="B49" s="191" t="s">
        <v>375</v>
      </c>
      <c r="C49" s="192"/>
      <c r="D49" s="193"/>
      <c r="E49" s="331"/>
      <c r="F49" s="195"/>
      <c r="G49" s="56"/>
      <c r="H49" s="29"/>
    </row>
    <row r="50" spans="1:8" ht="18" customHeight="1" x14ac:dyDescent="0.25">
      <c r="A50" s="174">
        <v>43940</v>
      </c>
      <c r="B50" s="191" t="s">
        <v>374</v>
      </c>
      <c r="C50" s="192"/>
      <c r="D50" s="193" t="s">
        <v>384</v>
      </c>
      <c r="E50" s="329">
        <v>0.25</v>
      </c>
      <c r="F50" s="195"/>
      <c r="G50" s="56"/>
      <c r="H50" s="29"/>
    </row>
    <row r="51" spans="1:8" ht="18" customHeight="1" x14ac:dyDescent="0.25">
      <c r="A51" s="174">
        <v>43940</v>
      </c>
      <c r="B51" s="191" t="s">
        <v>375</v>
      </c>
      <c r="C51" s="192"/>
      <c r="D51" s="193" t="s">
        <v>384</v>
      </c>
      <c r="E51" s="329">
        <v>0.25</v>
      </c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D2" sqref="D2:F6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52" t="s">
        <v>84</v>
      </c>
      <c r="C2" s="453"/>
      <c r="D2" s="454" t="s">
        <v>115</v>
      </c>
      <c r="E2" s="455"/>
      <c r="F2" s="456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7"/>
      <c r="E3" s="458"/>
      <c r="F3" s="459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7"/>
      <c r="E4" s="458"/>
      <c r="F4" s="459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7"/>
      <c r="E5" s="458"/>
      <c r="F5" s="459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60"/>
      <c r="E6" s="461"/>
      <c r="F6" s="462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6" t="s">
        <v>87</v>
      </c>
      <c r="F9" s="447"/>
      <c r="G9" s="463" t="s">
        <v>88</v>
      </c>
      <c r="H9" s="464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521" t="s">
        <v>116</v>
      </c>
      <c r="F10" s="521"/>
      <c r="G10" s="479"/>
      <c r="H10" s="479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480" t="s">
        <v>117</v>
      </c>
      <c r="F11" s="480"/>
      <c r="G11" s="479"/>
      <c r="H11" s="479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480" t="s">
        <v>118</v>
      </c>
      <c r="F12" s="480"/>
      <c r="G12" s="479"/>
      <c r="H12" s="479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480" t="s">
        <v>119</v>
      </c>
      <c r="F13" s="480"/>
      <c r="G13" s="479"/>
      <c r="H13" s="479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480" t="s">
        <v>120</v>
      </c>
      <c r="F14" s="480"/>
      <c r="G14" s="479"/>
      <c r="H14" s="479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480" t="s">
        <v>121</v>
      </c>
      <c r="F15" s="480"/>
      <c r="G15" s="479"/>
      <c r="H15" s="479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515" t="s">
        <v>122</v>
      </c>
      <c r="F16" s="515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515" t="s">
        <v>123</v>
      </c>
      <c r="F17" s="515"/>
      <c r="G17" s="516"/>
      <c r="H17" s="516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80"/>
      <c r="F18" s="480"/>
      <c r="G18" s="479"/>
      <c r="H18" s="479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71"/>
      <c r="F19" s="471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517" t="s">
        <v>92</v>
      </c>
      <c r="D20" s="518"/>
      <c r="E20" s="519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69" t="s">
        <v>96</v>
      </c>
      <c r="E22" s="470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124</v>
      </c>
      <c r="L22" s="28" t="s">
        <v>125</v>
      </c>
      <c r="M22" s="28" t="s">
        <v>126</v>
      </c>
      <c r="N22" s="28" t="s">
        <v>127</v>
      </c>
      <c r="O22" s="28" t="s">
        <v>128</v>
      </c>
      <c r="P22" s="28" t="s">
        <v>129</v>
      </c>
      <c r="Q22" s="28" t="s">
        <v>130</v>
      </c>
      <c r="R22" s="28" t="s">
        <v>131</v>
      </c>
      <c r="S22" s="28" t="s">
        <v>132</v>
      </c>
    </row>
    <row r="23" spans="1:20" ht="31.5" x14ac:dyDescent="0.25">
      <c r="B23" s="27" t="s">
        <v>133</v>
      </c>
      <c r="C23" s="303"/>
      <c r="D23" s="520" t="s">
        <v>134</v>
      </c>
      <c r="E23" s="520"/>
      <c r="F23" s="303" t="s">
        <v>135</v>
      </c>
      <c r="G23" s="303"/>
      <c r="H23" s="303" t="s">
        <v>136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137</v>
      </c>
      <c r="C24" s="303"/>
      <c r="D24" s="445" t="s">
        <v>117</v>
      </c>
      <c r="E24" s="445"/>
      <c r="F24" s="303" t="s">
        <v>135</v>
      </c>
      <c r="G24" s="303"/>
      <c r="H24" s="303" t="s">
        <v>138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139</v>
      </c>
      <c r="C25" s="303"/>
      <c r="D25" s="445" t="s">
        <v>118</v>
      </c>
      <c r="E25" s="445"/>
      <c r="F25" s="303" t="s">
        <v>135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140</v>
      </c>
      <c r="C26" s="303"/>
      <c r="D26" s="438" t="s">
        <v>141</v>
      </c>
      <c r="E26" s="438"/>
      <c r="F26" s="303" t="s">
        <v>135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142</v>
      </c>
      <c r="C27" s="303"/>
      <c r="D27" s="272" t="s">
        <v>143</v>
      </c>
      <c r="E27" s="272"/>
      <c r="F27" s="303" t="s">
        <v>135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144</v>
      </c>
      <c r="C28" s="303"/>
      <c r="D28" s="438" t="s">
        <v>145</v>
      </c>
      <c r="E28" s="438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146</v>
      </c>
      <c r="C29" s="303"/>
      <c r="D29" s="438" t="s">
        <v>147</v>
      </c>
      <c r="E29" s="438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148</v>
      </c>
      <c r="C30" s="303"/>
      <c r="D30" s="438" t="s">
        <v>149</v>
      </c>
      <c r="E30" s="438"/>
      <c r="F30" s="303" t="s">
        <v>111</v>
      </c>
      <c r="G30" s="303"/>
      <c r="H30" s="303" t="s">
        <v>150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151</v>
      </c>
      <c r="C31" s="303"/>
      <c r="D31" s="438" t="s">
        <v>152</v>
      </c>
      <c r="E31" s="438"/>
      <c r="F31" s="303" t="s">
        <v>135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153</v>
      </c>
      <c r="C32" s="303"/>
      <c r="D32" s="438" t="s">
        <v>154</v>
      </c>
      <c r="E32" s="438"/>
      <c r="F32" s="303" t="s">
        <v>135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155</v>
      </c>
      <c r="C33" s="303"/>
      <c r="D33" s="438" t="s">
        <v>156</v>
      </c>
      <c r="E33" s="438"/>
      <c r="F33" s="303" t="s">
        <v>135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157</v>
      </c>
      <c r="C34" s="303"/>
      <c r="D34" s="438" t="s">
        <v>158</v>
      </c>
      <c r="E34" s="438"/>
      <c r="F34" s="303" t="s">
        <v>135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159</v>
      </c>
      <c r="C35" s="303"/>
      <c r="D35" s="438" t="s">
        <v>160</v>
      </c>
      <c r="E35" s="438"/>
      <c r="F35" s="303" t="s">
        <v>135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161</v>
      </c>
      <c r="C36" s="303"/>
      <c r="D36" s="438" t="s">
        <v>162</v>
      </c>
      <c r="E36" s="438"/>
      <c r="F36" s="303" t="s">
        <v>135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163</v>
      </c>
      <c r="C37" s="303"/>
      <c r="D37" s="438" t="s">
        <v>164</v>
      </c>
      <c r="E37" s="438"/>
      <c r="F37" s="303" t="s">
        <v>135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165</v>
      </c>
      <c r="C38" s="303"/>
      <c r="D38" s="438" t="s">
        <v>166</v>
      </c>
      <c r="E38" s="438"/>
      <c r="F38" s="303" t="s">
        <v>135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38"/>
      <c r="E39" s="438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38"/>
      <c r="E40" s="438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38"/>
      <c r="E41" s="438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38"/>
      <c r="E42" s="438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38"/>
      <c r="E43" s="438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38"/>
      <c r="E44" s="438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38"/>
      <c r="E45" s="438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38"/>
      <c r="E46" s="438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38"/>
      <c r="E47" s="438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38"/>
      <c r="E48" s="438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42"/>
      <c r="E49" s="442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42"/>
      <c r="E50" s="442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42"/>
      <c r="E51" s="442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42"/>
      <c r="E52" s="442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42"/>
      <c r="E53" s="442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42"/>
      <c r="E54" s="442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42"/>
      <c r="E55" s="442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42"/>
      <c r="E56" s="442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42"/>
      <c r="E57" s="442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42"/>
      <c r="E58" s="442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42"/>
      <c r="E59" s="442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5" zoomScale="80" zoomScaleNormal="80" workbookViewId="0">
      <selection activeCell="E19" sqref="E19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1" t="s">
        <v>167</v>
      </c>
      <c r="B1" s="482"/>
      <c r="C1" s="482"/>
      <c r="D1" s="482"/>
      <c r="E1" s="482"/>
      <c r="F1" s="483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484" t="s">
        <v>36</v>
      </c>
      <c r="E2" s="484"/>
      <c r="F2" s="485"/>
      <c r="G2" s="62"/>
      <c r="H2" s="29"/>
    </row>
    <row r="3" spans="1:8" ht="18" customHeight="1" x14ac:dyDescent="0.25">
      <c r="A3" s="279" t="s">
        <v>374</v>
      </c>
      <c r="B3" s="87">
        <f>SUMIF($B$14:$B$96,"Mika",$E$14:$E$96)</f>
        <v>21</v>
      </c>
      <c r="C3" s="177"/>
      <c r="D3" s="486"/>
      <c r="E3" s="487"/>
      <c r="F3" s="488"/>
      <c r="G3" s="56"/>
      <c r="H3" s="29"/>
    </row>
    <row r="4" spans="1:8" ht="18" customHeight="1" x14ac:dyDescent="0.25">
      <c r="A4" s="279" t="s">
        <v>375</v>
      </c>
      <c r="B4" s="87">
        <f>SUMIF($B$14:$B$96,"Sanna",$E$14:$E$96)</f>
        <v>25</v>
      </c>
      <c r="C4" s="177"/>
      <c r="D4" s="489"/>
      <c r="E4" s="490"/>
      <c r="F4" s="491"/>
      <c r="G4" s="56"/>
      <c r="H4" s="29"/>
    </row>
    <row r="5" spans="1:8" ht="18" customHeight="1" x14ac:dyDescent="0.25">
      <c r="A5" s="279"/>
      <c r="B5" s="87"/>
      <c r="C5" s="177"/>
      <c r="D5" s="489"/>
      <c r="E5" s="490"/>
      <c r="F5" s="491"/>
      <c r="G5" s="56"/>
      <c r="H5" s="29"/>
    </row>
    <row r="6" spans="1:8" ht="18" customHeight="1" x14ac:dyDescent="0.25">
      <c r="A6" s="279"/>
      <c r="B6" s="87"/>
      <c r="C6" s="177"/>
      <c r="D6" s="489"/>
      <c r="E6" s="490"/>
      <c r="F6" s="491"/>
      <c r="G6" s="56"/>
      <c r="H6" s="29"/>
    </row>
    <row r="7" spans="1:8" ht="18" customHeight="1" x14ac:dyDescent="0.25">
      <c r="A7" s="280"/>
      <c r="B7" s="87"/>
      <c r="C7" s="177"/>
      <c r="D7" s="490"/>
      <c r="E7" s="490"/>
      <c r="F7" s="490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524" t="s">
        <v>37</v>
      </c>
      <c r="B9" s="494">
        <f>SUM(B3:B8)</f>
        <v>46</v>
      </c>
      <c r="C9" s="496" t="str">
        <f>IF((SUM(C3:C7)=0),"",SUM(C3:C7))</f>
        <v/>
      </c>
      <c r="D9" s="498" t="s">
        <v>38</v>
      </c>
      <c r="E9" s="526">
        <v>10.5</v>
      </c>
      <c r="F9" s="502"/>
      <c r="G9" s="56"/>
      <c r="H9" s="29"/>
    </row>
    <row r="10" spans="1:8" s="10" customFormat="1" ht="18" customHeight="1" x14ac:dyDescent="0.25">
      <c r="A10" s="525"/>
      <c r="B10" s="495"/>
      <c r="C10" s="497"/>
      <c r="D10" s="499"/>
      <c r="E10" s="527"/>
      <c r="F10" s="503"/>
      <c r="G10" s="56"/>
      <c r="H10" s="29"/>
    </row>
    <row r="11" spans="1:8" s="10" customFormat="1" ht="18" customHeight="1" x14ac:dyDescent="0.25">
      <c r="A11" s="504" t="s">
        <v>39</v>
      </c>
      <c r="B11" s="505"/>
      <c r="C11" s="506"/>
      <c r="D11" s="505"/>
      <c r="E11" s="507"/>
      <c r="F11" s="508"/>
      <c r="G11" s="62"/>
      <c r="H11" s="29"/>
    </row>
    <row r="12" spans="1:8" ht="18" customHeight="1" x14ac:dyDescent="0.25">
      <c r="A12" s="522" t="s">
        <v>40</v>
      </c>
      <c r="B12" s="510" t="s">
        <v>21</v>
      </c>
      <c r="C12" s="511" t="s">
        <v>41</v>
      </c>
      <c r="D12" s="512"/>
      <c r="E12" s="523" t="s">
        <v>42</v>
      </c>
      <c r="F12" s="514" t="s">
        <v>43</v>
      </c>
      <c r="G12" s="62"/>
      <c r="H12" s="29"/>
    </row>
    <row r="13" spans="1:8" ht="18" customHeight="1" x14ac:dyDescent="0.25">
      <c r="A13" s="522"/>
      <c r="B13" s="510"/>
      <c r="C13" s="183" t="s">
        <v>44</v>
      </c>
      <c r="D13" s="79" t="s">
        <v>45</v>
      </c>
      <c r="E13" s="523"/>
      <c r="F13" s="514"/>
      <c r="G13" s="62"/>
      <c r="H13" s="29"/>
    </row>
    <row r="14" spans="1:8" ht="18" customHeight="1" x14ac:dyDescent="0.2">
      <c r="A14" s="281">
        <v>43559</v>
      </c>
      <c r="B14" s="191" t="s">
        <v>27</v>
      </c>
      <c r="C14" s="206"/>
      <c r="D14" s="193" t="s">
        <v>168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28</v>
      </c>
      <c r="C15" s="206"/>
      <c r="D15" s="193" t="s">
        <v>168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29</v>
      </c>
      <c r="C16" s="192"/>
      <c r="D16" s="193" t="s">
        <v>168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30</v>
      </c>
      <c r="C17" s="192"/>
      <c r="D17" s="193" t="s">
        <v>168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30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29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29</v>
      </c>
      <c r="C24" s="192"/>
      <c r="D24" s="193" t="s">
        <v>169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30</v>
      </c>
      <c r="C25" s="192"/>
      <c r="D25" s="193" t="s">
        <v>170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30</v>
      </c>
      <c r="C26" s="192"/>
      <c r="D26" s="193" t="s">
        <v>169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29</v>
      </c>
      <c r="C27" s="192"/>
      <c r="D27" s="193" t="s">
        <v>171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172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173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174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175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176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177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178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179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180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181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182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183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184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185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186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187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188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189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190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191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192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52" t="s">
        <v>84</v>
      </c>
      <c r="C2" s="453"/>
      <c r="D2" s="454" t="s">
        <v>193</v>
      </c>
      <c r="E2" s="455"/>
      <c r="F2" s="456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7"/>
      <c r="E3" s="458"/>
      <c r="F3" s="459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7"/>
      <c r="E4" s="458"/>
      <c r="F4" s="459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7"/>
      <c r="E5" s="458"/>
      <c r="F5" s="459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60"/>
      <c r="E6" s="461"/>
      <c r="F6" s="462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6" t="s">
        <v>87</v>
      </c>
      <c r="F9" s="447"/>
      <c r="G9" s="463" t="s">
        <v>88</v>
      </c>
      <c r="H9" s="464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80" t="s">
        <v>194</v>
      </c>
      <c r="F10" s="480"/>
      <c r="G10" s="479"/>
      <c r="H10" s="479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80" t="s">
        <v>195</v>
      </c>
      <c r="F11" s="480"/>
      <c r="G11" s="479"/>
      <c r="H11" s="479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480" t="s">
        <v>196</v>
      </c>
      <c r="F12" s="480"/>
      <c r="G12" s="479"/>
      <c r="H12" s="479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480" t="s">
        <v>197</v>
      </c>
      <c r="F13" s="480"/>
      <c r="G13" s="479"/>
      <c r="H13" s="479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480" t="s">
        <v>198</v>
      </c>
      <c r="F14" s="480"/>
      <c r="G14" s="479"/>
      <c r="H14" s="479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480" t="s">
        <v>199</v>
      </c>
      <c r="F15" s="480"/>
      <c r="G15" s="479"/>
      <c r="H15" s="479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480"/>
      <c r="F16" s="480"/>
      <c r="G16" s="479"/>
      <c r="H16" s="479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71"/>
      <c r="F17" s="471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66" t="s">
        <v>92</v>
      </c>
      <c r="D18" s="467"/>
      <c r="E18" s="468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69" t="s">
        <v>96</v>
      </c>
      <c r="E20" s="470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200</v>
      </c>
      <c r="L20" s="28" t="s">
        <v>201</v>
      </c>
      <c r="M20" s="28" t="s">
        <v>202</v>
      </c>
      <c r="N20" s="28" t="s">
        <v>203</v>
      </c>
      <c r="O20" s="28" t="s">
        <v>204</v>
      </c>
      <c r="P20" s="28" t="s">
        <v>205</v>
      </c>
      <c r="Q20" s="28" t="s">
        <v>206</v>
      </c>
      <c r="R20" s="28" t="s">
        <v>207</v>
      </c>
      <c r="S20" s="28" t="s">
        <v>208</v>
      </c>
      <c r="T20" s="28" t="s">
        <v>209</v>
      </c>
    </row>
    <row r="21" spans="1:20" ht="15.95" customHeight="1" x14ac:dyDescent="0.25">
      <c r="B21" s="27" t="s">
        <v>144</v>
      </c>
      <c r="C21" s="303"/>
      <c r="D21" s="438" t="s">
        <v>145</v>
      </c>
      <c r="E21" s="438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210</v>
      </c>
      <c r="C22" s="303"/>
      <c r="D22" s="438" t="s">
        <v>211</v>
      </c>
      <c r="E22" s="438"/>
      <c r="F22" s="303" t="s">
        <v>105</v>
      </c>
      <c r="G22" s="303"/>
      <c r="H22" s="303" t="s">
        <v>212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213</v>
      </c>
      <c r="C23" s="303"/>
      <c r="D23" s="438" t="s">
        <v>214</v>
      </c>
      <c r="E23" s="438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215</v>
      </c>
      <c r="C24" s="303"/>
      <c r="D24" s="438" t="s">
        <v>216</v>
      </c>
      <c r="E24" s="438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217</v>
      </c>
      <c r="C25" s="303"/>
      <c r="D25" s="438" t="s">
        <v>218</v>
      </c>
      <c r="E25" s="438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219</v>
      </c>
      <c r="C26" s="303"/>
      <c r="D26" s="438" t="s">
        <v>66</v>
      </c>
      <c r="E26" s="438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220</v>
      </c>
      <c r="C27" s="303"/>
      <c r="D27" s="438" t="s">
        <v>221</v>
      </c>
      <c r="E27" s="438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222</v>
      </c>
      <c r="C28" s="303"/>
      <c r="D28" s="438" t="s">
        <v>196</v>
      </c>
      <c r="E28" s="438"/>
      <c r="F28" s="303" t="s">
        <v>105</v>
      </c>
      <c r="G28" s="303"/>
      <c r="H28" s="303" t="s">
        <v>223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224</v>
      </c>
      <c r="C29" s="303"/>
      <c r="D29" s="442" t="s">
        <v>225</v>
      </c>
      <c r="E29" s="442"/>
      <c r="F29" s="303" t="s">
        <v>105</v>
      </c>
      <c r="G29" s="303"/>
      <c r="H29" s="303" t="s">
        <v>223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42"/>
      <c r="E30" s="442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42"/>
      <c r="E31" s="442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42"/>
      <c r="E32" s="442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42"/>
      <c r="E33" s="442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42"/>
      <c r="E34" s="442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42"/>
      <c r="E35" s="442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B2:C2"/>
    <mergeCell ref="D2:F6"/>
    <mergeCell ref="E9:F9"/>
    <mergeCell ref="G9:H9"/>
    <mergeCell ref="E10:F10"/>
    <mergeCell ref="G10:H10"/>
    <mergeCell ref="G11:H11"/>
    <mergeCell ref="E12:F12"/>
    <mergeCell ref="G12:H12"/>
    <mergeCell ref="E13:F13"/>
    <mergeCell ref="G13:H13"/>
    <mergeCell ref="E17:F17"/>
    <mergeCell ref="C18:E18"/>
    <mergeCell ref="D20:E20"/>
    <mergeCell ref="D21:E21"/>
    <mergeCell ref="E11:F11"/>
    <mergeCell ref="E14:F14"/>
    <mergeCell ref="G14:H14"/>
    <mergeCell ref="E15:F15"/>
    <mergeCell ref="G15:H15"/>
    <mergeCell ref="E16:F16"/>
    <mergeCell ref="G16:H16"/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1" t="s">
        <v>34</v>
      </c>
      <c r="B1" s="482"/>
      <c r="C1" s="482"/>
      <c r="D1" s="482"/>
      <c r="E1" s="482"/>
      <c r="F1" s="483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84" t="s">
        <v>36</v>
      </c>
      <c r="E2" s="484"/>
      <c r="F2" s="485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486"/>
      <c r="E3" s="487"/>
      <c r="F3" s="488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89"/>
      <c r="E4" s="490"/>
      <c r="F4" s="491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89"/>
      <c r="E5" s="490"/>
      <c r="F5" s="491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89"/>
      <c r="E6" s="490"/>
      <c r="F6" s="491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90"/>
      <c r="E7" s="490"/>
      <c r="F7" s="490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92" t="s">
        <v>37</v>
      </c>
      <c r="B9" s="494">
        <f>SUM(B3:B8)</f>
        <v>158.5</v>
      </c>
      <c r="C9" s="496" t="str">
        <f>IF((SUM(C3:C7)=0),"",SUM(C3:C7))</f>
        <v/>
      </c>
      <c r="D9" s="498" t="s">
        <v>38</v>
      </c>
      <c r="E9" s="526">
        <v>16.5</v>
      </c>
      <c r="F9" s="502"/>
      <c r="G9" s="56"/>
      <c r="H9" s="29"/>
    </row>
    <row r="10" spans="1:8" s="10" customFormat="1" ht="18" customHeight="1" x14ac:dyDescent="0.25">
      <c r="A10" s="493"/>
      <c r="B10" s="495"/>
      <c r="C10" s="497"/>
      <c r="D10" s="499"/>
      <c r="E10" s="527"/>
      <c r="F10" s="503"/>
      <c r="G10" s="56"/>
      <c r="H10" s="29"/>
    </row>
    <row r="11" spans="1:8" s="10" customFormat="1" ht="18" customHeight="1" x14ac:dyDescent="0.25">
      <c r="A11" s="504" t="s">
        <v>39</v>
      </c>
      <c r="B11" s="505"/>
      <c r="C11" s="506"/>
      <c r="D11" s="505"/>
      <c r="E11" s="507"/>
      <c r="F11" s="508"/>
      <c r="G11" s="62"/>
      <c r="H11" s="29"/>
    </row>
    <row r="12" spans="1:8" ht="18" customHeight="1" x14ac:dyDescent="0.25">
      <c r="A12" s="509" t="s">
        <v>40</v>
      </c>
      <c r="B12" s="510" t="s">
        <v>21</v>
      </c>
      <c r="C12" s="511" t="s">
        <v>41</v>
      </c>
      <c r="D12" s="512"/>
      <c r="E12" s="523" t="s">
        <v>42</v>
      </c>
      <c r="F12" s="514" t="s">
        <v>43</v>
      </c>
      <c r="G12" s="62"/>
      <c r="H12" s="29"/>
    </row>
    <row r="13" spans="1:8" ht="18" customHeight="1" x14ac:dyDescent="0.25">
      <c r="A13" s="509"/>
      <c r="B13" s="510"/>
      <c r="C13" s="183" t="s">
        <v>44</v>
      </c>
      <c r="D13" s="79" t="s">
        <v>45</v>
      </c>
      <c r="E13" s="523"/>
      <c r="F13" s="514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2020-04-27T07:51:22Z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