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exa\Documents\GitHub\DOR\"/>
    </mc:Choice>
  </mc:AlternateContent>
  <xr:revisionPtr revIDLastSave="0" documentId="13_ncr:1_{B73749CD-654A-40D0-B19F-95498ACAB45B}" xr6:coauthVersionLast="47" xr6:coauthVersionMax="47" xr10:uidLastSave="{00000000-0000-0000-0000-000000000000}"/>
  <bookViews>
    <workbookView xWindow="0" yWindow="0" windowWidth="23040" windowHeight="14040" activeTab="2" xr2:uid="{00000000-000D-0000-FFFF-FFFF00000000}"/>
  </bookViews>
  <sheets>
    <sheet name="ores" sheetId="1" r:id="rId1"/>
    <sheet name="xp" sheetId="2" r:id="rId2"/>
    <sheet name="pie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2" l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4" i="2"/>
  <c r="S3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  <c r="R2" i="2"/>
  <c r="Q25" i="2"/>
  <c r="Q26" i="2" s="1"/>
  <c r="P25" i="2"/>
  <c r="P26" i="2" s="1"/>
  <c r="Q15" i="2"/>
  <c r="Q16" i="2" s="1"/>
  <c r="Q17" i="2" s="1"/>
  <c r="Q18" i="2" s="1"/>
  <c r="Q19" i="2" s="1"/>
  <c r="Q20" i="2" s="1"/>
  <c r="Q21" i="2" s="1"/>
  <c r="Q22" i="2" s="1"/>
  <c r="Q23" i="2" s="1"/>
  <c r="Q24" i="2" s="1"/>
  <c r="P15" i="2"/>
  <c r="P16" i="2" s="1"/>
  <c r="P17" i="2" s="1"/>
  <c r="P18" i="2" s="1"/>
  <c r="P19" i="2" s="1"/>
  <c r="P20" i="2" s="1"/>
  <c r="P21" i="2" s="1"/>
  <c r="P22" i="2" s="1"/>
  <c r="P23" i="2" s="1"/>
  <c r="P24" i="2" s="1"/>
  <c r="Q14" i="2"/>
  <c r="P14" i="2"/>
  <c r="Q7" i="2"/>
  <c r="Q8" i="2" s="1"/>
  <c r="Q9" i="2" s="1"/>
  <c r="Q10" i="2" s="1"/>
  <c r="Q11" i="2" s="1"/>
  <c r="Q12" i="2" s="1"/>
  <c r="Q13" i="2" s="1"/>
  <c r="Q6" i="2"/>
  <c r="L8" i="2"/>
  <c r="J14" i="3"/>
  <c r="I14" i="3"/>
  <c r="H14" i="3"/>
  <c r="C20" i="2"/>
  <c r="G9" i="2"/>
  <c r="E10" i="2"/>
  <c r="H10" i="2" s="1"/>
  <c r="E8" i="2"/>
  <c r="G7" i="2"/>
  <c r="E4" i="2"/>
  <c r="D3" i="2"/>
  <c r="G3" i="2" s="1"/>
  <c r="E12" i="2"/>
  <c r="F12" i="2" s="1"/>
  <c r="I12" i="2" s="1"/>
  <c r="E11" i="2"/>
  <c r="H11" i="2" s="1"/>
  <c r="G12" i="2"/>
  <c r="G11" i="2"/>
  <c r="G10" i="2"/>
  <c r="G8" i="2"/>
  <c r="G4" i="2"/>
  <c r="L61" i="1"/>
  <c r="C12" i="2"/>
  <c r="C11" i="2"/>
  <c r="C10" i="2"/>
  <c r="C9" i="2"/>
  <c r="C8" i="2"/>
  <c r="C7" i="2"/>
  <c r="C6" i="2"/>
  <c r="C5" i="2"/>
  <c r="C4" i="2"/>
  <c r="C3" i="2"/>
  <c r="R101" i="1"/>
  <c r="O101" i="1"/>
  <c r="M101" i="1"/>
  <c r="M100" i="1"/>
  <c r="O100" i="1"/>
  <c r="P91" i="1"/>
  <c r="M91" i="1"/>
  <c r="S96" i="1"/>
  <c r="Q96" i="1"/>
  <c r="N96" i="1"/>
  <c r="D93" i="1"/>
  <c r="D91" i="1"/>
  <c r="S84" i="1"/>
  <c r="Q84" i="1"/>
  <c r="N84" i="1"/>
  <c r="R82" i="1"/>
  <c r="O82" i="1"/>
  <c r="L82" i="1"/>
  <c r="S78" i="1"/>
  <c r="R78" i="1"/>
  <c r="Q78" i="1"/>
  <c r="P78" i="1"/>
  <c r="O78" i="1"/>
  <c r="N78" i="1"/>
  <c r="M78" i="1"/>
  <c r="L78" i="1"/>
  <c r="S76" i="1"/>
  <c r="R76" i="1"/>
  <c r="Q76" i="1"/>
  <c r="P76" i="1"/>
  <c r="O76" i="1"/>
  <c r="N76" i="1"/>
  <c r="M76" i="1"/>
  <c r="S75" i="1"/>
  <c r="R75" i="1"/>
  <c r="Q75" i="1"/>
  <c r="P75" i="1"/>
  <c r="O75" i="1"/>
  <c r="N75" i="1"/>
  <c r="M75" i="1"/>
  <c r="L76" i="1"/>
  <c r="L75" i="1"/>
  <c r="S74" i="1"/>
  <c r="R74" i="1"/>
  <c r="Q74" i="1"/>
  <c r="P74" i="1"/>
  <c r="O74" i="1"/>
  <c r="N74" i="1"/>
  <c r="M74" i="1"/>
  <c r="L74" i="1"/>
  <c r="S73" i="1"/>
  <c r="R73" i="1"/>
  <c r="Q73" i="1"/>
  <c r="P73" i="1"/>
  <c r="O73" i="1"/>
  <c r="N73" i="1"/>
  <c r="M73" i="1"/>
  <c r="L73" i="1"/>
  <c r="S72" i="1"/>
  <c r="R72" i="1"/>
  <c r="Q72" i="1"/>
  <c r="P72" i="1"/>
  <c r="O72" i="1"/>
  <c r="N72" i="1"/>
  <c r="M72" i="1"/>
  <c r="L72" i="1"/>
  <c r="S71" i="1"/>
  <c r="R71" i="1"/>
  <c r="Q71" i="1"/>
  <c r="P71" i="1"/>
  <c r="O71" i="1"/>
  <c r="N71" i="1"/>
  <c r="M71" i="1"/>
  <c r="L71" i="1"/>
  <c r="Q12" i="1"/>
  <c r="I69" i="1" s="1"/>
  <c r="Q69" i="1" s="1"/>
  <c r="P12" i="1"/>
  <c r="H69" i="1" s="1"/>
  <c r="P69" i="1" s="1"/>
  <c r="O12" i="1"/>
  <c r="G69" i="1" s="1"/>
  <c r="O69" i="1" s="1"/>
  <c r="R10" i="1"/>
  <c r="Q10" i="1"/>
  <c r="L11" i="1"/>
  <c r="S9" i="1"/>
  <c r="K66" i="1" s="1"/>
  <c r="S66" i="1" s="1"/>
  <c r="R9" i="1"/>
  <c r="J66" i="1" s="1"/>
  <c r="R66" i="1" s="1"/>
  <c r="Q9" i="1"/>
  <c r="I66" i="1" s="1"/>
  <c r="Q66" i="1" s="1"/>
  <c r="P9" i="1"/>
  <c r="H66" i="1" s="1"/>
  <c r="P66" i="1" s="1"/>
  <c r="O9" i="1"/>
  <c r="G66" i="1" s="1"/>
  <c r="O66" i="1" s="1"/>
  <c r="N9" i="1"/>
  <c r="M9" i="1"/>
  <c r="L9" i="1"/>
  <c r="S7" i="1"/>
  <c r="R7" i="1"/>
  <c r="Q7" i="1"/>
  <c r="P7" i="1"/>
  <c r="H64" i="1" s="1"/>
  <c r="P64" i="1" s="1"/>
  <c r="O7" i="1"/>
  <c r="G64" i="1" s="1"/>
  <c r="O64" i="1" s="1"/>
  <c r="N7" i="1"/>
  <c r="F64" i="1" s="1"/>
  <c r="N64" i="1" s="1"/>
  <c r="M7" i="1"/>
  <c r="E64" i="1" s="1"/>
  <c r="M64" i="1" s="1"/>
  <c r="L7" i="1"/>
  <c r="D64" i="1" s="1"/>
  <c r="L64" i="1" s="1"/>
  <c r="D66" i="1"/>
  <c r="L66" i="1" s="1"/>
  <c r="F66" i="1"/>
  <c r="N66" i="1" s="1"/>
  <c r="E66" i="1"/>
  <c r="M66" i="1" s="1"/>
  <c r="K64" i="1"/>
  <c r="S64" i="1" s="1"/>
  <c r="S68" i="1"/>
  <c r="S63" i="1"/>
  <c r="R63" i="1"/>
  <c r="Q63" i="1"/>
  <c r="P63" i="1"/>
  <c r="O63" i="1"/>
  <c r="N63" i="1"/>
  <c r="M63" i="1"/>
  <c r="L63" i="1"/>
  <c r="S62" i="1"/>
  <c r="R62" i="1"/>
  <c r="Q62" i="1"/>
  <c r="P62" i="1"/>
  <c r="O62" i="1"/>
  <c r="N62" i="1"/>
  <c r="M62" i="1"/>
  <c r="L62" i="1"/>
  <c r="S61" i="1"/>
  <c r="R61" i="1"/>
  <c r="Q61" i="1"/>
  <c r="P61" i="1"/>
  <c r="O61" i="1"/>
  <c r="N61" i="1"/>
  <c r="M61" i="1"/>
  <c r="S60" i="1"/>
  <c r="R60" i="1"/>
  <c r="Q60" i="1"/>
  <c r="P60" i="1"/>
  <c r="O60" i="1"/>
  <c r="N60" i="1"/>
  <c r="M60" i="1"/>
  <c r="L60" i="1"/>
  <c r="K68" i="1"/>
  <c r="J68" i="1"/>
  <c r="R68" i="1" s="1"/>
  <c r="H67" i="1"/>
  <c r="P67" i="1" s="1"/>
  <c r="J64" i="1"/>
  <c r="R64" i="1" s="1"/>
  <c r="I64" i="1"/>
  <c r="Q64" i="1" s="1"/>
  <c r="K63" i="1"/>
  <c r="J63" i="1"/>
  <c r="I63" i="1"/>
  <c r="H63" i="1"/>
  <c r="G63" i="1"/>
  <c r="F63" i="1"/>
  <c r="E63" i="1"/>
  <c r="D63" i="1"/>
  <c r="K62" i="1"/>
  <c r="J62" i="1"/>
  <c r="I62" i="1"/>
  <c r="H62" i="1"/>
  <c r="G62" i="1"/>
  <c r="F62" i="1"/>
  <c r="E62" i="1"/>
  <c r="D62" i="1"/>
  <c r="K61" i="1"/>
  <c r="J61" i="1"/>
  <c r="I61" i="1"/>
  <c r="H61" i="1"/>
  <c r="G61" i="1"/>
  <c r="F61" i="1"/>
  <c r="E61" i="1"/>
  <c r="D61" i="1"/>
  <c r="K60" i="1"/>
  <c r="J60" i="1"/>
  <c r="I60" i="1"/>
  <c r="H60" i="1"/>
  <c r="G60" i="1"/>
  <c r="F60" i="1"/>
  <c r="E60" i="1"/>
  <c r="D60" i="1"/>
  <c r="C69" i="1"/>
  <c r="C68" i="1"/>
  <c r="C67" i="1"/>
  <c r="C66" i="1"/>
  <c r="C65" i="1"/>
  <c r="C64" i="1"/>
  <c r="C63" i="1"/>
  <c r="C62" i="1"/>
  <c r="C61" i="1"/>
  <c r="C60" i="1"/>
  <c r="C39" i="1"/>
  <c r="F38" i="1"/>
  <c r="E37" i="1"/>
  <c r="E36" i="1"/>
  <c r="E35" i="1"/>
  <c r="E34" i="1"/>
  <c r="E33" i="1"/>
  <c r="F32" i="1"/>
  <c r="C41" i="1"/>
  <c r="C40" i="1"/>
  <c r="E41" i="1"/>
  <c r="E40" i="1"/>
  <c r="E39" i="1"/>
  <c r="E38" i="1"/>
  <c r="F41" i="1"/>
  <c r="D41" i="1"/>
  <c r="F40" i="1"/>
  <c r="D40" i="1"/>
  <c r="F39" i="1"/>
  <c r="D39" i="1"/>
  <c r="D36" i="1"/>
  <c r="F35" i="1"/>
  <c r="D35" i="1"/>
  <c r="F34" i="1"/>
  <c r="D34" i="1"/>
  <c r="F33" i="1"/>
  <c r="D33" i="1"/>
  <c r="S12" i="1"/>
  <c r="K69" i="1" s="1"/>
  <c r="S69" i="1" s="1"/>
  <c r="R12" i="1"/>
  <c r="J69" i="1" s="1"/>
  <c r="R69" i="1" s="1"/>
  <c r="Q11" i="1"/>
  <c r="I68" i="1" s="1"/>
  <c r="Q68" i="1" s="1"/>
  <c r="P11" i="1"/>
  <c r="H68" i="1" s="1"/>
  <c r="P68" i="1" s="1"/>
  <c r="O11" i="1"/>
  <c r="G68" i="1" s="1"/>
  <c r="O68" i="1" s="1"/>
  <c r="N11" i="1"/>
  <c r="F68" i="1" s="1"/>
  <c r="N68" i="1" s="1"/>
  <c r="M11" i="1"/>
  <c r="E68" i="1" s="1"/>
  <c r="M68" i="1" s="1"/>
  <c r="S10" i="1"/>
  <c r="K67" i="1" s="1"/>
  <c r="S67" i="1" s="1"/>
  <c r="P10" i="1"/>
  <c r="O10" i="1"/>
  <c r="G67" i="1" s="1"/>
  <c r="O67" i="1" s="1"/>
  <c r="N10" i="1"/>
  <c r="F67" i="1" s="1"/>
  <c r="N67" i="1" s="1"/>
  <c r="M10" i="1"/>
  <c r="E67" i="1" s="1"/>
  <c r="M67" i="1" s="1"/>
  <c r="S8" i="1"/>
  <c r="K65" i="1" s="1"/>
  <c r="S65" i="1" s="1"/>
  <c r="R8" i="1"/>
  <c r="J65" i="1" s="1"/>
  <c r="R65" i="1" s="1"/>
  <c r="Q8" i="1"/>
  <c r="I65" i="1" s="1"/>
  <c r="Q65" i="1" s="1"/>
  <c r="P8" i="1"/>
  <c r="H65" i="1" s="1"/>
  <c r="P65" i="1" s="1"/>
  <c r="O8" i="1"/>
  <c r="G65" i="1" s="1"/>
  <c r="O65" i="1" s="1"/>
  <c r="N8" i="1"/>
  <c r="F65" i="1" s="1"/>
  <c r="N65" i="1" s="1"/>
  <c r="M8" i="1"/>
  <c r="E65" i="1" s="1"/>
  <c r="M65" i="1" s="1"/>
  <c r="N6" i="1"/>
  <c r="M6" i="1"/>
  <c r="N5" i="1"/>
  <c r="M5" i="1"/>
  <c r="N4" i="1"/>
  <c r="M4" i="1"/>
  <c r="N3" i="1"/>
  <c r="M3" i="1"/>
  <c r="D68" i="1"/>
  <c r="L68" i="1" s="1"/>
  <c r="L10" i="1"/>
  <c r="D67" i="1" s="1"/>
  <c r="L67" i="1" s="1"/>
  <c r="L6" i="1"/>
  <c r="L5" i="1"/>
  <c r="L4" i="1"/>
  <c r="L3" i="1"/>
  <c r="C12" i="1"/>
  <c r="C11" i="1"/>
  <c r="C10" i="1"/>
  <c r="C9" i="1"/>
  <c r="C8" i="1"/>
  <c r="C7" i="1"/>
  <c r="C6" i="1"/>
  <c r="C5" i="1"/>
  <c r="C4" i="1"/>
  <c r="C3" i="1"/>
  <c r="E9" i="2" l="1"/>
  <c r="F9" i="2" s="1"/>
  <c r="I9" i="2" s="1"/>
  <c r="F8" i="2"/>
  <c r="I8" i="2" s="1"/>
  <c r="H8" i="2"/>
  <c r="H12" i="2"/>
  <c r="E7" i="2"/>
  <c r="H7" i="2" s="1"/>
  <c r="E5" i="2"/>
  <c r="F5" i="2" s="1"/>
  <c r="I5" i="2" s="1"/>
  <c r="G5" i="2"/>
  <c r="G6" i="2"/>
  <c r="E6" i="2"/>
  <c r="F4" i="2"/>
  <c r="I4" i="2" s="1"/>
  <c r="H4" i="2"/>
  <c r="E3" i="2"/>
  <c r="H9" i="2"/>
  <c r="F10" i="2"/>
  <c r="I10" i="2" s="1"/>
  <c r="F11" i="2"/>
  <c r="I11" i="2" s="1"/>
  <c r="L12" i="1"/>
  <c r="D69" i="1" s="1"/>
  <c r="L69" i="1" s="1"/>
  <c r="M12" i="1"/>
  <c r="E69" i="1" s="1"/>
  <c r="M69" i="1" s="1"/>
  <c r="N12" i="1"/>
  <c r="F69" i="1" s="1"/>
  <c r="N69" i="1" s="1"/>
  <c r="I67" i="1"/>
  <c r="Q67" i="1" s="1"/>
  <c r="J67" i="1"/>
  <c r="R67" i="1" s="1"/>
  <c r="L8" i="1"/>
  <c r="D65" i="1" s="1"/>
  <c r="L65" i="1" s="1"/>
  <c r="C32" i="1"/>
  <c r="C33" i="1"/>
  <c r="E32" i="1"/>
  <c r="C34" i="1"/>
  <c r="F36" i="1"/>
  <c r="C35" i="1"/>
  <c r="D37" i="1"/>
  <c r="C36" i="1"/>
  <c r="F37" i="1"/>
  <c r="C37" i="1"/>
  <c r="D32" i="1"/>
  <c r="D38" i="1"/>
  <c r="C38" i="1"/>
  <c r="F7" i="2" l="1"/>
  <c r="I7" i="2" s="1"/>
  <c r="H5" i="2"/>
  <c r="F6" i="2"/>
  <c r="I6" i="2" s="1"/>
  <c r="H6" i="2"/>
  <c r="H3" i="2"/>
  <c r="F3" i="2"/>
  <c r="I3" i="2" s="1"/>
</calcChain>
</file>

<file path=xl/sharedStrings.xml><?xml version="1.0" encoding="utf-8"?>
<sst xmlns="http://schemas.openxmlformats.org/spreadsheetml/2006/main" count="164" uniqueCount="94">
  <si>
    <t>streuner</t>
  </si>
  <si>
    <t>lordakia</t>
  </si>
  <si>
    <t>saimon</t>
  </si>
  <si>
    <t>mordon</t>
  </si>
  <si>
    <t>devolarium</t>
  </si>
  <si>
    <t>sibelon</t>
  </si>
  <si>
    <t>sibelonit</t>
  </si>
  <si>
    <t>lordakium</t>
  </si>
  <si>
    <t>kristalin</t>
  </si>
  <si>
    <t>kristalon</t>
  </si>
  <si>
    <t>protegit</t>
  </si>
  <si>
    <t>cubikon</t>
  </si>
  <si>
    <t>hp</t>
  </si>
  <si>
    <t>LOWEST</t>
  </si>
  <si>
    <t>HIGHEST</t>
  </si>
  <si>
    <t>scale</t>
  </si>
  <si>
    <t>Boss hp = *2</t>
  </si>
  <si>
    <t>Boss reward = *1,8</t>
  </si>
  <si>
    <t>Uber reward = *1,8*1,8</t>
  </si>
  <si>
    <t>Uber hp = *2 *2</t>
  </si>
  <si>
    <t>on enemy or pvp map reward = *1,2</t>
  </si>
  <si>
    <t>1st reward if prob is more than 0</t>
  </si>
  <si>
    <t>3rd reward if prob is more than 0,8</t>
  </si>
  <si>
    <t>2nd reward if prob is more than 0,4</t>
  </si>
  <si>
    <t>mob hp base</t>
  </si>
  <si>
    <t>R</t>
  </si>
  <si>
    <t>F</t>
  </si>
  <si>
    <t>M</t>
  </si>
  <si>
    <t>ORES</t>
  </si>
  <si>
    <t>EFFORT</t>
  </si>
  <si>
    <t>effort moyen par ores</t>
  </si>
  <si>
    <t>HP</t>
  </si>
  <si>
    <t>effort moyen pour 1000 ores</t>
  </si>
  <si>
    <t>tirs</t>
  </si>
  <si>
    <t>tir à 7k</t>
  </si>
  <si>
    <t>sec</t>
  </si>
  <si>
    <t>2 tirs/sec</t>
  </si>
  <si>
    <t>min</t>
  </si>
  <si>
    <t>nbr ores par heure</t>
  </si>
  <si>
    <t>LF4</t>
  </si>
  <si>
    <t>HST1</t>
  </si>
  <si>
    <t>ores</t>
  </si>
  <si>
    <t>temps min</t>
  </si>
  <si>
    <t>au bout de 5 guns</t>
  </si>
  <si>
    <t>prix croissants</t>
  </si>
  <si>
    <t>genre pour 2nd gun</t>
  </si>
  <si>
    <t>il y a pas de ores 6/7</t>
  </si>
  <si>
    <t>devient de plus en plus</t>
  </si>
  <si>
    <t xml:space="preserve">cher avec le max a </t>
  </si>
  <si>
    <t>partir de gun 5</t>
  </si>
  <si>
    <t>premium laser (100)</t>
  </si>
  <si>
    <t>en 1 min on utilise de lasers:</t>
  </si>
  <si>
    <t>donc pour 100 lasers ça utilise en:</t>
  </si>
  <si>
    <t>lasers</t>
  </si>
  <si>
    <t>nuke k1</t>
  </si>
  <si>
    <t>upgrade hangar</t>
  </si>
  <si>
    <t>upgrade vaisseau pareil c'est graduellement comme guns</t>
  </si>
  <si>
    <t>max</t>
  </si>
  <si>
    <t>avg</t>
  </si>
  <si>
    <t>XP</t>
  </si>
  <si>
    <t>7k dmg</t>
  </si>
  <si>
    <t>xp/heure</t>
  </si>
  <si>
    <t>les attack vont lentement mais que dans une meme direction donc facile a esquiver</t>
  </si>
  <si>
    <t>speed</t>
  </si>
  <si>
    <t>dmg</t>
  </si>
  <si>
    <t>freq</t>
  </si>
  <si>
    <t>dmg multiplié comme pour hp pour les boss et uber mais pas la freq ni la speed</t>
  </si>
  <si>
    <t>30% de chance d'avoir 1 reward</t>
  </si>
  <si>
    <t>OWN MAP</t>
  </si>
  <si>
    <t>ENEMY MAP</t>
  </si>
  <si>
    <t>5% de chance d'avoir 2 reward</t>
  </si>
  <si>
    <t>60% de chance d'avoir piece de rareté low</t>
  </si>
  <si>
    <t>35% de chance d'avoir piece de rareté medium</t>
  </si>
  <si>
    <t>5% de chance d'avoir piece de rareté high</t>
  </si>
  <si>
    <t>80% de chance d'avoir piece de rareté low</t>
  </si>
  <si>
    <t>19% de chance d'avoir piece de rareté medium</t>
  </si>
  <si>
    <t>1% de chance d'avoir piece de rareté high</t>
  </si>
  <si>
    <t>apres pour les medium et high il vaut mieux soit gagner le CP ou les GG que ça donne principalement de ça (et pas de low)</t>
  </si>
  <si>
    <t>pour 50 ships killed on a environ</t>
  </si>
  <si>
    <t>low</t>
  </si>
  <si>
    <t>med</t>
  </si>
  <si>
    <t>high</t>
  </si>
  <si>
    <t>mais high c'est pas très significatif parce qu'on les a avec GG</t>
  </si>
  <si>
    <t>(avg entre own et enemy)</t>
  </si>
  <si>
    <t>UPGRADES</t>
  </si>
  <si>
    <t>?</t>
  </si>
  <si>
    <t>ship lvl</t>
  </si>
  <si>
    <t>time exp</t>
  </si>
  <si>
    <t>exp</t>
  </si>
  <si>
    <t>avg xp/h</t>
  </si>
  <si>
    <t>exp propre</t>
  </si>
  <si>
    <t>faire le pricing des upgrade du ship (cost) + reward pour chaque lvl de ship genre peut prendre combien de guns, lasers, premium laser, nuke, cargo</t>
  </si>
  <si>
    <t>faire pricing du storage upgrade et reward combien peut store le storage</t>
  </si>
  <si>
    <t>faire reward des GG et du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</si>
</sst>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64" fontId="0" fillId="2" borderId="0" xfId="1" applyNumberFormat="1" applyFont="1" applyFill="1"/>
    <xf numFmtId="164" fontId="0" fillId="4" borderId="0" xfId="1" applyNumberFormat="1" applyFont="1" applyFill="1"/>
    <xf numFmtId="164" fontId="0" fillId="3" borderId="0" xfId="1" applyNumberFormat="1" applyFont="1" applyFill="1"/>
    <xf numFmtId="164" fontId="0" fillId="5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4"/>
  <sheetViews>
    <sheetView topLeftCell="A48" workbookViewId="0">
      <selection activeCell="L62" sqref="L62"/>
    </sheetView>
  </sheetViews>
  <sheetFormatPr defaultColWidth="9.109375" defaultRowHeight="14.4" x14ac:dyDescent="0.3"/>
  <cols>
    <col min="1" max="1" width="11.109375" bestFit="1" customWidth="1"/>
    <col min="2" max="2" width="11.44140625" style="4" bestFit="1" customWidth="1"/>
    <col min="3" max="3" width="11.44140625" style="4" customWidth="1"/>
    <col min="12" max="14" width="10.21875" bestFit="1" customWidth="1"/>
    <col min="15" max="19" width="11.21875" bestFit="1" customWidth="1"/>
  </cols>
  <sheetData>
    <row r="1" spans="1:28" x14ac:dyDescent="0.3">
      <c r="D1" t="s">
        <v>13</v>
      </c>
      <c r="L1" t="s">
        <v>14</v>
      </c>
    </row>
    <row r="2" spans="1:28" x14ac:dyDescent="0.3">
      <c r="B2" s="4" t="s">
        <v>12</v>
      </c>
      <c r="C2" s="4" t="s">
        <v>15</v>
      </c>
      <c r="D2" s="1">
        <v>0</v>
      </c>
      <c r="E2" s="1">
        <v>1</v>
      </c>
      <c r="F2" s="1">
        <v>2</v>
      </c>
      <c r="G2" s="2">
        <v>3</v>
      </c>
      <c r="H2" s="2">
        <v>4</v>
      </c>
      <c r="I2" s="2">
        <v>5</v>
      </c>
      <c r="J2" s="3">
        <v>6</v>
      </c>
      <c r="K2" s="3">
        <v>7</v>
      </c>
      <c r="L2" s="1">
        <v>0</v>
      </c>
      <c r="M2" s="1">
        <v>1</v>
      </c>
      <c r="N2" s="1">
        <v>2</v>
      </c>
      <c r="O2" s="2">
        <v>3</v>
      </c>
      <c r="P2" s="2">
        <v>4</v>
      </c>
      <c r="Q2" s="2">
        <v>5</v>
      </c>
      <c r="R2" s="3">
        <v>6</v>
      </c>
      <c r="S2" s="3">
        <v>7</v>
      </c>
    </row>
    <row r="3" spans="1:28" x14ac:dyDescent="0.3">
      <c r="A3" s="1" t="s">
        <v>0</v>
      </c>
      <c r="B3" s="7">
        <v>48000</v>
      </c>
      <c r="C3" s="7">
        <f>B3/$B$3</f>
        <v>1</v>
      </c>
      <c r="D3" s="5">
        <v>4.5</v>
      </c>
      <c r="E3" s="5">
        <v>4.5</v>
      </c>
      <c r="F3" s="5">
        <v>4.5</v>
      </c>
      <c r="G3" s="5">
        <v>3</v>
      </c>
      <c r="H3" s="5">
        <v>3</v>
      </c>
      <c r="I3" s="5">
        <v>3</v>
      </c>
      <c r="J3" s="5">
        <v>1</v>
      </c>
      <c r="K3" s="5">
        <v>1</v>
      </c>
      <c r="L3" s="5">
        <f>D3*2</f>
        <v>9</v>
      </c>
      <c r="M3" s="5">
        <f t="shared" ref="M3:S12" si="0">E3*2</f>
        <v>9</v>
      </c>
      <c r="N3" s="5">
        <f t="shared" si="0"/>
        <v>9</v>
      </c>
      <c r="O3" s="5">
        <v>5</v>
      </c>
      <c r="P3" s="5">
        <v>5</v>
      </c>
      <c r="Q3" s="5">
        <v>5</v>
      </c>
      <c r="R3" s="5">
        <v>1</v>
      </c>
      <c r="S3" s="5">
        <v>1</v>
      </c>
      <c r="T3" s="5"/>
      <c r="U3" s="5"/>
      <c r="V3" s="5"/>
      <c r="W3" s="5"/>
      <c r="X3" s="5"/>
      <c r="Y3" s="5"/>
      <c r="Z3" s="5"/>
      <c r="AA3" s="5"/>
    </row>
    <row r="4" spans="1:28" x14ac:dyDescent="0.3">
      <c r="A4" s="1" t="s">
        <v>1</v>
      </c>
      <c r="B4" s="7">
        <v>64000</v>
      </c>
      <c r="C4" s="7">
        <f t="shared" ref="C4:C12" si="1">B4/$B$3</f>
        <v>1.3333333333333333</v>
      </c>
      <c r="D4" s="5">
        <v>6</v>
      </c>
      <c r="E4" s="5">
        <v>6</v>
      </c>
      <c r="F4" s="5">
        <v>6</v>
      </c>
      <c r="G4" s="5">
        <v>3</v>
      </c>
      <c r="H4" s="5">
        <v>3</v>
      </c>
      <c r="I4" s="5">
        <v>3</v>
      </c>
      <c r="J4" s="5">
        <v>1</v>
      </c>
      <c r="K4" s="5">
        <v>1</v>
      </c>
      <c r="L4" s="5">
        <f t="shared" ref="L4:L12" si="2">D4*2</f>
        <v>12</v>
      </c>
      <c r="M4" s="5">
        <f t="shared" si="0"/>
        <v>12</v>
      </c>
      <c r="N4" s="5">
        <f t="shared" si="0"/>
        <v>12</v>
      </c>
      <c r="O4" s="5">
        <v>5</v>
      </c>
      <c r="P4" s="5">
        <v>5</v>
      </c>
      <c r="Q4" s="5">
        <v>5</v>
      </c>
      <c r="R4" s="5">
        <v>1</v>
      </c>
      <c r="S4" s="5">
        <v>1</v>
      </c>
      <c r="T4" s="5"/>
      <c r="U4" s="5"/>
      <c r="V4" s="5"/>
      <c r="W4" s="5"/>
      <c r="X4" s="5"/>
      <c r="Y4" s="5"/>
      <c r="Z4" s="5"/>
      <c r="AA4" s="5"/>
    </row>
    <row r="5" spans="1:28" x14ac:dyDescent="0.3">
      <c r="A5" s="1" t="s">
        <v>2</v>
      </c>
      <c r="B5" s="7">
        <v>80000</v>
      </c>
      <c r="C5" s="7">
        <f t="shared" si="1"/>
        <v>1.6666666666666667</v>
      </c>
      <c r="D5" s="5">
        <v>7.5</v>
      </c>
      <c r="E5" s="5">
        <v>7.5</v>
      </c>
      <c r="F5" s="5">
        <v>7.5</v>
      </c>
      <c r="G5" s="5">
        <v>3</v>
      </c>
      <c r="H5" s="5">
        <v>3</v>
      </c>
      <c r="I5" s="5">
        <v>3</v>
      </c>
      <c r="J5" s="5">
        <v>1</v>
      </c>
      <c r="K5" s="5">
        <v>1</v>
      </c>
      <c r="L5" s="5">
        <f t="shared" si="2"/>
        <v>15</v>
      </c>
      <c r="M5" s="5">
        <f t="shared" si="0"/>
        <v>15</v>
      </c>
      <c r="N5" s="5">
        <f t="shared" si="0"/>
        <v>15</v>
      </c>
      <c r="O5" s="5">
        <v>5</v>
      </c>
      <c r="P5" s="5">
        <v>5</v>
      </c>
      <c r="Q5" s="5">
        <v>5</v>
      </c>
      <c r="R5" s="5">
        <v>1</v>
      </c>
      <c r="S5" s="5">
        <v>1</v>
      </c>
      <c r="T5" s="5"/>
      <c r="U5" s="5"/>
      <c r="V5" s="5"/>
      <c r="W5" s="5"/>
      <c r="X5" s="5"/>
      <c r="Y5" s="5"/>
      <c r="Z5" s="5"/>
      <c r="AA5" s="5"/>
    </row>
    <row r="6" spans="1:28" x14ac:dyDescent="0.3">
      <c r="A6" s="1" t="s">
        <v>3</v>
      </c>
      <c r="B6" s="7">
        <v>96000</v>
      </c>
      <c r="C6" s="7">
        <f t="shared" si="1"/>
        <v>2</v>
      </c>
      <c r="D6" s="5">
        <v>9</v>
      </c>
      <c r="E6" s="5">
        <v>9</v>
      </c>
      <c r="F6" s="5">
        <v>9</v>
      </c>
      <c r="G6" s="5">
        <v>3</v>
      </c>
      <c r="H6" s="5">
        <v>3</v>
      </c>
      <c r="I6" s="5">
        <v>3</v>
      </c>
      <c r="J6" s="5">
        <v>1</v>
      </c>
      <c r="K6" s="5">
        <v>1</v>
      </c>
      <c r="L6" s="5">
        <f t="shared" si="2"/>
        <v>18</v>
      </c>
      <c r="M6" s="5">
        <f t="shared" si="0"/>
        <v>18</v>
      </c>
      <c r="N6" s="5">
        <f t="shared" si="0"/>
        <v>18</v>
      </c>
      <c r="O6" s="5">
        <v>5</v>
      </c>
      <c r="P6" s="5">
        <v>5</v>
      </c>
      <c r="Q6" s="5">
        <v>5</v>
      </c>
      <c r="R6" s="5">
        <v>1</v>
      </c>
      <c r="S6" s="5">
        <v>1</v>
      </c>
      <c r="T6" s="5"/>
      <c r="U6" s="5"/>
      <c r="V6" s="5"/>
      <c r="W6" s="5"/>
      <c r="X6" s="5"/>
      <c r="Y6" s="5"/>
      <c r="Z6" s="5"/>
      <c r="AA6" s="5"/>
    </row>
    <row r="7" spans="1:28" x14ac:dyDescent="0.3">
      <c r="A7" s="2" t="s">
        <v>4</v>
      </c>
      <c r="B7" s="9">
        <v>320000</v>
      </c>
      <c r="C7" s="9">
        <f t="shared" si="1"/>
        <v>6.666666666666667</v>
      </c>
      <c r="D7" s="5">
        <v>36</v>
      </c>
      <c r="E7" s="5">
        <v>36</v>
      </c>
      <c r="F7" s="5">
        <v>36</v>
      </c>
      <c r="G7" s="5">
        <v>19.2</v>
      </c>
      <c r="H7" s="5">
        <v>19.2</v>
      </c>
      <c r="I7" s="5">
        <v>12</v>
      </c>
      <c r="J7" s="5">
        <v>6</v>
      </c>
      <c r="K7" s="5">
        <v>6</v>
      </c>
      <c r="L7" s="5">
        <f t="shared" si="2"/>
        <v>72</v>
      </c>
      <c r="M7" s="5">
        <f t="shared" si="0"/>
        <v>72</v>
      </c>
      <c r="N7" s="5">
        <f t="shared" si="0"/>
        <v>72</v>
      </c>
      <c r="O7" s="5">
        <f t="shared" ref="O7" si="3">G7*2</f>
        <v>38.4</v>
      </c>
      <c r="P7" s="5">
        <f t="shared" ref="P7" si="4">H7*2</f>
        <v>38.4</v>
      </c>
      <c r="Q7" s="5">
        <f t="shared" ref="Q7" si="5">I7*2</f>
        <v>24</v>
      </c>
      <c r="R7" s="5">
        <f t="shared" ref="R7" si="6">J7*2</f>
        <v>12</v>
      </c>
      <c r="S7" s="5">
        <f t="shared" ref="S7" si="7">K7*2</f>
        <v>12</v>
      </c>
      <c r="T7" s="5"/>
      <c r="U7" s="5"/>
      <c r="V7" s="5"/>
      <c r="W7" s="5"/>
      <c r="X7" s="5"/>
      <c r="Y7" s="5"/>
      <c r="Z7" s="5"/>
      <c r="AA7" s="5"/>
    </row>
    <row r="8" spans="1:28" x14ac:dyDescent="0.3">
      <c r="A8" s="3" t="s">
        <v>5</v>
      </c>
      <c r="B8" s="8">
        <v>640000</v>
      </c>
      <c r="C8" s="8">
        <f t="shared" si="1"/>
        <v>13.333333333333334</v>
      </c>
      <c r="D8" s="5">
        <v>84</v>
      </c>
      <c r="E8" s="5">
        <v>84</v>
      </c>
      <c r="F8" s="5">
        <v>84</v>
      </c>
      <c r="G8" s="5">
        <v>44.8</v>
      </c>
      <c r="H8" s="5">
        <v>44.8</v>
      </c>
      <c r="I8" s="5">
        <v>28</v>
      </c>
      <c r="J8" s="5">
        <v>16.799999999999997</v>
      </c>
      <c r="K8" s="5">
        <v>5.6</v>
      </c>
      <c r="L8" s="5">
        <f t="shared" si="2"/>
        <v>168</v>
      </c>
      <c r="M8" s="5">
        <f t="shared" si="0"/>
        <v>168</v>
      </c>
      <c r="N8" s="5">
        <f t="shared" si="0"/>
        <v>168</v>
      </c>
      <c r="O8" s="5">
        <f t="shared" si="0"/>
        <v>89.6</v>
      </c>
      <c r="P8" s="5">
        <f t="shared" si="0"/>
        <v>89.6</v>
      </c>
      <c r="Q8" s="5">
        <f t="shared" si="0"/>
        <v>56</v>
      </c>
      <c r="R8" s="5">
        <f t="shared" si="0"/>
        <v>33.599999999999994</v>
      </c>
      <c r="S8" s="5">
        <f t="shared" si="0"/>
        <v>11.2</v>
      </c>
      <c r="T8" s="5"/>
      <c r="U8" s="5"/>
      <c r="V8" s="5"/>
      <c r="W8" s="5"/>
      <c r="X8" s="5"/>
      <c r="Y8" s="5"/>
      <c r="Z8" s="5"/>
      <c r="AA8" s="5"/>
    </row>
    <row r="9" spans="1:28" x14ac:dyDescent="0.3">
      <c r="A9" s="2" t="s">
        <v>6</v>
      </c>
      <c r="B9" s="9">
        <v>160000</v>
      </c>
      <c r="C9" s="9">
        <f t="shared" si="1"/>
        <v>3.3333333333333335</v>
      </c>
      <c r="D9" s="5">
        <v>18</v>
      </c>
      <c r="E9" s="5">
        <v>18</v>
      </c>
      <c r="F9" s="5">
        <v>18</v>
      </c>
      <c r="G9" s="5">
        <v>9.6</v>
      </c>
      <c r="H9" s="5">
        <v>9.6</v>
      </c>
      <c r="I9" s="5">
        <v>6</v>
      </c>
      <c r="J9" s="5">
        <v>6</v>
      </c>
      <c r="K9" s="5">
        <v>6</v>
      </c>
      <c r="L9" s="5">
        <f t="shared" si="2"/>
        <v>36</v>
      </c>
      <c r="M9" s="5">
        <f t="shared" si="0"/>
        <v>36</v>
      </c>
      <c r="N9" s="5">
        <f t="shared" si="0"/>
        <v>36</v>
      </c>
      <c r="O9" s="5">
        <f t="shared" si="0"/>
        <v>19.2</v>
      </c>
      <c r="P9" s="5">
        <f t="shared" si="0"/>
        <v>19.2</v>
      </c>
      <c r="Q9" s="5">
        <f t="shared" si="0"/>
        <v>12</v>
      </c>
      <c r="R9" s="5">
        <f t="shared" si="0"/>
        <v>12</v>
      </c>
      <c r="S9" s="5">
        <f t="shared" si="0"/>
        <v>12</v>
      </c>
      <c r="T9" s="5"/>
      <c r="U9" s="5"/>
      <c r="V9" s="5"/>
      <c r="W9" s="5"/>
      <c r="X9" s="5"/>
      <c r="Y9" s="5"/>
      <c r="Z9" s="5"/>
      <c r="AA9" s="5"/>
    </row>
    <row r="10" spans="1:28" x14ac:dyDescent="0.3">
      <c r="A10" s="3" t="s">
        <v>7</v>
      </c>
      <c r="B10" s="8">
        <v>960000</v>
      </c>
      <c r="C10" s="8">
        <f t="shared" si="1"/>
        <v>20</v>
      </c>
      <c r="D10" s="5">
        <v>125.99999999999999</v>
      </c>
      <c r="E10" s="5">
        <v>125.99999999999999</v>
      </c>
      <c r="F10" s="5">
        <v>125.99999999999999</v>
      </c>
      <c r="G10" s="5">
        <v>67.199999999999989</v>
      </c>
      <c r="H10" s="5">
        <v>67.199999999999989</v>
      </c>
      <c r="I10" s="5">
        <v>42</v>
      </c>
      <c r="J10" s="5">
        <v>25.2</v>
      </c>
      <c r="K10" s="5">
        <v>8.3999999999999986</v>
      </c>
      <c r="L10" s="5">
        <f t="shared" si="2"/>
        <v>251.99999999999997</v>
      </c>
      <c r="M10" s="5">
        <f t="shared" si="0"/>
        <v>251.99999999999997</v>
      </c>
      <c r="N10" s="5">
        <f t="shared" si="0"/>
        <v>251.99999999999997</v>
      </c>
      <c r="O10" s="5">
        <f t="shared" si="0"/>
        <v>134.39999999999998</v>
      </c>
      <c r="P10" s="5">
        <f t="shared" si="0"/>
        <v>134.39999999999998</v>
      </c>
      <c r="Q10" s="5">
        <f t="shared" si="0"/>
        <v>84</v>
      </c>
      <c r="R10" s="5">
        <f t="shared" si="0"/>
        <v>50.4</v>
      </c>
      <c r="S10" s="5">
        <f t="shared" si="0"/>
        <v>16.799999999999997</v>
      </c>
      <c r="T10" s="5"/>
      <c r="U10" s="5"/>
      <c r="V10" s="5"/>
      <c r="W10" s="5"/>
      <c r="X10" s="5"/>
      <c r="Y10" s="5"/>
      <c r="Z10" s="5"/>
      <c r="AA10" s="5"/>
    </row>
    <row r="11" spans="1:28" x14ac:dyDescent="0.3">
      <c r="A11" s="2" t="s">
        <v>8</v>
      </c>
      <c r="B11" s="9">
        <v>256000</v>
      </c>
      <c r="C11" s="9">
        <f t="shared" si="1"/>
        <v>5.333333333333333</v>
      </c>
      <c r="D11" s="5">
        <v>28.799999999999997</v>
      </c>
      <c r="E11" s="5">
        <v>28.799999999999997</v>
      </c>
      <c r="F11" s="5">
        <v>28.799999999999997</v>
      </c>
      <c r="G11" s="5">
        <v>15.359999999999998</v>
      </c>
      <c r="H11" s="5">
        <v>15.359999999999998</v>
      </c>
      <c r="I11" s="5">
        <v>9.5999999999999979</v>
      </c>
      <c r="J11" s="5">
        <v>6</v>
      </c>
      <c r="K11" s="5">
        <v>6</v>
      </c>
      <c r="L11" s="5">
        <f t="shared" si="2"/>
        <v>57.599999999999994</v>
      </c>
      <c r="M11" s="5">
        <f t="shared" si="0"/>
        <v>57.599999999999994</v>
      </c>
      <c r="N11" s="5">
        <f t="shared" si="0"/>
        <v>57.599999999999994</v>
      </c>
      <c r="O11" s="5">
        <f t="shared" si="0"/>
        <v>30.719999999999995</v>
      </c>
      <c r="P11" s="5">
        <f t="shared" si="0"/>
        <v>30.719999999999995</v>
      </c>
      <c r="Q11" s="5">
        <f t="shared" si="0"/>
        <v>19.199999999999996</v>
      </c>
      <c r="R11" s="5">
        <v>8</v>
      </c>
      <c r="S11" s="5">
        <v>8</v>
      </c>
      <c r="T11" s="5"/>
      <c r="U11" s="5"/>
      <c r="V11" s="5"/>
      <c r="W11" s="5"/>
      <c r="X11" s="5"/>
      <c r="Y11" s="5"/>
      <c r="Z11" s="5"/>
      <c r="AA11" s="5"/>
    </row>
    <row r="12" spans="1:28" x14ac:dyDescent="0.3">
      <c r="A12" s="3" t="s">
        <v>9</v>
      </c>
      <c r="B12" s="8">
        <v>1280000</v>
      </c>
      <c r="C12" s="8">
        <f t="shared" si="1"/>
        <v>26.666666666666668</v>
      </c>
      <c r="D12" s="5">
        <v>168</v>
      </c>
      <c r="E12" s="5">
        <v>168</v>
      </c>
      <c r="F12" s="5">
        <v>168</v>
      </c>
      <c r="G12" s="5">
        <v>89.6</v>
      </c>
      <c r="H12" s="5">
        <v>89.6</v>
      </c>
      <c r="I12" s="5">
        <v>56</v>
      </c>
      <c r="J12" s="5">
        <v>33.599999999999994</v>
      </c>
      <c r="K12" s="5">
        <v>11.2</v>
      </c>
      <c r="L12" s="5">
        <f t="shared" si="2"/>
        <v>336</v>
      </c>
      <c r="M12" s="5">
        <f t="shared" si="0"/>
        <v>336</v>
      </c>
      <c r="N12" s="5">
        <f t="shared" si="0"/>
        <v>336</v>
      </c>
      <c r="O12" s="5">
        <f t="shared" si="0"/>
        <v>179.2</v>
      </c>
      <c r="P12" s="5">
        <f t="shared" si="0"/>
        <v>179.2</v>
      </c>
      <c r="Q12" s="5">
        <f t="shared" si="0"/>
        <v>112</v>
      </c>
      <c r="R12" s="5">
        <f t="shared" si="0"/>
        <v>67.199999999999989</v>
      </c>
      <c r="S12" s="5">
        <f t="shared" si="0"/>
        <v>22.4</v>
      </c>
      <c r="T12" s="5"/>
      <c r="U12" s="5"/>
      <c r="V12" s="5"/>
      <c r="W12" s="5"/>
      <c r="X12" s="5"/>
      <c r="Y12" s="5"/>
      <c r="Z12" s="5"/>
      <c r="AA12" s="5"/>
      <c r="AB12" s="5"/>
    </row>
    <row r="13" spans="1:28" x14ac:dyDescent="0.3">
      <c r="A13" t="s">
        <v>10</v>
      </c>
      <c r="L13" s="6"/>
    </row>
    <row r="14" spans="1:28" x14ac:dyDescent="0.3">
      <c r="A14" t="s">
        <v>11</v>
      </c>
    </row>
    <row r="15" spans="1:28" x14ac:dyDescent="0.3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8" x14ac:dyDescent="0.3">
      <c r="A16" t="s">
        <v>16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3">
      <c r="A17" t="s">
        <v>17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3"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3">
      <c r="A19" t="s">
        <v>19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3">
      <c r="A20" t="s">
        <v>18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2" spans="1:19" x14ac:dyDescent="0.3">
      <c r="A22" t="s">
        <v>20</v>
      </c>
    </row>
    <row r="24" spans="1:19" x14ac:dyDescent="0.3">
      <c r="A24" t="s">
        <v>21</v>
      </c>
    </row>
    <row r="25" spans="1:19" x14ac:dyDescent="0.3">
      <c r="A25" t="s">
        <v>23</v>
      </c>
    </row>
    <row r="26" spans="1:19" x14ac:dyDescent="0.3">
      <c r="A26" t="s">
        <v>22</v>
      </c>
    </row>
    <row r="29" spans="1:19" x14ac:dyDescent="0.3">
      <c r="A29" t="s">
        <v>24</v>
      </c>
    </row>
    <row r="31" spans="1:19" x14ac:dyDescent="0.3">
      <c r="D31" t="s">
        <v>25</v>
      </c>
      <c r="E31" t="s">
        <v>27</v>
      </c>
      <c r="F31" t="s">
        <v>26</v>
      </c>
    </row>
    <row r="32" spans="1:19" x14ac:dyDescent="0.3">
      <c r="A32" t="s">
        <v>0</v>
      </c>
      <c r="B32" s="10">
        <v>48000</v>
      </c>
      <c r="C32" s="4">
        <f>B32*1.6</f>
        <v>76800</v>
      </c>
      <c r="D32" s="5">
        <f>B32/1500</f>
        <v>32</v>
      </c>
      <c r="E32" s="5">
        <f>B32/7000</f>
        <v>6.8571428571428568</v>
      </c>
      <c r="F32" s="5">
        <f>B32/15000</f>
        <v>3.2</v>
      </c>
    </row>
    <row r="33" spans="1:6" x14ac:dyDescent="0.3">
      <c r="A33" t="s">
        <v>1</v>
      </c>
      <c r="B33" s="10">
        <v>64000</v>
      </c>
      <c r="C33" s="4">
        <f t="shared" ref="B33:C41" si="8">B33*1.6</f>
        <v>102400</v>
      </c>
      <c r="D33" s="5">
        <f t="shared" ref="D33:D41" si="9">B33/1500</f>
        <v>42.666666666666664</v>
      </c>
      <c r="E33" s="5">
        <f t="shared" ref="E33:E41" si="10">B33/7000</f>
        <v>9.1428571428571423</v>
      </c>
      <c r="F33" s="5">
        <f>B33/15000</f>
        <v>4.2666666666666666</v>
      </c>
    </row>
    <row r="34" spans="1:6" x14ac:dyDescent="0.3">
      <c r="A34" t="s">
        <v>2</v>
      </c>
      <c r="B34" s="10">
        <v>80000</v>
      </c>
      <c r="C34" s="4">
        <f t="shared" si="8"/>
        <v>128000</v>
      </c>
      <c r="D34" s="5">
        <f t="shared" si="9"/>
        <v>53.333333333333336</v>
      </c>
      <c r="E34" s="5">
        <f t="shared" si="10"/>
        <v>11.428571428571429</v>
      </c>
      <c r="F34" s="5">
        <f>B34/15000</f>
        <v>5.333333333333333</v>
      </c>
    </row>
    <row r="35" spans="1:6" x14ac:dyDescent="0.3">
      <c r="A35" t="s">
        <v>3</v>
      </c>
      <c r="B35" s="10">
        <v>96000</v>
      </c>
      <c r="C35" s="4">
        <f t="shared" si="8"/>
        <v>153600</v>
      </c>
      <c r="D35" s="5">
        <f t="shared" si="9"/>
        <v>64</v>
      </c>
      <c r="E35" s="5">
        <f t="shared" si="10"/>
        <v>13.714285714285714</v>
      </c>
      <c r="F35" s="5">
        <f>B35/15000</f>
        <v>6.4</v>
      </c>
    </row>
    <row r="36" spans="1:6" x14ac:dyDescent="0.3">
      <c r="A36" t="s">
        <v>4</v>
      </c>
      <c r="B36" s="10">
        <v>320000</v>
      </c>
      <c r="C36" s="4">
        <f t="shared" si="8"/>
        <v>512000</v>
      </c>
      <c r="D36" s="5">
        <f t="shared" si="9"/>
        <v>213.33333333333334</v>
      </c>
      <c r="E36" s="5">
        <f t="shared" si="10"/>
        <v>45.714285714285715</v>
      </c>
      <c r="F36" s="5">
        <f>B36/15000</f>
        <v>21.333333333333332</v>
      </c>
    </row>
    <row r="37" spans="1:6" x14ac:dyDescent="0.3">
      <c r="A37" t="s">
        <v>5</v>
      </c>
      <c r="B37" s="10">
        <v>640000</v>
      </c>
      <c r="C37" s="4">
        <f t="shared" si="8"/>
        <v>1024000</v>
      </c>
      <c r="D37" s="5">
        <f t="shared" si="9"/>
        <v>426.66666666666669</v>
      </c>
      <c r="E37" s="5">
        <f t="shared" si="10"/>
        <v>91.428571428571431</v>
      </c>
      <c r="F37" s="5">
        <f>B37/15000</f>
        <v>42.666666666666664</v>
      </c>
    </row>
    <row r="38" spans="1:6" x14ac:dyDescent="0.3">
      <c r="A38" t="s">
        <v>6</v>
      </c>
      <c r="B38" s="10">
        <v>160000</v>
      </c>
      <c r="C38" s="4">
        <f t="shared" si="8"/>
        <v>256000</v>
      </c>
      <c r="D38" s="5">
        <f t="shared" si="9"/>
        <v>106.66666666666667</v>
      </c>
      <c r="E38" s="5">
        <f t="shared" si="10"/>
        <v>22.857142857142858</v>
      </c>
      <c r="F38" s="5">
        <f>B38/15000</f>
        <v>10.666666666666666</v>
      </c>
    </row>
    <row r="39" spans="1:6" x14ac:dyDescent="0.3">
      <c r="A39" t="s">
        <v>7</v>
      </c>
      <c r="B39" s="10">
        <v>960000</v>
      </c>
      <c r="C39" s="4">
        <f t="shared" si="8"/>
        <v>1536000</v>
      </c>
      <c r="D39" s="5">
        <f t="shared" si="9"/>
        <v>640</v>
      </c>
      <c r="E39" s="5">
        <f t="shared" si="10"/>
        <v>137.14285714285714</v>
      </c>
      <c r="F39" s="5">
        <f>B39/15000</f>
        <v>64</v>
      </c>
    </row>
    <row r="40" spans="1:6" x14ac:dyDescent="0.3">
      <c r="A40" t="s">
        <v>8</v>
      </c>
      <c r="B40" s="10">
        <v>256000</v>
      </c>
      <c r="C40" s="4">
        <f t="shared" si="8"/>
        <v>409600</v>
      </c>
      <c r="D40" s="5">
        <f t="shared" si="9"/>
        <v>170.66666666666666</v>
      </c>
      <c r="E40" s="5">
        <f t="shared" si="10"/>
        <v>36.571428571428569</v>
      </c>
      <c r="F40" s="5">
        <f>B40/15000</f>
        <v>17.066666666666666</v>
      </c>
    </row>
    <row r="41" spans="1:6" x14ac:dyDescent="0.3">
      <c r="A41" t="s">
        <v>9</v>
      </c>
      <c r="B41" s="10">
        <v>1280000</v>
      </c>
      <c r="C41" s="4">
        <f t="shared" si="8"/>
        <v>2048000</v>
      </c>
      <c r="D41" s="5">
        <f t="shared" si="9"/>
        <v>853.33333333333337</v>
      </c>
      <c r="E41" s="5">
        <f t="shared" si="10"/>
        <v>182.85714285714286</v>
      </c>
      <c r="F41" s="5">
        <f>B41/15000</f>
        <v>85.333333333333329</v>
      </c>
    </row>
    <row r="44" spans="1:6" x14ac:dyDescent="0.3">
      <c r="B44" s="4">
        <v>30000</v>
      </c>
    </row>
    <row r="45" spans="1:6" x14ac:dyDescent="0.3">
      <c r="B45" s="4">
        <v>40000</v>
      </c>
    </row>
    <row r="46" spans="1:6" x14ac:dyDescent="0.3">
      <c r="B46" s="4">
        <v>50000</v>
      </c>
    </row>
    <row r="47" spans="1:6" x14ac:dyDescent="0.3">
      <c r="B47" s="4">
        <v>60000</v>
      </c>
    </row>
    <row r="48" spans="1:6" x14ac:dyDescent="0.3">
      <c r="B48" s="4">
        <v>200000</v>
      </c>
    </row>
    <row r="49" spans="1:19" x14ac:dyDescent="0.3">
      <c r="B49" s="4">
        <v>400000</v>
      </c>
    </row>
    <row r="50" spans="1:19" x14ac:dyDescent="0.3">
      <c r="B50" s="4">
        <v>100000</v>
      </c>
    </row>
    <row r="51" spans="1:19" x14ac:dyDescent="0.3">
      <c r="B51" s="4">
        <v>600000</v>
      </c>
    </row>
    <row r="52" spans="1:19" x14ac:dyDescent="0.3">
      <c r="B52" s="4">
        <v>160000</v>
      </c>
    </row>
    <row r="53" spans="1:19" x14ac:dyDescent="0.3">
      <c r="B53" s="4">
        <v>800000</v>
      </c>
    </row>
    <row r="58" spans="1:19" x14ac:dyDescent="0.3">
      <c r="D58" t="s">
        <v>28</v>
      </c>
      <c r="L58" t="s">
        <v>29</v>
      </c>
    </row>
    <row r="59" spans="1:19" x14ac:dyDescent="0.3">
      <c r="B59" s="4" t="s">
        <v>12</v>
      </c>
      <c r="C59" s="4" t="s">
        <v>15</v>
      </c>
      <c r="D59" s="1">
        <v>0</v>
      </c>
      <c r="E59" s="1">
        <v>1</v>
      </c>
      <c r="F59" s="1">
        <v>2</v>
      </c>
      <c r="G59" s="2">
        <v>3</v>
      </c>
      <c r="H59" s="2">
        <v>4</v>
      </c>
      <c r="I59" s="2">
        <v>5</v>
      </c>
      <c r="J59" s="3">
        <v>6</v>
      </c>
      <c r="K59" s="3">
        <v>7</v>
      </c>
      <c r="L59" s="1">
        <v>0</v>
      </c>
      <c r="M59" s="1">
        <v>1</v>
      </c>
      <c r="N59" s="1">
        <v>2</v>
      </c>
      <c r="O59" s="2">
        <v>3</v>
      </c>
      <c r="P59" s="2">
        <v>4</v>
      </c>
      <c r="Q59" s="2">
        <v>5</v>
      </c>
      <c r="R59" s="3">
        <v>6</v>
      </c>
      <c r="S59" s="3">
        <v>7</v>
      </c>
    </row>
    <row r="60" spans="1:19" x14ac:dyDescent="0.3">
      <c r="A60" s="1" t="s">
        <v>0</v>
      </c>
      <c r="B60" s="7">
        <v>48000</v>
      </c>
      <c r="C60" s="7">
        <f>B60/$B$3</f>
        <v>1</v>
      </c>
      <c r="D60" s="5">
        <f>(D3+L3)/2</f>
        <v>6.75</v>
      </c>
      <c r="E60" s="5">
        <f t="shared" ref="E60:K60" si="11">(E3+M3)/2</f>
        <v>6.75</v>
      </c>
      <c r="F60" s="5">
        <f t="shared" si="11"/>
        <v>6.75</v>
      </c>
      <c r="G60" s="5">
        <f t="shared" si="11"/>
        <v>4</v>
      </c>
      <c r="H60" s="5">
        <f t="shared" si="11"/>
        <v>4</v>
      </c>
      <c r="I60" s="5">
        <f t="shared" si="11"/>
        <v>4</v>
      </c>
      <c r="J60" s="5">
        <f t="shared" si="11"/>
        <v>1</v>
      </c>
      <c r="K60" s="5">
        <f t="shared" si="11"/>
        <v>1</v>
      </c>
      <c r="L60" s="5">
        <f>$B60/D60</f>
        <v>7111.1111111111113</v>
      </c>
      <c r="M60" s="5">
        <f t="shared" ref="M60:S60" si="12">$B60/E60</f>
        <v>7111.1111111111113</v>
      </c>
      <c r="N60" s="5">
        <f t="shared" si="12"/>
        <v>7111.1111111111113</v>
      </c>
      <c r="O60" s="5">
        <f t="shared" si="12"/>
        <v>12000</v>
      </c>
      <c r="P60" s="5">
        <f t="shared" si="12"/>
        <v>12000</v>
      </c>
      <c r="Q60" s="5">
        <f t="shared" si="12"/>
        <v>12000</v>
      </c>
      <c r="R60" s="5">
        <f t="shared" si="12"/>
        <v>48000</v>
      </c>
      <c r="S60" s="5">
        <f t="shared" si="12"/>
        <v>48000</v>
      </c>
    </row>
    <row r="61" spans="1:19" x14ac:dyDescent="0.3">
      <c r="A61" s="1" t="s">
        <v>1</v>
      </c>
      <c r="B61" s="7">
        <v>64000</v>
      </c>
      <c r="C61" s="7">
        <f t="shared" ref="C61:C69" si="13">B61/$B$3</f>
        <v>1.3333333333333333</v>
      </c>
      <c r="D61" s="5">
        <f t="shared" ref="D61:D69" si="14">(D4+L4)/2</f>
        <v>9</v>
      </c>
      <c r="E61" s="5">
        <f t="shared" ref="E61:E69" si="15">(E4+M4)/2</f>
        <v>9</v>
      </c>
      <c r="F61" s="5">
        <f t="shared" ref="F61:F69" si="16">(F4+N4)/2</f>
        <v>9</v>
      </c>
      <c r="G61" s="5">
        <f t="shared" ref="G61:G69" si="17">(G4+O4)/2</f>
        <v>4</v>
      </c>
      <c r="H61" s="5">
        <f t="shared" ref="H61:H69" si="18">(H4+P4)/2</f>
        <v>4</v>
      </c>
      <c r="I61" s="5">
        <f t="shared" ref="I61:I69" si="19">(I4+Q4)/2</f>
        <v>4</v>
      </c>
      <c r="J61" s="5">
        <f t="shared" ref="J61:J69" si="20">(J4+R4)/2</f>
        <v>1</v>
      </c>
      <c r="K61" s="5">
        <f t="shared" ref="K61:K69" si="21">(K4+S4)/2</f>
        <v>1</v>
      </c>
      <c r="L61" s="5">
        <f>$B61/D61</f>
        <v>7111.1111111111113</v>
      </c>
      <c r="M61" s="5">
        <f t="shared" ref="M61:M69" si="22">$B61/E61</f>
        <v>7111.1111111111113</v>
      </c>
      <c r="N61" s="5">
        <f t="shared" ref="N61:N69" si="23">$B61/F61</f>
        <v>7111.1111111111113</v>
      </c>
      <c r="O61" s="5">
        <f t="shared" ref="O61:O69" si="24">$B61/G61</f>
        <v>16000</v>
      </c>
      <c r="P61" s="5">
        <f t="shared" ref="P61:P69" si="25">$B61/H61</f>
        <v>16000</v>
      </c>
      <c r="Q61" s="5">
        <f t="shared" ref="Q61:Q69" si="26">$B61/I61</f>
        <v>16000</v>
      </c>
      <c r="R61" s="5">
        <f t="shared" ref="R61:R69" si="27">$B61/J61</f>
        <v>64000</v>
      </c>
      <c r="S61" s="5">
        <f t="shared" ref="S61:S69" si="28">$B61/K61</f>
        <v>64000</v>
      </c>
    </row>
    <row r="62" spans="1:19" x14ac:dyDescent="0.3">
      <c r="A62" s="1" t="s">
        <v>2</v>
      </c>
      <c r="B62" s="7">
        <v>80000</v>
      </c>
      <c r="C62" s="7">
        <f t="shared" si="13"/>
        <v>1.6666666666666667</v>
      </c>
      <c r="D62" s="5">
        <f t="shared" si="14"/>
        <v>11.25</v>
      </c>
      <c r="E62" s="5">
        <f t="shared" si="15"/>
        <v>11.25</v>
      </c>
      <c r="F62" s="5">
        <f t="shared" si="16"/>
        <v>11.25</v>
      </c>
      <c r="G62" s="5">
        <f t="shared" si="17"/>
        <v>4</v>
      </c>
      <c r="H62" s="5">
        <f t="shared" si="18"/>
        <v>4</v>
      </c>
      <c r="I62" s="5">
        <f t="shared" si="19"/>
        <v>4</v>
      </c>
      <c r="J62" s="5">
        <f t="shared" si="20"/>
        <v>1</v>
      </c>
      <c r="K62" s="5">
        <f t="shared" si="21"/>
        <v>1</v>
      </c>
      <c r="L62" s="5">
        <f t="shared" ref="L61:L69" si="29">$B62/D62</f>
        <v>7111.1111111111113</v>
      </c>
      <c r="M62" s="5">
        <f t="shared" si="22"/>
        <v>7111.1111111111113</v>
      </c>
      <c r="N62" s="5">
        <f t="shared" si="23"/>
        <v>7111.1111111111113</v>
      </c>
      <c r="O62" s="5">
        <f t="shared" si="24"/>
        <v>20000</v>
      </c>
      <c r="P62" s="5">
        <f t="shared" si="25"/>
        <v>20000</v>
      </c>
      <c r="Q62" s="5">
        <f t="shared" si="26"/>
        <v>20000</v>
      </c>
      <c r="R62" s="5">
        <f t="shared" si="27"/>
        <v>80000</v>
      </c>
      <c r="S62" s="5">
        <f t="shared" si="28"/>
        <v>80000</v>
      </c>
    </row>
    <row r="63" spans="1:19" x14ac:dyDescent="0.3">
      <c r="A63" s="1" t="s">
        <v>3</v>
      </c>
      <c r="B63" s="7">
        <v>96000</v>
      </c>
      <c r="C63" s="7">
        <f t="shared" si="13"/>
        <v>2</v>
      </c>
      <c r="D63" s="5">
        <f t="shared" si="14"/>
        <v>13.5</v>
      </c>
      <c r="E63" s="5">
        <f t="shared" si="15"/>
        <v>13.5</v>
      </c>
      <c r="F63" s="5">
        <f t="shared" si="16"/>
        <v>13.5</v>
      </c>
      <c r="G63" s="5">
        <f t="shared" si="17"/>
        <v>4</v>
      </c>
      <c r="H63" s="5">
        <f t="shared" si="18"/>
        <v>4</v>
      </c>
      <c r="I63" s="5">
        <f t="shared" si="19"/>
        <v>4</v>
      </c>
      <c r="J63" s="5">
        <f t="shared" si="20"/>
        <v>1</v>
      </c>
      <c r="K63" s="5">
        <f t="shared" si="21"/>
        <v>1</v>
      </c>
      <c r="L63" s="5">
        <f t="shared" si="29"/>
        <v>7111.1111111111113</v>
      </c>
      <c r="M63" s="5">
        <f t="shared" si="22"/>
        <v>7111.1111111111113</v>
      </c>
      <c r="N63" s="5">
        <f t="shared" si="23"/>
        <v>7111.1111111111113</v>
      </c>
      <c r="O63" s="5">
        <f t="shared" si="24"/>
        <v>24000</v>
      </c>
      <c r="P63" s="5">
        <f t="shared" si="25"/>
        <v>24000</v>
      </c>
      <c r="Q63" s="5">
        <f t="shared" si="26"/>
        <v>24000</v>
      </c>
      <c r="R63" s="5">
        <f t="shared" si="27"/>
        <v>96000</v>
      </c>
      <c r="S63" s="5">
        <f t="shared" si="28"/>
        <v>96000</v>
      </c>
    </row>
    <row r="64" spans="1:19" x14ac:dyDescent="0.3">
      <c r="A64" s="2" t="s">
        <v>4</v>
      </c>
      <c r="B64" s="9">
        <v>320000</v>
      </c>
      <c r="C64" s="9">
        <f t="shared" si="13"/>
        <v>6.666666666666667</v>
      </c>
      <c r="D64" s="5">
        <f t="shared" si="14"/>
        <v>54</v>
      </c>
      <c r="E64" s="5">
        <f t="shared" si="15"/>
        <v>54</v>
      </c>
      <c r="F64" s="5">
        <f t="shared" si="16"/>
        <v>54</v>
      </c>
      <c r="G64" s="5">
        <f t="shared" si="17"/>
        <v>28.799999999999997</v>
      </c>
      <c r="H64" s="5">
        <f t="shared" si="18"/>
        <v>28.799999999999997</v>
      </c>
      <c r="I64" s="5">
        <f t="shared" si="19"/>
        <v>18</v>
      </c>
      <c r="J64" s="5">
        <f t="shared" si="20"/>
        <v>9</v>
      </c>
      <c r="K64" s="5">
        <f t="shared" si="21"/>
        <v>9</v>
      </c>
      <c r="L64" s="5">
        <f t="shared" si="29"/>
        <v>5925.9259259259261</v>
      </c>
      <c r="M64" s="5">
        <f t="shared" si="22"/>
        <v>5925.9259259259261</v>
      </c>
      <c r="N64" s="5">
        <f t="shared" si="23"/>
        <v>5925.9259259259261</v>
      </c>
      <c r="O64" s="5">
        <f t="shared" si="24"/>
        <v>11111.111111111111</v>
      </c>
      <c r="P64" s="5">
        <f t="shared" si="25"/>
        <v>11111.111111111111</v>
      </c>
      <c r="Q64" s="5">
        <f t="shared" si="26"/>
        <v>17777.777777777777</v>
      </c>
      <c r="R64" s="5">
        <f t="shared" si="27"/>
        <v>35555.555555555555</v>
      </c>
      <c r="S64" s="5">
        <f t="shared" si="28"/>
        <v>35555.555555555555</v>
      </c>
    </row>
    <row r="65" spans="1:19" x14ac:dyDescent="0.3">
      <c r="A65" s="3" t="s">
        <v>5</v>
      </c>
      <c r="B65" s="8">
        <v>640000</v>
      </c>
      <c r="C65" s="8">
        <f t="shared" si="13"/>
        <v>13.333333333333334</v>
      </c>
      <c r="D65" s="5">
        <f t="shared" si="14"/>
        <v>126</v>
      </c>
      <c r="E65" s="5">
        <f t="shared" si="15"/>
        <v>126</v>
      </c>
      <c r="F65" s="5">
        <f t="shared" si="16"/>
        <v>126</v>
      </c>
      <c r="G65" s="5">
        <f t="shared" si="17"/>
        <v>67.199999999999989</v>
      </c>
      <c r="H65" s="5">
        <f t="shared" si="18"/>
        <v>67.199999999999989</v>
      </c>
      <c r="I65" s="5">
        <f t="shared" si="19"/>
        <v>42</v>
      </c>
      <c r="J65" s="5">
        <f t="shared" si="20"/>
        <v>25.199999999999996</v>
      </c>
      <c r="K65" s="5">
        <f t="shared" si="21"/>
        <v>8.3999999999999986</v>
      </c>
      <c r="L65" s="5">
        <f t="shared" si="29"/>
        <v>5079.3650793650795</v>
      </c>
      <c r="M65" s="5">
        <f t="shared" si="22"/>
        <v>5079.3650793650795</v>
      </c>
      <c r="N65" s="5">
        <f t="shared" si="23"/>
        <v>5079.3650793650795</v>
      </c>
      <c r="O65" s="5">
        <f t="shared" si="24"/>
        <v>9523.8095238095248</v>
      </c>
      <c r="P65" s="5">
        <f t="shared" si="25"/>
        <v>9523.8095238095248</v>
      </c>
      <c r="Q65" s="5">
        <f t="shared" si="26"/>
        <v>15238.095238095239</v>
      </c>
      <c r="R65" s="5">
        <f t="shared" si="27"/>
        <v>25396.825396825399</v>
      </c>
      <c r="S65" s="5">
        <f t="shared" si="28"/>
        <v>76190.476190476198</v>
      </c>
    </row>
    <row r="66" spans="1:19" x14ac:dyDescent="0.3">
      <c r="A66" s="2" t="s">
        <v>6</v>
      </c>
      <c r="B66" s="9">
        <v>160000</v>
      </c>
      <c r="C66" s="9">
        <f t="shared" si="13"/>
        <v>3.3333333333333335</v>
      </c>
      <c r="D66" s="5">
        <f t="shared" si="14"/>
        <v>27</v>
      </c>
      <c r="E66" s="5">
        <f t="shared" si="15"/>
        <v>27</v>
      </c>
      <c r="F66" s="5">
        <f t="shared" si="16"/>
        <v>27</v>
      </c>
      <c r="G66" s="5">
        <f t="shared" si="17"/>
        <v>14.399999999999999</v>
      </c>
      <c r="H66" s="5">
        <f t="shared" si="18"/>
        <v>14.399999999999999</v>
      </c>
      <c r="I66" s="5">
        <f t="shared" si="19"/>
        <v>9</v>
      </c>
      <c r="J66" s="5">
        <f t="shared" si="20"/>
        <v>9</v>
      </c>
      <c r="K66" s="5">
        <f t="shared" si="21"/>
        <v>9</v>
      </c>
      <c r="L66" s="5">
        <f t="shared" si="29"/>
        <v>5925.9259259259261</v>
      </c>
      <c r="M66" s="5">
        <f t="shared" si="22"/>
        <v>5925.9259259259261</v>
      </c>
      <c r="N66" s="5">
        <f t="shared" si="23"/>
        <v>5925.9259259259261</v>
      </c>
      <c r="O66" s="5">
        <f t="shared" si="24"/>
        <v>11111.111111111111</v>
      </c>
      <c r="P66" s="5">
        <f t="shared" si="25"/>
        <v>11111.111111111111</v>
      </c>
      <c r="Q66" s="5">
        <f t="shared" si="26"/>
        <v>17777.777777777777</v>
      </c>
      <c r="R66" s="5">
        <f t="shared" si="27"/>
        <v>17777.777777777777</v>
      </c>
      <c r="S66" s="5">
        <f t="shared" si="28"/>
        <v>17777.777777777777</v>
      </c>
    </row>
    <row r="67" spans="1:19" x14ac:dyDescent="0.3">
      <c r="A67" s="3" t="s">
        <v>7</v>
      </c>
      <c r="B67" s="8">
        <v>960000</v>
      </c>
      <c r="C67" s="8">
        <f t="shared" si="13"/>
        <v>20</v>
      </c>
      <c r="D67" s="5">
        <f t="shared" si="14"/>
        <v>188.99999999999997</v>
      </c>
      <c r="E67" s="5">
        <f t="shared" si="15"/>
        <v>188.99999999999997</v>
      </c>
      <c r="F67" s="5">
        <f t="shared" si="16"/>
        <v>188.99999999999997</v>
      </c>
      <c r="G67" s="5">
        <f t="shared" si="17"/>
        <v>100.79999999999998</v>
      </c>
      <c r="H67" s="5">
        <f t="shared" si="18"/>
        <v>100.79999999999998</v>
      </c>
      <c r="I67" s="5">
        <f t="shared" si="19"/>
        <v>63</v>
      </c>
      <c r="J67" s="5">
        <f t="shared" si="20"/>
        <v>37.799999999999997</v>
      </c>
      <c r="K67" s="5">
        <f t="shared" si="21"/>
        <v>12.599999999999998</v>
      </c>
      <c r="L67" s="5">
        <f t="shared" si="29"/>
        <v>5079.3650793650804</v>
      </c>
      <c r="M67" s="5">
        <f t="shared" si="22"/>
        <v>5079.3650793650804</v>
      </c>
      <c r="N67" s="5">
        <f t="shared" si="23"/>
        <v>5079.3650793650804</v>
      </c>
      <c r="O67" s="5">
        <f t="shared" si="24"/>
        <v>9523.8095238095248</v>
      </c>
      <c r="P67" s="5">
        <f t="shared" si="25"/>
        <v>9523.8095238095248</v>
      </c>
      <c r="Q67" s="5">
        <f t="shared" si="26"/>
        <v>15238.095238095239</v>
      </c>
      <c r="R67" s="5">
        <f t="shared" si="27"/>
        <v>25396.825396825399</v>
      </c>
      <c r="S67" s="5">
        <f t="shared" si="28"/>
        <v>76190.476190476198</v>
      </c>
    </row>
    <row r="68" spans="1:19" x14ac:dyDescent="0.3">
      <c r="A68" s="2" t="s">
        <v>8</v>
      </c>
      <c r="B68" s="9">
        <v>256000</v>
      </c>
      <c r="C68" s="9">
        <f t="shared" si="13"/>
        <v>5.333333333333333</v>
      </c>
      <c r="D68" s="5">
        <f t="shared" si="14"/>
        <v>43.199999999999996</v>
      </c>
      <c r="E68" s="5">
        <f t="shared" si="15"/>
        <v>43.199999999999996</v>
      </c>
      <c r="F68" s="5">
        <f t="shared" si="16"/>
        <v>43.199999999999996</v>
      </c>
      <c r="G68" s="5">
        <f t="shared" si="17"/>
        <v>23.039999999999996</v>
      </c>
      <c r="H68" s="5">
        <f t="shared" si="18"/>
        <v>23.039999999999996</v>
      </c>
      <c r="I68" s="5">
        <f t="shared" si="19"/>
        <v>14.399999999999997</v>
      </c>
      <c r="J68" s="5">
        <f t="shared" si="20"/>
        <v>7</v>
      </c>
      <c r="K68" s="5">
        <f t="shared" si="21"/>
        <v>7</v>
      </c>
      <c r="L68" s="5">
        <f t="shared" si="29"/>
        <v>5925.9259259259261</v>
      </c>
      <c r="M68" s="5">
        <f t="shared" si="22"/>
        <v>5925.9259259259261</v>
      </c>
      <c r="N68" s="5">
        <f t="shared" si="23"/>
        <v>5925.9259259259261</v>
      </c>
      <c r="O68" s="5">
        <f t="shared" si="24"/>
        <v>11111.111111111113</v>
      </c>
      <c r="P68" s="5">
        <f t="shared" si="25"/>
        <v>11111.111111111113</v>
      </c>
      <c r="Q68" s="5">
        <f t="shared" si="26"/>
        <v>17777.777777777781</v>
      </c>
      <c r="R68" s="5">
        <f t="shared" si="27"/>
        <v>36571.428571428572</v>
      </c>
      <c r="S68" s="5">
        <f t="shared" si="28"/>
        <v>36571.428571428572</v>
      </c>
    </row>
    <row r="69" spans="1:19" x14ac:dyDescent="0.3">
      <c r="A69" s="3" t="s">
        <v>9</v>
      </c>
      <c r="B69" s="8">
        <v>1280000</v>
      </c>
      <c r="C69" s="8">
        <f t="shared" si="13"/>
        <v>26.666666666666668</v>
      </c>
      <c r="D69" s="5">
        <f t="shared" si="14"/>
        <v>252</v>
      </c>
      <c r="E69" s="5">
        <f t="shared" si="15"/>
        <v>252</v>
      </c>
      <c r="F69" s="5">
        <f t="shared" si="16"/>
        <v>252</v>
      </c>
      <c r="G69" s="5">
        <f t="shared" si="17"/>
        <v>134.39999999999998</v>
      </c>
      <c r="H69" s="5">
        <f t="shared" si="18"/>
        <v>134.39999999999998</v>
      </c>
      <c r="I69" s="5">
        <f t="shared" si="19"/>
        <v>84</v>
      </c>
      <c r="J69" s="5">
        <f t="shared" si="20"/>
        <v>50.399999999999991</v>
      </c>
      <c r="K69" s="5">
        <f t="shared" si="21"/>
        <v>16.799999999999997</v>
      </c>
      <c r="L69" s="5">
        <f t="shared" si="29"/>
        <v>5079.3650793650795</v>
      </c>
      <c r="M69" s="5">
        <f t="shared" si="22"/>
        <v>5079.3650793650795</v>
      </c>
      <c r="N69" s="5">
        <f t="shared" si="23"/>
        <v>5079.3650793650795</v>
      </c>
      <c r="O69" s="5">
        <f t="shared" si="24"/>
        <v>9523.8095238095248</v>
      </c>
      <c r="P69" s="5">
        <f t="shared" si="25"/>
        <v>9523.8095238095248</v>
      </c>
      <c r="Q69" s="5">
        <f t="shared" si="26"/>
        <v>15238.095238095239</v>
      </c>
      <c r="R69" s="5">
        <f t="shared" si="27"/>
        <v>25396.825396825399</v>
      </c>
      <c r="S69" s="5">
        <f t="shared" si="28"/>
        <v>76190.476190476198</v>
      </c>
    </row>
    <row r="71" spans="1:19" x14ac:dyDescent="0.3">
      <c r="H71" t="s">
        <v>31</v>
      </c>
      <c r="I71" t="s">
        <v>30</v>
      </c>
      <c r="L71" s="5">
        <f>AVERAGE(L60:L69)</f>
        <v>6146.0317460317474</v>
      </c>
      <c r="M71" s="5">
        <f t="shared" ref="M71:S71" si="30">AVERAGE(M60:M69)</f>
        <v>6146.0317460317474</v>
      </c>
      <c r="N71" s="5">
        <f t="shared" si="30"/>
        <v>6146.0317460317474</v>
      </c>
      <c r="O71" s="5">
        <f t="shared" si="30"/>
        <v>13390.476190476189</v>
      </c>
      <c r="P71" s="5">
        <f t="shared" si="30"/>
        <v>13390.476190476189</v>
      </c>
      <c r="Q71" s="5">
        <f t="shared" si="30"/>
        <v>17104.761904761905</v>
      </c>
      <c r="R71" s="5">
        <f t="shared" si="30"/>
        <v>45409.523809523802</v>
      </c>
      <c r="S71" s="5">
        <f t="shared" si="30"/>
        <v>60647.619047619053</v>
      </c>
    </row>
    <row r="72" spans="1:19" x14ac:dyDescent="0.3">
      <c r="H72" t="s">
        <v>31</v>
      </c>
      <c r="I72" t="s">
        <v>32</v>
      </c>
      <c r="L72" s="5">
        <f>L71*1000</f>
        <v>6146031.7460317472</v>
      </c>
      <c r="M72" s="5">
        <f t="shared" ref="M72:S72" si="31">M71*1000</f>
        <v>6146031.7460317472</v>
      </c>
      <c r="N72" s="5">
        <f t="shared" si="31"/>
        <v>6146031.7460317472</v>
      </c>
      <c r="O72" s="5">
        <f t="shared" si="31"/>
        <v>13390476.190476188</v>
      </c>
      <c r="P72" s="5">
        <f t="shared" si="31"/>
        <v>13390476.190476188</v>
      </c>
      <c r="Q72" s="5">
        <f t="shared" si="31"/>
        <v>17104761.904761903</v>
      </c>
      <c r="R72" s="5">
        <f t="shared" si="31"/>
        <v>45409523.809523799</v>
      </c>
      <c r="S72" s="5">
        <f t="shared" si="31"/>
        <v>60647619.047619052</v>
      </c>
    </row>
    <row r="73" spans="1:19" x14ac:dyDescent="0.3">
      <c r="G73" t="s">
        <v>34</v>
      </c>
      <c r="H73" t="s">
        <v>33</v>
      </c>
      <c r="I73" t="s">
        <v>30</v>
      </c>
      <c r="L73" s="5">
        <f>L71/7000</f>
        <v>0.87800453514739252</v>
      </c>
      <c r="M73" s="5">
        <f t="shared" ref="M73:S74" si="32">M71/7000</f>
        <v>0.87800453514739252</v>
      </c>
      <c r="N73" s="5">
        <f t="shared" si="32"/>
        <v>0.87800453514739252</v>
      </c>
      <c r="O73" s="5">
        <f t="shared" si="32"/>
        <v>1.912925170068027</v>
      </c>
      <c r="P73" s="5">
        <f t="shared" si="32"/>
        <v>1.912925170068027</v>
      </c>
      <c r="Q73" s="5">
        <f t="shared" si="32"/>
        <v>2.4435374149659865</v>
      </c>
      <c r="R73" s="5">
        <f t="shared" si="32"/>
        <v>6.4870748299319718</v>
      </c>
      <c r="S73" s="5">
        <f t="shared" si="32"/>
        <v>8.663945578231294</v>
      </c>
    </row>
    <row r="74" spans="1:19" x14ac:dyDescent="0.3">
      <c r="H74" t="s">
        <v>33</v>
      </c>
      <c r="I74" t="s">
        <v>32</v>
      </c>
      <c r="L74" s="5">
        <f>L72/7000</f>
        <v>878.0045351473924</v>
      </c>
      <c r="M74" s="5">
        <f t="shared" si="32"/>
        <v>878.0045351473924</v>
      </c>
      <c r="N74" s="5">
        <f t="shared" si="32"/>
        <v>878.0045351473924</v>
      </c>
      <c r="O74" s="5">
        <f t="shared" si="32"/>
        <v>1912.925170068027</v>
      </c>
      <c r="P74" s="5">
        <f t="shared" si="32"/>
        <v>1912.925170068027</v>
      </c>
      <c r="Q74" s="5">
        <f t="shared" si="32"/>
        <v>2443.537414965986</v>
      </c>
      <c r="R74" s="5">
        <f t="shared" si="32"/>
        <v>6487.0748299319712</v>
      </c>
      <c r="S74" s="5">
        <f t="shared" si="32"/>
        <v>8663.9455782312925</v>
      </c>
    </row>
    <row r="75" spans="1:19" x14ac:dyDescent="0.3">
      <c r="G75" t="s">
        <v>36</v>
      </c>
      <c r="H75" t="s">
        <v>37</v>
      </c>
      <c r="I75" t="s">
        <v>30</v>
      </c>
      <c r="L75" s="5">
        <f>L73/2/60</f>
        <v>7.3167044595616043E-3</v>
      </c>
      <c r="M75" s="5">
        <f t="shared" ref="M75:S75" si="33">M73/2/60</f>
        <v>7.3167044595616043E-3</v>
      </c>
      <c r="N75" s="5">
        <f t="shared" si="33"/>
        <v>7.3167044595616043E-3</v>
      </c>
      <c r="O75" s="5">
        <f t="shared" si="33"/>
        <v>1.5941043083900226E-2</v>
      </c>
      <c r="P75" s="5">
        <f t="shared" si="33"/>
        <v>1.5941043083900226E-2</v>
      </c>
      <c r="Q75" s="5">
        <f t="shared" si="33"/>
        <v>2.0362811791383221E-2</v>
      </c>
      <c r="R75" s="5">
        <f t="shared" si="33"/>
        <v>5.4058956916099764E-2</v>
      </c>
      <c r="S75" s="5">
        <f t="shared" si="33"/>
        <v>7.2199546485260779E-2</v>
      </c>
    </row>
    <row r="76" spans="1:19" x14ac:dyDescent="0.3">
      <c r="H76" t="s">
        <v>37</v>
      </c>
      <c r="I76" t="s">
        <v>32</v>
      </c>
      <c r="L76" s="5">
        <f>L74/2/60</f>
        <v>7.3167044595616035</v>
      </c>
      <c r="M76" s="5">
        <f t="shared" ref="M76:S76" si="34">M74/2/60</f>
        <v>7.3167044595616035</v>
      </c>
      <c r="N76" s="5">
        <f t="shared" si="34"/>
        <v>7.3167044595616035</v>
      </c>
      <c r="O76" s="5">
        <f t="shared" si="34"/>
        <v>15.941043083900224</v>
      </c>
      <c r="P76" s="5">
        <f t="shared" si="34"/>
        <v>15.941043083900224</v>
      </c>
      <c r="Q76" s="5">
        <f t="shared" si="34"/>
        <v>20.362811791383216</v>
      </c>
      <c r="R76" s="5">
        <f t="shared" si="34"/>
        <v>54.05895691609976</v>
      </c>
      <c r="S76" s="5">
        <f t="shared" si="34"/>
        <v>72.199546485260768</v>
      </c>
    </row>
    <row r="78" spans="1:19" x14ac:dyDescent="0.3">
      <c r="H78" t="s">
        <v>38</v>
      </c>
      <c r="L78" s="5">
        <f>60/L76*1000</f>
        <v>8200.4132231404947</v>
      </c>
      <c r="M78" s="5">
        <f t="shared" ref="M78:S78" si="35">60/M76*1000</f>
        <v>8200.4132231404947</v>
      </c>
      <c r="N78" s="5">
        <f t="shared" si="35"/>
        <v>8200.4132231404947</v>
      </c>
      <c r="O78" s="5">
        <f t="shared" si="35"/>
        <v>3763.8691322901855</v>
      </c>
      <c r="P78" s="5">
        <f t="shared" si="35"/>
        <v>3763.8691322901855</v>
      </c>
      <c r="Q78" s="5">
        <f t="shared" si="35"/>
        <v>2946.5478841870831</v>
      </c>
      <c r="R78" s="5">
        <f t="shared" si="35"/>
        <v>1109.8993288590607</v>
      </c>
      <c r="S78" s="5">
        <f t="shared" si="35"/>
        <v>831.03015075376879</v>
      </c>
    </row>
    <row r="81" spans="4:19" x14ac:dyDescent="0.3">
      <c r="F81" t="s">
        <v>43</v>
      </c>
      <c r="H81" t="s">
        <v>39</v>
      </c>
      <c r="I81" t="s">
        <v>42</v>
      </c>
      <c r="L81">
        <v>90</v>
      </c>
      <c r="O81">
        <v>60</v>
      </c>
      <c r="R81">
        <v>30</v>
      </c>
    </row>
    <row r="82" spans="4:19" x14ac:dyDescent="0.3">
      <c r="F82" t="s">
        <v>44</v>
      </c>
      <c r="I82" t="s">
        <v>41</v>
      </c>
      <c r="L82" s="5">
        <f>L81/60*L78</f>
        <v>12300.619834710742</v>
      </c>
      <c r="O82" s="5">
        <f>O81/60*O78</f>
        <v>3763.8691322901855</v>
      </c>
      <c r="R82" s="5">
        <f>R81/60*R78</f>
        <v>554.94966442953034</v>
      </c>
    </row>
    <row r="83" spans="4:19" x14ac:dyDescent="0.3">
      <c r="F83" t="s">
        <v>45</v>
      </c>
      <c r="H83" t="s">
        <v>40</v>
      </c>
      <c r="I83" t="s">
        <v>42</v>
      </c>
      <c r="L83">
        <v>12000</v>
      </c>
      <c r="N83">
        <v>90</v>
      </c>
      <c r="O83">
        <v>3000</v>
      </c>
      <c r="Q83">
        <v>60</v>
      </c>
      <c r="R83">
        <v>500</v>
      </c>
      <c r="S83">
        <v>30</v>
      </c>
    </row>
    <row r="84" spans="4:19" x14ac:dyDescent="0.3">
      <c r="F84" t="s">
        <v>46</v>
      </c>
      <c r="I84" t="s">
        <v>41</v>
      </c>
      <c r="N84" s="5">
        <f>N83/60*N78</f>
        <v>12300.619834710742</v>
      </c>
      <c r="Q84" s="5">
        <f>Q83/60*Q78</f>
        <v>2946.5478841870831</v>
      </c>
      <c r="S84" s="5">
        <f>S83/60*S78</f>
        <v>415.5150753768844</v>
      </c>
    </row>
    <row r="85" spans="4:19" x14ac:dyDescent="0.3">
      <c r="F85" t="s">
        <v>47</v>
      </c>
      <c r="N85">
        <v>12000</v>
      </c>
      <c r="Q85">
        <v>3000</v>
      </c>
      <c r="S85">
        <v>400</v>
      </c>
    </row>
    <row r="86" spans="4:19" x14ac:dyDescent="0.3">
      <c r="F86" t="s">
        <v>48</v>
      </c>
    </row>
    <row r="87" spans="4:19" x14ac:dyDescent="0.3">
      <c r="F87" t="s">
        <v>49</v>
      </c>
    </row>
    <row r="90" spans="4:19" x14ac:dyDescent="0.3">
      <c r="D90" t="s">
        <v>51</v>
      </c>
      <c r="G90" t="s">
        <v>50</v>
      </c>
      <c r="I90" t="s">
        <v>42</v>
      </c>
      <c r="M90">
        <v>0.5</v>
      </c>
      <c r="P90">
        <v>0.1</v>
      </c>
    </row>
    <row r="91" spans="4:19" x14ac:dyDescent="0.3">
      <c r="D91">
        <f>5*2*60</f>
        <v>600</v>
      </c>
      <c r="E91" t="s">
        <v>53</v>
      </c>
      <c r="I91" t="s">
        <v>41</v>
      </c>
      <c r="M91" s="5">
        <f>M90/90*M78</f>
        <v>45.557851239669418</v>
      </c>
      <c r="P91" s="5">
        <f>P90/90*P78</f>
        <v>4.1820768136557618</v>
      </c>
    </row>
    <row r="92" spans="4:19" x14ac:dyDescent="0.3">
      <c r="D92" t="s">
        <v>52</v>
      </c>
      <c r="M92">
        <v>50</v>
      </c>
      <c r="P92">
        <v>5</v>
      </c>
    </row>
    <row r="93" spans="4:19" x14ac:dyDescent="0.3">
      <c r="D93">
        <f>100/5/2</f>
        <v>10</v>
      </c>
      <c r="E93" t="s">
        <v>35</v>
      </c>
    </row>
    <row r="95" spans="4:19" x14ac:dyDescent="0.3">
      <c r="G95" t="s">
        <v>54</v>
      </c>
      <c r="I95" t="s">
        <v>42</v>
      </c>
      <c r="N95">
        <v>3</v>
      </c>
      <c r="Q95">
        <v>1</v>
      </c>
      <c r="S95">
        <v>0.5</v>
      </c>
    </row>
    <row r="96" spans="4:19" x14ac:dyDescent="0.3">
      <c r="I96" t="s">
        <v>41</v>
      </c>
      <c r="N96" s="5">
        <f>N95/90*N78</f>
        <v>273.34710743801651</v>
      </c>
      <c r="Q96" s="5">
        <f>Q95/90*Q78</f>
        <v>32.739420935412035</v>
      </c>
      <c r="S96" s="5">
        <f>S95/90*S78</f>
        <v>4.6168341708542711</v>
      </c>
    </row>
    <row r="97" spans="7:19" x14ac:dyDescent="0.3">
      <c r="N97">
        <v>300</v>
      </c>
      <c r="Q97">
        <v>30</v>
      </c>
      <c r="S97">
        <v>5</v>
      </c>
    </row>
    <row r="100" spans="7:19" x14ac:dyDescent="0.3">
      <c r="G100" t="s">
        <v>55</v>
      </c>
      <c r="I100" t="s">
        <v>42</v>
      </c>
      <c r="M100">
        <f>5*60</f>
        <v>300</v>
      </c>
      <c r="O100">
        <f>3*60</f>
        <v>180</v>
      </c>
      <c r="R100">
        <v>90</v>
      </c>
    </row>
    <row r="101" spans="7:19" x14ac:dyDescent="0.3">
      <c r="I101" t="s">
        <v>41</v>
      </c>
      <c r="M101" s="5">
        <f>M100/60*M78</f>
        <v>41002.066115702473</v>
      </c>
      <c r="O101" s="5">
        <f>O100/60*O78</f>
        <v>11291.607396870557</v>
      </c>
      <c r="R101" s="5">
        <f>R100/60*R78</f>
        <v>1664.8489932885909</v>
      </c>
    </row>
    <row r="102" spans="7:19" x14ac:dyDescent="0.3">
      <c r="M102">
        <v>40000</v>
      </c>
      <c r="O102">
        <v>10000</v>
      </c>
      <c r="R102">
        <v>1500</v>
      </c>
    </row>
    <row r="104" spans="7:19" x14ac:dyDescent="0.3">
      <c r="G10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CA48-464B-4D5B-8478-A0F4197B9F0E}">
  <dimension ref="A1:S26"/>
  <sheetViews>
    <sheetView workbookViewId="0">
      <selection activeCell="P1" sqref="P1"/>
    </sheetView>
  </sheetViews>
  <sheetFormatPr defaultRowHeight="14.4" x14ac:dyDescent="0.3"/>
  <cols>
    <col min="2" max="2" width="10.21875" bestFit="1" customWidth="1"/>
    <col min="7" max="9" width="10.21875" bestFit="1" customWidth="1"/>
    <col min="18" max="18" width="10.21875" bestFit="1" customWidth="1"/>
    <col min="19" max="19" width="17.33203125" bestFit="1" customWidth="1"/>
  </cols>
  <sheetData>
    <row r="1" spans="1:19" x14ac:dyDescent="0.3">
      <c r="B1" s="4"/>
      <c r="C1" s="4"/>
      <c r="D1" t="s">
        <v>59</v>
      </c>
      <c r="G1" t="s">
        <v>29</v>
      </c>
      <c r="H1" t="s">
        <v>60</v>
      </c>
      <c r="I1" t="s">
        <v>61</v>
      </c>
      <c r="P1" t="s">
        <v>86</v>
      </c>
      <c r="Q1" t="s">
        <v>87</v>
      </c>
      <c r="R1" t="s">
        <v>88</v>
      </c>
      <c r="S1" t="s">
        <v>90</v>
      </c>
    </row>
    <row r="2" spans="1:19" x14ac:dyDescent="0.3">
      <c r="B2" s="4" t="s">
        <v>12</v>
      </c>
      <c r="C2" s="4" t="s">
        <v>15</v>
      </c>
      <c r="D2" s="1" t="s">
        <v>37</v>
      </c>
      <c r="E2" s="1" t="s">
        <v>57</v>
      </c>
      <c r="F2" s="1" t="s">
        <v>58</v>
      </c>
      <c r="G2" s="1" t="s">
        <v>37</v>
      </c>
      <c r="H2" s="1" t="s">
        <v>57</v>
      </c>
      <c r="I2" s="1" t="s">
        <v>58</v>
      </c>
      <c r="P2">
        <v>1</v>
      </c>
      <c r="Q2">
        <v>0.5</v>
      </c>
      <c r="R2" s="5">
        <f>Q2*$L$8</f>
        <v>237070.3125</v>
      </c>
      <c r="S2" s="5">
        <v>220000</v>
      </c>
    </row>
    <row r="3" spans="1:19" x14ac:dyDescent="0.3">
      <c r="A3" s="1" t="s">
        <v>0</v>
      </c>
      <c r="B3" s="7">
        <v>48000</v>
      </c>
      <c r="C3" s="7">
        <f>B3/$B$3</f>
        <v>1</v>
      </c>
      <c r="D3" s="5">
        <f>200</f>
        <v>200</v>
      </c>
      <c r="E3" s="5">
        <f>D3*1.5</f>
        <v>300</v>
      </c>
      <c r="F3" s="5">
        <f>AVERAGE(D3:E3)</f>
        <v>250</v>
      </c>
      <c r="G3" s="5">
        <f>7000*2*3600/$B3*D3</f>
        <v>210000</v>
      </c>
      <c r="H3" s="5">
        <f t="shared" ref="H3:I3" si="0">7000*2*3600/$B3*E3</f>
        <v>315000</v>
      </c>
      <c r="I3" s="5">
        <f t="shared" si="0"/>
        <v>262500</v>
      </c>
      <c r="P3">
        <v>2</v>
      </c>
      <c r="Q3">
        <v>1</v>
      </c>
      <c r="R3" s="5">
        <f t="shared" ref="R3:R26" si="1">Q3*$L$8</f>
        <v>474140.625</v>
      </c>
      <c r="S3" s="5">
        <f>S2*2</f>
        <v>440000</v>
      </c>
    </row>
    <row r="4" spans="1:19" x14ac:dyDescent="0.3">
      <c r="A4" s="1" t="s">
        <v>1</v>
      </c>
      <c r="B4" s="7">
        <v>64000</v>
      </c>
      <c r="C4" s="7">
        <f t="shared" ref="C4:C12" si="2">B4/$B$3</f>
        <v>1.3333333333333333</v>
      </c>
      <c r="D4" s="5">
        <v>300</v>
      </c>
      <c r="E4" s="5">
        <f t="shared" ref="E4:E12" si="3">D4*1.5</f>
        <v>450</v>
      </c>
      <c r="F4" s="5">
        <f t="shared" ref="F4:F12" si="4">AVERAGE(D4:E4)</f>
        <v>375</v>
      </c>
      <c r="G4" s="5">
        <f t="shared" ref="G4:G12" si="5">7000*2*3600/$B4*D4</f>
        <v>236250</v>
      </c>
      <c r="H4" s="5">
        <f t="shared" ref="H4:H12" si="6">7000*2*3600/$B4*E4</f>
        <v>354375</v>
      </c>
      <c r="I4" s="5">
        <f t="shared" ref="I4:I12" si="7">7000*2*3600/$B4*F4</f>
        <v>295312.5</v>
      </c>
      <c r="P4">
        <v>3</v>
      </c>
      <c r="Q4">
        <v>1.5</v>
      </c>
      <c r="R4" s="5">
        <f t="shared" si="1"/>
        <v>711210.9375</v>
      </c>
      <c r="S4" s="5">
        <f>S3+$S$2</f>
        <v>660000</v>
      </c>
    </row>
    <row r="5" spans="1:19" x14ac:dyDescent="0.3">
      <c r="A5" s="1" t="s">
        <v>2</v>
      </c>
      <c r="B5" s="7">
        <v>80000</v>
      </c>
      <c r="C5" s="7">
        <f t="shared" si="2"/>
        <v>1.6666666666666667</v>
      </c>
      <c r="D5" s="5">
        <v>400</v>
      </c>
      <c r="E5" s="5">
        <f t="shared" si="3"/>
        <v>600</v>
      </c>
      <c r="F5" s="5">
        <f t="shared" si="4"/>
        <v>500</v>
      </c>
      <c r="G5" s="5">
        <f t="shared" si="5"/>
        <v>252000</v>
      </c>
      <c r="H5" s="5">
        <f t="shared" si="6"/>
        <v>378000</v>
      </c>
      <c r="I5" s="5">
        <f t="shared" si="7"/>
        <v>315000</v>
      </c>
      <c r="P5">
        <v>4</v>
      </c>
      <c r="Q5">
        <v>2</v>
      </c>
      <c r="R5" s="5">
        <f t="shared" si="1"/>
        <v>948281.25</v>
      </c>
      <c r="S5" s="5">
        <f t="shared" ref="S5:S26" si="8">S4+$S$2</f>
        <v>880000</v>
      </c>
    </row>
    <row r="6" spans="1:19" x14ac:dyDescent="0.3">
      <c r="A6" s="1" t="s">
        <v>3</v>
      </c>
      <c r="B6" s="7">
        <v>96000</v>
      </c>
      <c r="C6" s="7">
        <f t="shared" si="2"/>
        <v>2</v>
      </c>
      <c r="D6" s="5">
        <v>500</v>
      </c>
      <c r="E6" s="5">
        <f t="shared" si="3"/>
        <v>750</v>
      </c>
      <c r="F6" s="5">
        <f t="shared" si="4"/>
        <v>625</v>
      </c>
      <c r="G6" s="5">
        <f t="shared" si="5"/>
        <v>262500</v>
      </c>
      <c r="H6" s="5">
        <f t="shared" si="6"/>
        <v>393750</v>
      </c>
      <c r="I6" s="5">
        <f t="shared" si="7"/>
        <v>328125</v>
      </c>
      <c r="P6">
        <v>5</v>
      </c>
      <c r="Q6">
        <f>Q5+0.5</f>
        <v>2.5</v>
      </c>
      <c r="R6" s="5">
        <f t="shared" si="1"/>
        <v>1185351.5625</v>
      </c>
      <c r="S6" s="5">
        <f t="shared" si="8"/>
        <v>1100000</v>
      </c>
    </row>
    <row r="7" spans="1:19" x14ac:dyDescent="0.3">
      <c r="A7" s="2" t="s">
        <v>4</v>
      </c>
      <c r="B7" s="9">
        <v>320000</v>
      </c>
      <c r="C7" s="9">
        <f t="shared" si="2"/>
        <v>6.666666666666667</v>
      </c>
      <c r="D7" s="5">
        <v>3000</v>
      </c>
      <c r="E7" s="5">
        <f t="shared" si="3"/>
        <v>4500</v>
      </c>
      <c r="F7" s="5">
        <f t="shared" si="4"/>
        <v>3750</v>
      </c>
      <c r="G7" s="5">
        <f t="shared" si="5"/>
        <v>472500</v>
      </c>
      <c r="H7" s="5">
        <f t="shared" si="6"/>
        <v>708750</v>
      </c>
      <c r="I7" s="5">
        <f t="shared" si="7"/>
        <v>590625</v>
      </c>
      <c r="P7">
        <v>6</v>
      </c>
      <c r="Q7">
        <f t="shared" ref="Q7:Q14" si="9">Q6+0.5</f>
        <v>3</v>
      </c>
      <c r="R7" s="5">
        <f t="shared" si="1"/>
        <v>1422421.875</v>
      </c>
      <c r="S7" s="5">
        <f t="shared" si="8"/>
        <v>1320000</v>
      </c>
    </row>
    <row r="8" spans="1:19" x14ac:dyDescent="0.3">
      <c r="A8" s="3" t="s">
        <v>5</v>
      </c>
      <c r="B8" s="8">
        <v>640000</v>
      </c>
      <c r="C8" s="8">
        <f t="shared" si="2"/>
        <v>13.333333333333334</v>
      </c>
      <c r="D8" s="5">
        <v>7000</v>
      </c>
      <c r="E8" s="5">
        <f t="shared" si="3"/>
        <v>10500</v>
      </c>
      <c r="F8" s="5">
        <f t="shared" si="4"/>
        <v>8750</v>
      </c>
      <c r="G8" s="5">
        <f t="shared" si="5"/>
        <v>551250</v>
      </c>
      <c r="H8" s="5">
        <f t="shared" si="6"/>
        <v>826875</v>
      </c>
      <c r="I8" s="5">
        <f t="shared" si="7"/>
        <v>689062.5</v>
      </c>
      <c r="K8" t="s">
        <v>89</v>
      </c>
      <c r="L8" s="5">
        <f>AVERAGE(I3:I12)</f>
        <v>474140.625</v>
      </c>
      <c r="P8">
        <v>7</v>
      </c>
      <c r="Q8">
        <f t="shared" si="9"/>
        <v>3.5</v>
      </c>
      <c r="R8" s="5">
        <f t="shared" si="1"/>
        <v>1659492.1875</v>
      </c>
      <c r="S8" s="5">
        <f t="shared" si="8"/>
        <v>1540000</v>
      </c>
    </row>
    <row r="9" spans="1:19" x14ac:dyDescent="0.3">
      <c r="A9" s="2" t="s">
        <v>6</v>
      </c>
      <c r="B9" s="9">
        <v>160000</v>
      </c>
      <c r="C9" s="9">
        <f t="shared" si="2"/>
        <v>3.3333333333333335</v>
      </c>
      <c r="D9" s="5">
        <v>1200</v>
      </c>
      <c r="E9" s="5">
        <f t="shared" si="3"/>
        <v>1800</v>
      </c>
      <c r="F9" s="5">
        <f t="shared" si="4"/>
        <v>1500</v>
      </c>
      <c r="G9" s="5">
        <f t="shared" si="5"/>
        <v>378000</v>
      </c>
      <c r="H9" s="5">
        <f t="shared" si="6"/>
        <v>567000</v>
      </c>
      <c r="I9" s="5">
        <f t="shared" si="7"/>
        <v>472500</v>
      </c>
      <c r="P9">
        <v>8</v>
      </c>
      <c r="Q9">
        <f t="shared" si="9"/>
        <v>4</v>
      </c>
      <c r="R9" s="5">
        <f t="shared" si="1"/>
        <v>1896562.5</v>
      </c>
      <c r="S9" s="5">
        <f t="shared" si="8"/>
        <v>1760000</v>
      </c>
    </row>
    <row r="10" spans="1:19" x14ac:dyDescent="0.3">
      <c r="A10" s="3" t="s">
        <v>7</v>
      </c>
      <c r="B10" s="8">
        <v>960000</v>
      </c>
      <c r="C10" s="8">
        <f t="shared" si="2"/>
        <v>20</v>
      </c>
      <c r="D10" s="5">
        <v>10000</v>
      </c>
      <c r="E10" s="5">
        <f t="shared" si="3"/>
        <v>15000</v>
      </c>
      <c r="F10" s="5">
        <f t="shared" si="4"/>
        <v>12500</v>
      </c>
      <c r="G10" s="5">
        <f t="shared" si="5"/>
        <v>525000</v>
      </c>
      <c r="H10" s="5">
        <f t="shared" si="6"/>
        <v>787500</v>
      </c>
      <c r="I10" s="5">
        <f t="shared" si="7"/>
        <v>656250</v>
      </c>
      <c r="P10">
        <v>9</v>
      </c>
      <c r="Q10">
        <f t="shared" si="9"/>
        <v>4.5</v>
      </c>
      <c r="R10" s="5">
        <f t="shared" si="1"/>
        <v>2133632.8125</v>
      </c>
      <c r="S10" s="5">
        <f t="shared" si="8"/>
        <v>1980000</v>
      </c>
    </row>
    <row r="11" spans="1:19" x14ac:dyDescent="0.3">
      <c r="A11" s="2" t="s">
        <v>8</v>
      </c>
      <c r="B11" s="9">
        <v>256000</v>
      </c>
      <c r="C11" s="9">
        <f t="shared" si="2"/>
        <v>5.333333333333333</v>
      </c>
      <c r="D11" s="5">
        <v>2200</v>
      </c>
      <c r="E11" s="5">
        <f t="shared" si="3"/>
        <v>3300</v>
      </c>
      <c r="F11" s="5">
        <f t="shared" si="4"/>
        <v>2750</v>
      </c>
      <c r="G11" s="5">
        <f t="shared" si="5"/>
        <v>433125</v>
      </c>
      <c r="H11" s="5">
        <f t="shared" si="6"/>
        <v>649687.5</v>
      </c>
      <c r="I11" s="5">
        <f t="shared" si="7"/>
        <v>541406.25</v>
      </c>
      <c r="P11">
        <v>10</v>
      </c>
      <c r="Q11">
        <f t="shared" si="9"/>
        <v>5</v>
      </c>
      <c r="R11" s="5">
        <f t="shared" si="1"/>
        <v>2370703.125</v>
      </c>
      <c r="S11" s="5">
        <f t="shared" si="8"/>
        <v>2200000</v>
      </c>
    </row>
    <row r="12" spans="1:19" x14ac:dyDescent="0.3">
      <c r="A12" s="3" t="s">
        <v>9</v>
      </c>
      <c r="B12" s="8">
        <v>1280000</v>
      </c>
      <c r="C12" s="8">
        <f t="shared" si="2"/>
        <v>26.666666666666668</v>
      </c>
      <c r="D12" s="5">
        <v>12000</v>
      </c>
      <c r="E12" s="5">
        <f t="shared" si="3"/>
        <v>18000</v>
      </c>
      <c r="F12" s="5">
        <f t="shared" si="4"/>
        <v>15000</v>
      </c>
      <c r="G12" s="5">
        <f t="shared" si="5"/>
        <v>472500</v>
      </c>
      <c r="H12" s="5">
        <f t="shared" si="6"/>
        <v>708750</v>
      </c>
      <c r="I12" s="5">
        <f t="shared" si="7"/>
        <v>590625</v>
      </c>
      <c r="P12">
        <v>11</v>
      </c>
      <c r="Q12">
        <f t="shared" si="9"/>
        <v>5.5</v>
      </c>
      <c r="R12" s="5">
        <f t="shared" si="1"/>
        <v>2607773.4375</v>
      </c>
      <c r="S12" s="5">
        <f t="shared" si="8"/>
        <v>2420000</v>
      </c>
    </row>
    <row r="13" spans="1:19" x14ac:dyDescent="0.3">
      <c r="P13">
        <v>12</v>
      </c>
      <c r="Q13">
        <f t="shared" si="9"/>
        <v>6</v>
      </c>
      <c r="R13" s="5">
        <f t="shared" si="1"/>
        <v>2844843.75</v>
      </c>
      <c r="S13" s="5">
        <f t="shared" si="8"/>
        <v>2640000</v>
      </c>
    </row>
    <row r="14" spans="1:19" x14ac:dyDescent="0.3">
      <c r="D14" s="5"/>
      <c r="E14" s="5"/>
      <c r="F14" s="5"/>
      <c r="P14">
        <f>P13+1</f>
        <v>13</v>
      </c>
      <c r="Q14">
        <f t="shared" si="9"/>
        <v>6.5</v>
      </c>
      <c r="R14" s="5">
        <f t="shared" si="1"/>
        <v>3081914.0625</v>
      </c>
      <c r="S14" s="5">
        <f t="shared" si="8"/>
        <v>2860000</v>
      </c>
    </row>
    <row r="15" spans="1:19" x14ac:dyDescent="0.3">
      <c r="D15" s="5"/>
      <c r="E15" s="5"/>
      <c r="F15" s="5"/>
      <c r="P15">
        <f t="shared" ref="P15:P24" si="10">P14+1</f>
        <v>14</v>
      </c>
      <c r="Q15">
        <f t="shared" ref="Q15:Q24" si="11">Q14+0.5</f>
        <v>7</v>
      </c>
      <c r="R15" s="5">
        <f t="shared" si="1"/>
        <v>3318984.375</v>
      </c>
      <c r="S15" s="5">
        <f t="shared" si="8"/>
        <v>3080000</v>
      </c>
    </row>
    <row r="16" spans="1:19" x14ac:dyDescent="0.3">
      <c r="B16" s="4" t="s">
        <v>12</v>
      </c>
      <c r="C16" t="s">
        <v>64</v>
      </c>
      <c r="D16" s="5" t="s">
        <v>63</v>
      </c>
      <c r="E16" t="s">
        <v>65</v>
      </c>
      <c r="F16" s="5" t="s">
        <v>62</v>
      </c>
      <c r="P16">
        <f t="shared" si="10"/>
        <v>15</v>
      </c>
      <c r="Q16">
        <f t="shared" si="11"/>
        <v>7.5</v>
      </c>
      <c r="R16" s="5">
        <f t="shared" si="1"/>
        <v>3556054.6875</v>
      </c>
      <c r="S16" s="5">
        <f t="shared" si="8"/>
        <v>3300000</v>
      </c>
    </row>
    <row r="17" spans="1:19" x14ac:dyDescent="0.3">
      <c r="A17" s="1" t="s">
        <v>0</v>
      </c>
      <c r="B17" s="7">
        <v>48000</v>
      </c>
      <c r="C17">
        <v>1000</v>
      </c>
      <c r="D17" s="5">
        <v>5</v>
      </c>
      <c r="E17" s="5">
        <v>7</v>
      </c>
      <c r="F17" s="5"/>
      <c r="P17">
        <f t="shared" si="10"/>
        <v>16</v>
      </c>
      <c r="Q17">
        <f t="shared" si="11"/>
        <v>8</v>
      </c>
      <c r="R17" s="5">
        <f t="shared" si="1"/>
        <v>3793125</v>
      </c>
      <c r="S17" s="5">
        <f t="shared" si="8"/>
        <v>3520000</v>
      </c>
    </row>
    <row r="18" spans="1:19" x14ac:dyDescent="0.3">
      <c r="A18" s="1" t="s">
        <v>1</v>
      </c>
      <c r="B18" s="7">
        <v>64000</v>
      </c>
      <c r="C18">
        <v>1300</v>
      </c>
      <c r="D18" s="5">
        <v>5</v>
      </c>
      <c r="E18" s="5">
        <v>7</v>
      </c>
      <c r="F18" s="5"/>
      <c r="G18" t="s">
        <v>66</v>
      </c>
      <c r="P18">
        <f t="shared" si="10"/>
        <v>17</v>
      </c>
      <c r="Q18">
        <f t="shared" si="11"/>
        <v>8.5</v>
      </c>
      <c r="R18" s="5">
        <f t="shared" si="1"/>
        <v>4030195.3125</v>
      </c>
      <c r="S18" s="5">
        <f t="shared" si="8"/>
        <v>3740000</v>
      </c>
    </row>
    <row r="19" spans="1:19" x14ac:dyDescent="0.3">
      <c r="A19" s="1" t="s">
        <v>2</v>
      </c>
      <c r="B19" s="7">
        <v>80000</v>
      </c>
      <c r="C19">
        <v>1500</v>
      </c>
      <c r="D19" s="5">
        <v>5</v>
      </c>
      <c r="E19" s="5">
        <v>7</v>
      </c>
      <c r="F19" s="5"/>
      <c r="P19">
        <f t="shared" si="10"/>
        <v>18</v>
      </c>
      <c r="Q19">
        <f t="shared" si="11"/>
        <v>9</v>
      </c>
      <c r="R19" s="5">
        <f t="shared" si="1"/>
        <v>4267265.625</v>
      </c>
      <c r="S19" s="5">
        <f t="shared" si="8"/>
        <v>3960000</v>
      </c>
    </row>
    <row r="20" spans="1:19" x14ac:dyDescent="0.3">
      <c r="A20" s="1" t="s">
        <v>3</v>
      </c>
      <c r="B20" s="7">
        <v>96000</v>
      </c>
      <c r="C20">
        <f t="shared" ref="C19:C26" si="12">$C$17*B20/$B$17</f>
        <v>2000</v>
      </c>
      <c r="D20" s="5">
        <v>5</v>
      </c>
      <c r="E20" s="5">
        <v>7</v>
      </c>
      <c r="F20" s="5"/>
      <c r="P20">
        <f t="shared" si="10"/>
        <v>19</v>
      </c>
      <c r="Q20">
        <f t="shared" si="11"/>
        <v>9.5</v>
      </c>
      <c r="R20" s="5">
        <f t="shared" si="1"/>
        <v>4504335.9375</v>
      </c>
      <c r="S20" s="5">
        <f t="shared" si="8"/>
        <v>4180000</v>
      </c>
    </row>
    <row r="21" spans="1:19" x14ac:dyDescent="0.3">
      <c r="A21" s="2" t="s">
        <v>4</v>
      </c>
      <c r="B21" s="9">
        <v>320000</v>
      </c>
      <c r="C21">
        <v>4000</v>
      </c>
      <c r="D21" s="5">
        <v>3</v>
      </c>
      <c r="E21" s="5">
        <v>5</v>
      </c>
      <c r="F21" s="5"/>
      <c r="P21">
        <f t="shared" si="10"/>
        <v>20</v>
      </c>
      <c r="Q21">
        <f t="shared" si="11"/>
        <v>10</v>
      </c>
      <c r="R21" s="5">
        <f t="shared" si="1"/>
        <v>4741406.25</v>
      </c>
      <c r="S21" s="5">
        <f t="shared" si="8"/>
        <v>4400000</v>
      </c>
    </row>
    <row r="22" spans="1:19" x14ac:dyDescent="0.3">
      <c r="A22" s="3" t="s">
        <v>5</v>
      </c>
      <c r="B22" s="8">
        <v>640000</v>
      </c>
      <c r="C22">
        <v>8000</v>
      </c>
      <c r="D22" s="5">
        <v>1</v>
      </c>
      <c r="E22" s="5">
        <v>3</v>
      </c>
      <c r="F22" s="5"/>
      <c r="P22">
        <f t="shared" si="10"/>
        <v>21</v>
      </c>
      <c r="Q22">
        <f t="shared" si="11"/>
        <v>10.5</v>
      </c>
      <c r="R22" s="5">
        <f t="shared" si="1"/>
        <v>4978476.5625</v>
      </c>
      <c r="S22" s="5">
        <f t="shared" si="8"/>
        <v>4620000</v>
      </c>
    </row>
    <row r="23" spans="1:19" x14ac:dyDescent="0.3">
      <c r="A23" s="2" t="s">
        <v>6</v>
      </c>
      <c r="B23" s="9">
        <v>160000</v>
      </c>
      <c r="C23">
        <v>2500</v>
      </c>
      <c r="D23" s="5">
        <v>3</v>
      </c>
      <c r="E23" s="5">
        <v>5</v>
      </c>
      <c r="F23" s="5"/>
      <c r="P23">
        <f t="shared" si="10"/>
        <v>22</v>
      </c>
      <c r="Q23">
        <f t="shared" si="11"/>
        <v>11</v>
      </c>
      <c r="R23" s="5">
        <f t="shared" si="1"/>
        <v>5215546.875</v>
      </c>
      <c r="S23" s="5">
        <f t="shared" si="8"/>
        <v>4840000</v>
      </c>
    </row>
    <row r="24" spans="1:19" x14ac:dyDescent="0.3">
      <c r="A24" s="3" t="s">
        <v>7</v>
      </c>
      <c r="B24" s="8">
        <v>960000</v>
      </c>
      <c r="C24">
        <v>10000</v>
      </c>
      <c r="D24" s="5">
        <v>1</v>
      </c>
      <c r="E24" s="5">
        <v>3</v>
      </c>
      <c r="F24" s="5"/>
      <c r="P24">
        <f t="shared" si="10"/>
        <v>23</v>
      </c>
      <c r="Q24">
        <f t="shared" si="11"/>
        <v>11.5</v>
      </c>
      <c r="R24" s="5">
        <f t="shared" si="1"/>
        <v>5452617.1875</v>
      </c>
      <c r="S24" s="5">
        <f t="shared" si="8"/>
        <v>5060000</v>
      </c>
    </row>
    <row r="25" spans="1:19" x14ac:dyDescent="0.3">
      <c r="A25" s="2" t="s">
        <v>8</v>
      </c>
      <c r="B25" s="9">
        <v>256000</v>
      </c>
      <c r="C25">
        <v>3300</v>
      </c>
      <c r="D25" s="5">
        <v>3</v>
      </c>
      <c r="E25" s="5">
        <v>5</v>
      </c>
      <c r="P25">
        <f t="shared" ref="P25:P26" si="13">P24+1</f>
        <v>24</v>
      </c>
      <c r="Q25">
        <f t="shared" ref="Q25:Q26" si="14">Q24+0.5</f>
        <v>12</v>
      </c>
      <c r="R25" s="5">
        <f t="shared" si="1"/>
        <v>5689687.5</v>
      </c>
      <c r="S25" s="5">
        <f t="shared" si="8"/>
        <v>5280000</v>
      </c>
    </row>
    <row r="26" spans="1:19" x14ac:dyDescent="0.3">
      <c r="A26" s="3" t="s">
        <v>9</v>
      </c>
      <c r="B26" s="8">
        <v>1280000</v>
      </c>
      <c r="C26">
        <v>12000</v>
      </c>
      <c r="D26">
        <v>1</v>
      </c>
      <c r="E26" s="5">
        <v>3</v>
      </c>
      <c r="P26">
        <f t="shared" si="13"/>
        <v>25</v>
      </c>
      <c r="Q26">
        <f t="shared" si="14"/>
        <v>12.5</v>
      </c>
      <c r="R26" s="5">
        <f t="shared" si="1"/>
        <v>5926757.8125</v>
      </c>
      <c r="S26" s="5">
        <f t="shared" si="8"/>
        <v>5500000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7096-3C4E-4945-8581-CABDEB92B4EC}">
  <dimension ref="B1:M51"/>
  <sheetViews>
    <sheetView tabSelected="1" topLeftCell="A25" workbookViewId="0">
      <selection activeCell="D51" sqref="D51"/>
    </sheetView>
  </sheetViews>
  <sheetFormatPr defaultRowHeight="14.4" x14ac:dyDescent="0.3"/>
  <sheetData>
    <row r="1" spans="2:13" x14ac:dyDescent="0.3">
      <c r="B1" t="s">
        <v>67</v>
      </c>
    </row>
    <row r="2" spans="2:13" x14ac:dyDescent="0.3">
      <c r="B2" t="s">
        <v>70</v>
      </c>
    </row>
    <row r="4" spans="2:13" x14ac:dyDescent="0.3">
      <c r="D4" t="s">
        <v>68</v>
      </c>
      <c r="F4" t="s">
        <v>71</v>
      </c>
    </row>
    <row r="5" spans="2:13" x14ac:dyDescent="0.3">
      <c r="F5" t="s">
        <v>72</v>
      </c>
    </row>
    <row r="6" spans="2:13" x14ac:dyDescent="0.3">
      <c r="F6" t="s">
        <v>73</v>
      </c>
    </row>
    <row r="8" spans="2:13" x14ac:dyDescent="0.3">
      <c r="D8" t="s">
        <v>69</v>
      </c>
      <c r="F8" t="s">
        <v>74</v>
      </c>
    </row>
    <row r="9" spans="2:13" x14ac:dyDescent="0.3">
      <c r="F9" t="s">
        <v>75</v>
      </c>
    </row>
    <row r="10" spans="2:13" x14ac:dyDescent="0.3">
      <c r="F10" t="s">
        <v>76</v>
      </c>
    </row>
    <row r="13" spans="2:13" x14ac:dyDescent="0.3">
      <c r="H13" t="s">
        <v>79</v>
      </c>
      <c r="I13" t="s">
        <v>80</v>
      </c>
      <c r="J13" t="s">
        <v>81</v>
      </c>
      <c r="M13" t="s">
        <v>82</v>
      </c>
    </row>
    <row r="14" spans="2:13" x14ac:dyDescent="0.3">
      <c r="D14" t="s">
        <v>78</v>
      </c>
      <c r="H14">
        <f>50*70%</f>
        <v>35</v>
      </c>
      <c r="I14">
        <f>50*27%</f>
        <v>13.5</v>
      </c>
      <c r="J14">
        <f>3%*50</f>
        <v>1.5</v>
      </c>
    </row>
    <row r="15" spans="2:13" x14ac:dyDescent="0.3">
      <c r="D15" t="s">
        <v>83</v>
      </c>
    </row>
    <row r="23" spans="2:9" x14ac:dyDescent="0.3">
      <c r="B23" t="s">
        <v>77</v>
      </c>
    </row>
    <row r="29" spans="2:9" x14ac:dyDescent="0.3">
      <c r="D29" t="s">
        <v>84</v>
      </c>
      <c r="I29" t="s">
        <v>85</v>
      </c>
    </row>
    <row r="30" spans="2:9" x14ac:dyDescent="0.3">
      <c r="G30" t="s">
        <v>79</v>
      </c>
      <c r="H30" t="s">
        <v>80</v>
      </c>
      <c r="I30" t="s">
        <v>81</v>
      </c>
    </row>
    <row r="31" spans="2:9" x14ac:dyDescent="0.3">
      <c r="D31" t="s">
        <v>39</v>
      </c>
      <c r="E31">
        <v>2</v>
      </c>
      <c r="G31">
        <v>25</v>
      </c>
      <c r="H31">
        <v>10</v>
      </c>
      <c r="I31">
        <v>1</v>
      </c>
    </row>
    <row r="32" spans="2:9" x14ac:dyDescent="0.3">
      <c r="E32">
        <v>3</v>
      </c>
      <c r="G32">
        <v>50</v>
      </c>
      <c r="H32">
        <v>20</v>
      </c>
      <c r="I32">
        <v>2</v>
      </c>
    </row>
    <row r="33" spans="4:9" x14ac:dyDescent="0.3">
      <c r="E33">
        <v>4</v>
      </c>
      <c r="G33">
        <v>75</v>
      </c>
      <c r="H33">
        <v>30</v>
      </c>
      <c r="I33">
        <v>3</v>
      </c>
    </row>
    <row r="34" spans="4:9" x14ac:dyDescent="0.3">
      <c r="E34">
        <v>5</v>
      </c>
      <c r="G34">
        <v>100</v>
      </c>
      <c r="H34">
        <v>40</v>
      </c>
      <c r="I34">
        <v>4</v>
      </c>
    </row>
    <row r="36" spans="4:9" x14ac:dyDescent="0.3">
      <c r="D36" t="s">
        <v>40</v>
      </c>
      <c r="E36">
        <v>2</v>
      </c>
    </row>
    <row r="37" spans="4:9" x14ac:dyDescent="0.3">
      <c r="E37">
        <v>3</v>
      </c>
    </row>
    <row r="38" spans="4:9" x14ac:dyDescent="0.3">
      <c r="E38">
        <v>4</v>
      </c>
    </row>
    <row r="39" spans="4:9" x14ac:dyDescent="0.3">
      <c r="E39">
        <v>5</v>
      </c>
    </row>
    <row r="44" spans="4:9" x14ac:dyDescent="0.3">
      <c r="D44" t="s">
        <v>92</v>
      </c>
    </row>
    <row r="48" spans="4:9" x14ac:dyDescent="0.3">
      <c r="D48" t="s">
        <v>91</v>
      </c>
    </row>
    <row r="51" spans="4:4" x14ac:dyDescent="0.3">
      <c r="D5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ores</vt:lpstr>
      <vt:lpstr>xp</vt:lpstr>
      <vt:lpstr>pieces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Selva</dc:creator>
  <cp:lastModifiedBy>alexandre Selva</cp:lastModifiedBy>
  <dcterms:created xsi:type="dcterms:W3CDTF">2015-06-05T18:19:34Z</dcterms:created>
  <dcterms:modified xsi:type="dcterms:W3CDTF">2024-08-22T11:37:07Z</dcterms:modified>
</cp:coreProperties>
</file>