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3" activeTab="5"/>
  </bookViews>
  <sheets>
    <sheet name="Out of sample" sheetId="1" r:id="rId1"/>
    <sheet name="Whit in sample" sheetId="5" r:id="rId2"/>
    <sheet name="Naive Forcasting" sheetId="6" r:id="rId3"/>
    <sheet name="Simple Moving Average" sheetId="7" r:id="rId4"/>
    <sheet name="Simple Exponential Smoothing" sheetId="8" r:id="rId5"/>
    <sheet name="Holt Exponential Smoothing" sheetId="9" r:id="rId6"/>
  </sheets>
  <calcPr calcId="144525"/>
</workbook>
</file>

<file path=xl/calcChain.xml><?xml version="1.0" encoding="utf-8"?>
<calcChain xmlns="http://schemas.openxmlformats.org/spreadsheetml/2006/main">
  <c r="E31" i="9" l="1"/>
  <c r="E30" i="9"/>
  <c r="E29" i="9"/>
  <c r="E28" i="9"/>
  <c r="E27" i="9"/>
  <c r="E2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3" i="9"/>
  <c r="D25" i="9"/>
  <c r="C4" i="9"/>
  <c r="D4" i="9"/>
  <c r="C5" i="9" s="1"/>
  <c r="D3" i="9"/>
  <c r="C3" i="9"/>
  <c r="D2" i="9"/>
  <c r="C2" i="9"/>
  <c r="F4" i="9"/>
  <c r="H4" i="9" s="1"/>
  <c r="F5" i="9"/>
  <c r="H5" i="9" s="1"/>
  <c r="F6" i="9"/>
  <c r="H6" i="9" s="1"/>
  <c r="F7" i="9"/>
  <c r="H7" i="9" s="1"/>
  <c r="F8" i="9"/>
  <c r="H8" i="9" s="1"/>
  <c r="F9" i="9"/>
  <c r="H9" i="9" s="1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3" i="9"/>
  <c r="G3" i="9" s="1"/>
  <c r="G25" i="9" l="1"/>
  <c r="G23" i="9"/>
  <c r="G21" i="9"/>
  <c r="G19" i="9"/>
  <c r="G17" i="9"/>
  <c r="G15" i="9"/>
  <c r="G13" i="9"/>
  <c r="G11" i="9"/>
  <c r="G9" i="9"/>
  <c r="G7" i="9"/>
  <c r="G5" i="9"/>
  <c r="G24" i="9"/>
  <c r="G22" i="9"/>
  <c r="G20" i="9"/>
  <c r="G18" i="9"/>
  <c r="G16" i="9"/>
  <c r="G14" i="9"/>
  <c r="G12" i="9"/>
  <c r="G10" i="9"/>
  <c r="G8" i="9"/>
  <c r="G6" i="9"/>
  <c r="G4" i="9"/>
  <c r="O13" i="9" s="1"/>
  <c r="H3" i="9"/>
  <c r="O14" i="9" s="1"/>
  <c r="O15" i="9" s="1"/>
  <c r="C6" i="9"/>
  <c r="D5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2" i="8"/>
  <c r="C7" i="9" l="1"/>
  <c r="D6" i="9"/>
  <c r="C52" i="8"/>
  <c r="C54" i="8"/>
  <c r="C53" i="8"/>
  <c r="C51" i="8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D21" i="8"/>
  <c r="D20" i="8"/>
  <c r="E20" i="8" s="1"/>
  <c r="D19" i="8"/>
  <c r="E19" i="8" s="1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E3" i="8" s="1"/>
  <c r="C52" i="7"/>
  <c r="C53" i="7"/>
  <c r="C54" i="7"/>
  <c r="C51" i="7"/>
  <c r="C49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50" i="7"/>
  <c r="C7" i="7"/>
  <c r="D49" i="7"/>
  <c r="D48" i="7"/>
  <c r="D47" i="7"/>
  <c r="D46" i="7"/>
  <c r="D45" i="7"/>
  <c r="D44" i="7"/>
  <c r="D43" i="7"/>
  <c r="D42" i="7"/>
  <c r="D41" i="7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D21" i="7"/>
  <c r="D20" i="7"/>
  <c r="D19" i="7"/>
  <c r="D18" i="7"/>
  <c r="F18" i="7" s="1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D7" i="9" l="1"/>
  <c r="C8" i="9" s="1"/>
  <c r="F3" i="8"/>
  <c r="F7" i="8"/>
  <c r="E7" i="8"/>
  <c r="F9" i="8"/>
  <c r="E9" i="8"/>
  <c r="F13" i="8"/>
  <c r="E13" i="8"/>
  <c r="F15" i="8"/>
  <c r="E15" i="8"/>
  <c r="F17" i="8"/>
  <c r="E17" i="8"/>
  <c r="F21" i="8"/>
  <c r="E21" i="8"/>
  <c r="F5" i="8"/>
  <c r="E5" i="8"/>
  <c r="F11" i="8"/>
  <c r="E11" i="8"/>
  <c r="F4" i="8"/>
  <c r="E4" i="8"/>
  <c r="F6" i="8"/>
  <c r="E6" i="8"/>
  <c r="F8" i="8"/>
  <c r="E8" i="8"/>
  <c r="F10" i="8"/>
  <c r="E10" i="8"/>
  <c r="F12" i="8"/>
  <c r="E12" i="8"/>
  <c r="F14" i="8"/>
  <c r="E14" i="8"/>
  <c r="F16" i="8"/>
  <c r="E16" i="8"/>
  <c r="F18" i="8"/>
  <c r="E18" i="8"/>
  <c r="F22" i="8"/>
  <c r="E22" i="8"/>
  <c r="F19" i="8"/>
  <c r="F20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E19" i="7"/>
  <c r="F19" i="7"/>
  <c r="F21" i="7"/>
  <c r="E21" i="7"/>
  <c r="E41" i="7"/>
  <c r="F41" i="7"/>
  <c r="E43" i="7"/>
  <c r="F43" i="7"/>
  <c r="E45" i="7"/>
  <c r="F45" i="7"/>
  <c r="E47" i="7"/>
  <c r="F47" i="7"/>
  <c r="E49" i="7"/>
  <c r="F49" i="7"/>
  <c r="E20" i="7"/>
  <c r="F20" i="7"/>
  <c r="F22" i="7"/>
  <c r="E22" i="7"/>
  <c r="E42" i="7"/>
  <c r="F42" i="7"/>
  <c r="E44" i="7"/>
  <c r="F44" i="7"/>
  <c r="E46" i="7"/>
  <c r="F46" i="7"/>
  <c r="E48" i="7"/>
  <c r="F48" i="7"/>
  <c r="E7" i="7"/>
  <c r="E8" i="7"/>
  <c r="E9" i="7"/>
  <c r="E10" i="7"/>
  <c r="E11" i="7"/>
  <c r="E12" i="7"/>
  <c r="E13" i="7"/>
  <c r="E14" i="7"/>
  <c r="E15" i="7"/>
  <c r="E16" i="7"/>
  <c r="E17" i="7"/>
  <c r="E18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L20" i="6"/>
  <c r="L18" i="6"/>
  <c r="C3" i="6"/>
  <c r="C4" i="6"/>
  <c r="D4" i="6" s="1"/>
  <c r="F4" i="6" s="1"/>
  <c r="C5" i="6"/>
  <c r="C6" i="6"/>
  <c r="D6" i="6" s="1"/>
  <c r="F6" i="6" s="1"/>
  <c r="C7" i="6"/>
  <c r="C8" i="6"/>
  <c r="D8" i="6" s="1"/>
  <c r="F8" i="6" s="1"/>
  <c r="C9" i="6"/>
  <c r="C10" i="6"/>
  <c r="D10" i="6" s="1"/>
  <c r="F10" i="6" s="1"/>
  <c r="C11" i="6"/>
  <c r="C12" i="6"/>
  <c r="D12" i="6" s="1"/>
  <c r="F12" i="6" s="1"/>
  <c r="C13" i="6"/>
  <c r="C14" i="6"/>
  <c r="D14" i="6" s="1"/>
  <c r="F14" i="6" s="1"/>
  <c r="C15" i="6"/>
  <c r="C16" i="6"/>
  <c r="D16" i="6" s="1"/>
  <c r="F16" i="6" s="1"/>
  <c r="C17" i="6"/>
  <c r="C18" i="6"/>
  <c r="D18" i="6" s="1"/>
  <c r="F18" i="6" s="1"/>
  <c r="C19" i="6"/>
  <c r="C20" i="6"/>
  <c r="D20" i="6" s="1"/>
  <c r="F20" i="6" s="1"/>
  <c r="C21" i="6"/>
  <c r="C22" i="6"/>
  <c r="D22" i="6" s="1"/>
  <c r="F22" i="6" s="1"/>
  <c r="C23" i="6"/>
  <c r="C24" i="6"/>
  <c r="D24" i="6" s="1"/>
  <c r="F24" i="6" s="1"/>
  <c r="C25" i="6"/>
  <c r="C26" i="6"/>
  <c r="D26" i="6" s="1"/>
  <c r="F26" i="6" s="1"/>
  <c r="C27" i="6"/>
  <c r="C28" i="6"/>
  <c r="D28" i="6" s="1"/>
  <c r="F28" i="6" s="1"/>
  <c r="C29" i="6"/>
  <c r="C30" i="6"/>
  <c r="D30" i="6" s="1"/>
  <c r="F30" i="6" s="1"/>
  <c r="C31" i="6"/>
  <c r="C32" i="6"/>
  <c r="D32" i="6" s="1"/>
  <c r="F32" i="6" s="1"/>
  <c r="C33" i="6"/>
  <c r="C34" i="6"/>
  <c r="D34" i="6" s="1"/>
  <c r="F34" i="6" s="1"/>
  <c r="C35" i="6"/>
  <c r="C36" i="6"/>
  <c r="D36" i="6" s="1"/>
  <c r="F36" i="6" s="1"/>
  <c r="C37" i="6"/>
  <c r="C38" i="6"/>
  <c r="D38" i="6" s="1"/>
  <c r="F38" i="6" s="1"/>
  <c r="C39" i="6"/>
  <c r="C40" i="6"/>
  <c r="D40" i="6" s="1"/>
  <c r="F40" i="6" s="1"/>
  <c r="C41" i="6"/>
  <c r="C42" i="6"/>
  <c r="D42" i="6" s="1"/>
  <c r="F42" i="6" s="1"/>
  <c r="C43" i="6"/>
  <c r="C44" i="6"/>
  <c r="D44" i="6" s="1"/>
  <c r="F44" i="6" s="1"/>
  <c r="C45" i="6"/>
  <c r="C46" i="6"/>
  <c r="D46" i="6" s="1"/>
  <c r="F46" i="6" s="1"/>
  <c r="C47" i="6"/>
  <c r="C48" i="6"/>
  <c r="D48" i="6" s="1"/>
  <c r="F48" i="6" s="1"/>
  <c r="C49" i="6"/>
  <c r="C51" i="6"/>
  <c r="C50" i="6"/>
  <c r="C52" i="6"/>
  <c r="C53" i="6" s="1"/>
  <c r="C54" i="6" s="1"/>
  <c r="D5" i="6"/>
  <c r="F5" i="6" s="1"/>
  <c r="D7" i="6"/>
  <c r="F7" i="6" s="1"/>
  <c r="D9" i="6"/>
  <c r="F9" i="6" s="1"/>
  <c r="D11" i="6"/>
  <c r="F11" i="6" s="1"/>
  <c r="D13" i="6"/>
  <c r="F13" i="6" s="1"/>
  <c r="D15" i="6"/>
  <c r="F15" i="6" s="1"/>
  <c r="D17" i="6"/>
  <c r="F17" i="6" s="1"/>
  <c r="D19" i="6"/>
  <c r="F19" i="6" s="1"/>
  <c r="D21" i="6"/>
  <c r="F21" i="6" s="1"/>
  <c r="D23" i="6"/>
  <c r="F23" i="6" s="1"/>
  <c r="D25" i="6"/>
  <c r="F25" i="6" s="1"/>
  <c r="D27" i="6"/>
  <c r="F27" i="6" s="1"/>
  <c r="D29" i="6"/>
  <c r="F29" i="6" s="1"/>
  <c r="D31" i="6"/>
  <c r="F31" i="6" s="1"/>
  <c r="D33" i="6"/>
  <c r="F33" i="6" s="1"/>
  <c r="D35" i="6"/>
  <c r="F35" i="6" s="1"/>
  <c r="D37" i="6"/>
  <c r="F37" i="6" s="1"/>
  <c r="D39" i="6"/>
  <c r="F39" i="6" s="1"/>
  <c r="D41" i="6"/>
  <c r="F41" i="6" s="1"/>
  <c r="D43" i="6"/>
  <c r="F43" i="6" s="1"/>
  <c r="D45" i="6"/>
  <c r="F45" i="6" s="1"/>
  <c r="D47" i="6"/>
  <c r="F47" i="6" s="1"/>
  <c r="D49" i="6"/>
  <c r="F49" i="6" s="1"/>
  <c r="D3" i="6"/>
  <c r="E3" i="6" s="1"/>
  <c r="D2" i="5"/>
  <c r="C9" i="9" l="1"/>
  <c r="D8" i="9"/>
  <c r="L18" i="8"/>
  <c r="L20" i="8"/>
  <c r="L22" i="8" s="1"/>
  <c r="L20" i="7"/>
  <c r="L22" i="7" s="1"/>
  <c r="L18" i="7"/>
  <c r="L22" i="6"/>
  <c r="F3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5" i="6"/>
  <c r="L22" i="5"/>
  <c r="L20" i="5"/>
  <c r="F2" i="5"/>
  <c r="F9" i="5"/>
  <c r="F3" i="5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L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2" i="5"/>
  <c r="L16" i="5"/>
  <c r="D9" i="9" l="1"/>
  <c r="C10" i="9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47" i="5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48" i="5"/>
  <c r="C49" i="5"/>
  <c r="C50" i="5"/>
  <c r="C51" i="5"/>
  <c r="C52" i="5" s="1"/>
  <c r="C53" i="5" s="1"/>
  <c r="C54" i="5" s="1"/>
  <c r="C52" i="1"/>
  <c r="C53" i="1" s="1"/>
  <c r="C54" i="1" s="1"/>
  <c r="C51" i="1"/>
  <c r="C50" i="1"/>
  <c r="D10" i="9" l="1"/>
  <c r="C11" i="9" s="1"/>
  <c r="C12" i="9" l="1"/>
  <c r="D11" i="9"/>
  <c r="C13" i="9" l="1"/>
  <c r="D12" i="9"/>
  <c r="D13" i="9" l="1"/>
  <c r="C14" i="9" s="1"/>
  <c r="C15" i="9" l="1"/>
  <c r="D14" i="9"/>
  <c r="C16" i="9" l="1"/>
  <c r="D15" i="9"/>
  <c r="C17" i="9" l="1"/>
  <c r="D16" i="9"/>
  <c r="D17" i="9" l="1"/>
  <c r="C18" i="9" s="1"/>
  <c r="D18" i="9" l="1"/>
  <c r="C19" i="9" s="1"/>
  <c r="C20" i="9" l="1"/>
  <c r="D19" i="9"/>
  <c r="C21" i="9" l="1"/>
  <c r="D20" i="9"/>
  <c r="C22" i="9" l="1"/>
  <c r="D21" i="9"/>
  <c r="C23" i="9" l="1"/>
  <c r="D22" i="9"/>
  <c r="C24" i="9" l="1"/>
  <c r="D23" i="9"/>
  <c r="C25" i="9" l="1"/>
  <c r="D24" i="9"/>
</calcChain>
</file>

<file path=xl/sharedStrings.xml><?xml version="1.0" encoding="utf-8"?>
<sst xmlns="http://schemas.openxmlformats.org/spreadsheetml/2006/main" count="83" uniqueCount="22">
  <si>
    <t>Month</t>
  </si>
  <si>
    <t>Sales</t>
  </si>
  <si>
    <t>Forecast</t>
  </si>
  <si>
    <t>Error</t>
  </si>
  <si>
    <t>Absolute
Error</t>
  </si>
  <si>
    <t>Squared
Error</t>
  </si>
  <si>
    <t>Mean Error</t>
  </si>
  <si>
    <t>Absolute Error</t>
  </si>
  <si>
    <t>MAE</t>
  </si>
  <si>
    <t>Squared Error</t>
  </si>
  <si>
    <t>MSE</t>
  </si>
  <si>
    <t>RMSE</t>
  </si>
  <si>
    <t>Naive Forcast</t>
  </si>
  <si>
    <t>SMA Forcast</t>
  </si>
  <si>
    <t>set 5</t>
  </si>
  <si>
    <t>SES Forcast</t>
  </si>
  <si>
    <t>alpha</t>
  </si>
  <si>
    <t>Level</t>
  </si>
  <si>
    <t>Trend</t>
  </si>
  <si>
    <t>aplha</t>
  </si>
  <si>
    <t>beta</t>
  </si>
  <si>
    <t>Holt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</si>
</sst>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Ubuntu"/>
    </font>
    <font>
      <b/>
      <sz val="10"/>
      <color theme="1"/>
      <name val="Ubuntu"/>
    </font>
    <font>
      <sz val="10"/>
      <color theme="1"/>
      <name val="Ubuntu"/>
    </font>
    <font>
      <sz val="10"/>
      <color theme="1"/>
      <name val="Arial"/>
      <family val="2"/>
    </font>
    <font>
      <sz val="9"/>
      <color theme="1"/>
      <name val="Ubuntu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7" fontId="5" fillId="0" borderId="1" xfId="0" applyNumberFormat="1" applyFont="1" applyBorder="1" applyAlignment="1">
      <alignment horizontal="right" wrapText="1"/>
    </xf>
    <xf numFmtId="0" fontId="3" fillId="0" borderId="0" xfId="1" applyFont="1"/>
    <xf numFmtId="0" fontId="3" fillId="0" borderId="0" xfId="1" applyFont="1"/>
    <xf numFmtId="2" fontId="4" fillId="0" borderId="1" xfId="0" applyNumberFormat="1" applyFont="1" applyBorder="1" applyAlignment="1">
      <alignment wrapText="1"/>
    </xf>
    <xf numFmtId="0" fontId="3" fillId="0" borderId="0" xfId="1" applyFont="1"/>
    <xf numFmtId="0" fontId="3" fillId="0" borderId="0" xfId="1" applyFont="1"/>
    <xf numFmtId="0" fontId="7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right"/>
    </xf>
    <xf numFmtId="2" fontId="0" fillId="0" borderId="0" xfId="0" applyNumberFormat="1"/>
    <xf numFmtId="1" fontId="4" fillId="0" borderId="1" xfId="0" applyNumberFormat="1" applyFont="1" applyBorder="1" applyAlignment="1">
      <alignment wrapText="1"/>
    </xf>
    <xf numFmtId="0" fontId="2" fillId="0" borderId="0" xfId="1" applyFont="1" applyAlignment="1">
      <alignment horizontal="right" vertical="center"/>
    </xf>
    <xf numFmtId="0" fontId="6" fillId="0" borderId="0" xfId="1" applyFont="1" applyAlignment="1"/>
    <xf numFmtId="0" fontId="3" fillId="0" borderId="0" xfId="1" applyFont="1" applyAlignment="1"/>
    <xf numFmtId="0" fontId="3" fillId="0" borderId="0" xfId="1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 of sample'!$B$1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 of sample'!$C$1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'Out of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'Out of sample'!$C$2:$C$54</c:f>
              <c:numCache>
                <c:formatCode>General</c:formatCode>
                <c:ptCount val="53"/>
                <c:pt idx="48" formatCode="0.00">
                  <c:v>4133.541666666667</c:v>
                </c:pt>
                <c:pt idx="49" formatCode="0.00">
                  <c:v>4133.541666666667</c:v>
                </c:pt>
                <c:pt idx="50" formatCode="0.00">
                  <c:v>4133.541666666667</c:v>
                </c:pt>
                <c:pt idx="51" formatCode="0.00">
                  <c:v>4133.541666666667</c:v>
                </c:pt>
                <c:pt idx="52" formatCode="0.00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51680"/>
        <c:axId val="151374080"/>
      </c:lineChart>
      <c:dateAx>
        <c:axId val="180551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1374080"/>
        <c:crosses val="autoZero"/>
        <c:auto val="1"/>
        <c:lblOffset val="100"/>
        <c:baseTimeUnit val="months"/>
      </c:dateAx>
      <c:valAx>
        <c:axId val="1513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 in sample'!$B$1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'Whit in sample'!$C$1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'Whit in sample'!$A$2:$A$54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'Whit in sample'!$C$2:$C$54</c:f>
              <c:numCache>
                <c:formatCode>0.00</c:formatCode>
                <c:ptCount val="53"/>
                <c:pt idx="0">
                  <c:v>4133.541666666667</c:v>
                </c:pt>
                <c:pt idx="1">
                  <c:v>4133.541666666667</c:v>
                </c:pt>
                <c:pt idx="2">
                  <c:v>4133.541666666667</c:v>
                </c:pt>
                <c:pt idx="3">
                  <c:v>4133.541666666667</c:v>
                </c:pt>
                <c:pt idx="4">
                  <c:v>4133.541666666667</c:v>
                </c:pt>
                <c:pt idx="5">
                  <c:v>4133.541666666667</c:v>
                </c:pt>
                <c:pt idx="6">
                  <c:v>4133.541666666667</c:v>
                </c:pt>
                <c:pt idx="7">
                  <c:v>4133.541666666667</c:v>
                </c:pt>
                <c:pt idx="8">
                  <c:v>4133.541666666667</c:v>
                </c:pt>
                <c:pt idx="9">
                  <c:v>4133.541666666667</c:v>
                </c:pt>
                <c:pt idx="10">
                  <c:v>4133.541666666667</c:v>
                </c:pt>
                <c:pt idx="11">
                  <c:v>4133.541666666667</c:v>
                </c:pt>
                <c:pt idx="12">
                  <c:v>4133.541666666667</c:v>
                </c:pt>
                <c:pt idx="13">
                  <c:v>4133.541666666667</c:v>
                </c:pt>
                <c:pt idx="14">
                  <c:v>4133.541666666667</c:v>
                </c:pt>
                <c:pt idx="15">
                  <c:v>4133.541666666667</c:v>
                </c:pt>
                <c:pt idx="16">
                  <c:v>4133.541666666667</c:v>
                </c:pt>
                <c:pt idx="17">
                  <c:v>4133.541666666667</c:v>
                </c:pt>
                <c:pt idx="18">
                  <c:v>4133.541666666667</c:v>
                </c:pt>
                <c:pt idx="19">
                  <c:v>4133.541666666667</c:v>
                </c:pt>
                <c:pt idx="20">
                  <c:v>4133.541666666667</c:v>
                </c:pt>
                <c:pt idx="21">
                  <c:v>4133.541666666667</c:v>
                </c:pt>
                <c:pt idx="22">
                  <c:v>4133.541666666667</c:v>
                </c:pt>
                <c:pt idx="23">
                  <c:v>4133.541666666667</c:v>
                </c:pt>
                <c:pt idx="24">
                  <c:v>4133.541666666667</c:v>
                </c:pt>
                <c:pt idx="25">
                  <c:v>4133.541666666667</c:v>
                </c:pt>
                <c:pt idx="26">
                  <c:v>4133.541666666667</c:v>
                </c:pt>
                <c:pt idx="27">
                  <c:v>4133.541666666667</c:v>
                </c:pt>
                <c:pt idx="28">
                  <c:v>4133.541666666667</c:v>
                </c:pt>
                <c:pt idx="29">
                  <c:v>4133.541666666667</c:v>
                </c:pt>
                <c:pt idx="30">
                  <c:v>4133.541666666667</c:v>
                </c:pt>
                <c:pt idx="31">
                  <c:v>4133.541666666667</c:v>
                </c:pt>
                <c:pt idx="32">
                  <c:v>4133.541666666667</c:v>
                </c:pt>
                <c:pt idx="33">
                  <c:v>4133.541666666667</c:v>
                </c:pt>
                <c:pt idx="34">
                  <c:v>4133.541666666667</c:v>
                </c:pt>
                <c:pt idx="35">
                  <c:v>4133.541666666667</c:v>
                </c:pt>
                <c:pt idx="36">
                  <c:v>4133.541666666667</c:v>
                </c:pt>
                <c:pt idx="37">
                  <c:v>4133.541666666667</c:v>
                </c:pt>
                <c:pt idx="38">
                  <c:v>4133.541666666667</c:v>
                </c:pt>
                <c:pt idx="39">
                  <c:v>4133.541666666667</c:v>
                </c:pt>
                <c:pt idx="40">
                  <c:v>4133.541666666667</c:v>
                </c:pt>
                <c:pt idx="41">
                  <c:v>4133.541666666667</c:v>
                </c:pt>
                <c:pt idx="42">
                  <c:v>4133.541666666667</c:v>
                </c:pt>
                <c:pt idx="43">
                  <c:v>4133.541666666667</c:v>
                </c:pt>
                <c:pt idx="44">
                  <c:v>4133.541666666667</c:v>
                </c:pt>
                <c:pt idx="45">
                  <c:v>4133.541666666667</c:v>
                </c:pt>
                <c:pt idx="46">
                  <c:v>4133.541666666667</c:v>
                </c:pt>
                <c:pt idx="47">
                  <c:v>4133.541666666667</c:v>
                </c:pt>
                <c:pt idx="48">
                  <c:v>4133.541666666667</c:v>
                </c:pt>
                <c:pt idx="49">
                  <c:v>4133.541666666667</c:v>
                </c:pt>
                <c:pt idx="50">
                  <c:v>4133.541666666667</c:v>
                </c:pt>
                <c:pt idx="51">
                  <c:v>4133.541666666667</c:v>
                </c:pt>
                <c:pt idx="52">
                  <c:v>4133.541666666667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53728"/>
        <c:axId val="151378112"/>
      </c:lineChart>
      <c:dateAx>
        <c:axId val="18055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1378112"/>
        <c:crosses val="autoZero"/>
        <c:auto val="1"/>
        <c:lblOffset val="100"/>
        <c:baseTimeUnit val="months"/>
      </c:dateAx>
      <c:valAx>
        <c:axId val="1513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Forcasting'!$B$1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Forcasting'!$C$1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'Naive Forcasting'!$A$2:$A$54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'Naive Forcasting'!$C$2:$C$54</c:f>
              <c:numCache>
                <c:formatCode>General</c:formatCode>
                <c:ptCount val="53"/>
                <c:pt idx="1">
                  <c:v>2830</c:v>
                </c:pt>
                <c:pt idx="2">
                  <c:v>5110</c:v>
                </c:pt>
                <c:pt idx="3">
                  <c:v>3520</c:v>
                </c:pt>
                <c:pt idx="4">
                  <c:v>5250</c:v>
                </c:pt>
                <c:pt idx="5">
                  <c:v>4860</c:v>
                </c:pt>
                <c:pt idx="6">
                  <c:v>4290</c:v>
                </c:pt>
                <c:pt idx="7">
                  <c:v>2440</c:v>
                </c:pt>
                <c:pt idx="8">
                  <c:v>5770</c:v>
                </c:pt>
                <c:pt idx="9">
                  <c:v>3060</c:v>
                </c:pt>
                <c:pt idx="10">
                  <c:v>3390</c:v>
                </c:pt>
                <c:pt idx="11">
                  <c:v>2110</c:v>
                </c:pt>
                <c:pt idx="12">
                  <c:v>3200</c:v>
                </c:pt>
                <c:pt idx="13">
                  <c:v>3290</c:v>
                </c:pt>
                <c:pt idx="14">
                  <c:v>3990</c:v>
                </c:pt>
                <c:pt idx="15">
                  <c:v>2770</c:v>
                </c:pt>
                <c:pt idx="16">
                  <c:v>5360</c:v>
                </c:pt>
                <c:pt idx="17">
                  <c:v>5920</c:v>
                </c:pt>
                <c:pt idx="18">
                  <c:v>6280</c:v>
                </c:pt>
                <c:pt idx="19">
                  <c:v>8090</c:v>
                </c:pt>
                <c:pt idx="20">
                  <c:v>6090</c:v>
                </c:pt>
                <c:pt idx="21">
                  <c:v>3620</c:v>
                </c:pt>
                <c:pt idx="22">
                  <c:v>2430</c:v>
                </c:pt>
                <c:pt idx="23">
                  <c:v>4970</c:v>
                </c:pt>
                <c:pt idx="24">
                  <c:v>4900</c:v>
                </c:pt>
                <c:pt idx="25">
                  <c:v>3800</c:v>
                </c:pt>
                <c:pt idx="26">
                  <c:v>4430</c:v>
                </c:pt>
                <c:pt idx="27">
                  <c:v>7010</c:v>
                </c:pt>
                <c:pt idx="28">
                  <c:v>4000</c:v>
                </c:pt>
                <c:pt idx="29">
                  <c:v>3490</c:v>
                </c:pt>
                <c:pt idx="30">
                  <c:v>5280</c:v>
                </c:pt>
                <c:pt idx="31">
                  <c:v>3080</c:v>
                </c:pt>
                <c:pt idx="32">
                  <c:v>4330</c:v>
                </c:pt>
                <c:pt idx="33">
                  <c:v>3010</c:v>
                </c:pt>
                <c:pt idx="34">
                  <c:v>3470</c:v>
                </c:pt>
                <c:pt idx="35">
                  <c:v>5310</c:v>
                </c:pt>
                <c:pt idx="36">
                  <c:v>5080</c:v>
                </c:pt>
                <c:pt idx="37">
                  <c:v>3180</c:v>
                </c:pt>
                <c:pt idx="38">
                  <c:v>2650</c:v>
                </c:pt>
                <c:pt idx="39">
                  <c:v>4400</c:v>
                </c:pt>
                <c:pt idx="40">
                  <c:v>2400</c:v>
                </c:pt>
                <c:pt idx="41">
                  <c:v>1880</c:v>
                </c:pt>
                <c:pt idx="42">
                  <c:v>5560</c:v>
                </c:pt>
                <c:pt idx="43">
                  <c:v>3980</c:v>
                </c:pt>
                <c:pt idx="44">
                  <c:v>2200</c:v>
                </c:pt>
                <c:pt idx="45">
                  <c:v>5760</c:v>
                </c:pt>
                <c:pt idx="46">
                  <c:v>3130</c:v>
                </c:pt>
                <c:pt idx="47">
                  <c:v>4680</c:v>
                </c:pt>
                <c:pt idx="48">
                  <c:v>2760</c:v>
                </c:pt>
                <c:pt idx="49">
                  <c:v>2760</c:v>
                </c:pt>
                <c:pt idx="50">
                  <c:v>2760</c:v>
                </c:pt>
                <c:pt idx="51">
                  <c:v>2760</c:v>
                </c:pt>
                <c:pt idx="52">
                  <c:v>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8592"/>
        <c:axId val="180291840"/>
      </c:lineChart>
      <c:dateAx>
        <c:axId val="181358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0291840"/>
        <c:crosses val="autoZero"/>
        <c:auto val="1"/>
        <c:lblOffset val="100"/>
        <c:baseTimeUnit val="months"/>
      </c:dateAx>
      <c:valAx>
        <c:axId val="1802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Moving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Moving Average'!$C$1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Moving Average'!$A$2:$A$54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Moving Average'!$C$2:$C$54</c:f>
              <c:numCache>
                <c:formatCode>General</c:formatCode>
                <c:ptCount val="53"/>
                <c:pt idx="5">
                  <c:v>4314</c:v>
                </c:pt>
                <c:pt idx="6">
                  <c:v>4606</c:v>
                </c:pt>
                <c:pt idx="7">
                  <c:v>4072</c:v>
                </c:pt>
                <c:pt idx="8">
                  <c:v>4522</c:v>
                </c:pt>
                <c:pt idx="9">
                  <c:v>4084</c:v>
                </c:pt>
                <c:pt idx="10">
                  <c:v>3790</c:v>
                </c:pt>
                <c:pt idx="11">
                  <c:v>3354</c:v>
                </c:pt>
                <c:pt idx="12">
                  <c:v>3506</c:v>
                </c:pt>
                <c:pt idx="13">
                  <c:v>3010</c:v>
                </c:pt>
                <c:pt idx="14">
                  <c:v>3196</c:v>
                </c:pt>
                <c:pt idx="15">
                  <c:v>3072</c:v>
                </c:pt>
                <c:pt idx="16">
                  <c:v>3722</c:v>
                </c:pt>
                <c:pt idx="17">
                  <c:v>4266</c:v>
                </c:pt>
                <c:pt idx="18">
                  <c:v>4864</c:v>
                </c:pt>
                <c:pt idx="19">
                  <c:v>5684</c:v>
                </c:pt>
                <c:pt idx="20">
                  <c:v>6348</c:v>
                </c:pt>
                <c:pt idx="21">
                  <c:v>6000</c:v>
                </c:pt>
                <c:pt idx="22">
                  <c:v>5302</c:v>
                </c:pt>
                <c:pt idx="23">
                  <c:v>5040</c:v>
                </c:pt>
                <c:pt idx="24">
                  <c:v>4402</c:v>
                </c:pt>
                <c:pt idx="25">
                  <c:v>3944</c:v>
                </c:pt>
                <c:pt idx="26">
                  <c:v>4106</c:v>
                </c:pt>
                <c:pt idx="27">
                  <c:v>5022</c:v>
                </c:pt>
                <c:pt idx="28">
                  <c:v>4828</c:v>
                </c:pt>
                <c:pt idx="29">
                  <c:v>4546</c:v>
                </c:pt>
                <c:pt idx="30">
                  <c:v>4842</c:v>
                </c:pt>
                <c:pt idx="31">
                  <c:v>4572</c:v>
                </c:pt>
                <c:pt idx="32">
                  <c:v>4036</c:v>
                </c:pt>
                <c:pt idx="33">
                  <c:v>3838</c:v>
                </c:pt>
                <c:pt idx="34">
                  <c:v>3834</c:v>
                </c:pt>
                <c:pt idx="35">
                  <c:v>3840</c:v>
                </c:pt>
                <c:pt idx="36">
                  <c:v>4240</c:v>
                </c:pt>
                <c:pt idx="37">
                  <c:v>4010</c:v>
                </c:pt>
                <c:pt idx="38">
                  <c:v>3938</c:v>
                </c:pt>
                <c:pt idx="39">
                  <c:v>4124</c:v>
                </c:pt>
                <c:pt idx="40">
                  <c:v>3542</c:v>
                </c:pt>
                <c:pt idx="41">
                  <c:v>2902</c:v>
                </c:pt>
                <c:pt idx="42">
                  <c:v>3378</c:v>
                </c:pt>
                <c:pt idx="43">
                  <c:v>3644</c:v>
                </c:pt>
                <c:pt idx="44">
                  <c:v>3204</c:v>
                </c:pt>
                <c:pt idx="45">
                  <c:v>3876</c:v>
                </c:pt>
                <c:pt idx="46">
                  <c:v>4126</c:v>
                </c:pt>
                <c:pt idx="47">
                  <c:v>3950</c:v>
                </c:pt>
                <c:pt idx="48">
                  <c:v>3706</c:v>
                </c:pt>
                <c:pt idx="49">
                  <c:v>3706</c:v>
                </c:pt>
                <c:pt idx="50">
                  <c:v>3706</c:v>
                </c:pt>
                <c:pt idx="51">
                  <c:v>3706</c:v>
                </c:pt>
                <c:pt idx="52">
                  <c:v>3706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0640"/>
        <c:axId val="180296448"/>
      </c:lineChart>
      <c:dateAx>
        <c:axId val="181360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0296448"/>
        <c:crosses val="autoZero"/>
        <c:auto val="1"/>
        <c:lblOffset val="100"/>
        <c:baseTimeUnit val="months"/>
      </c:dateAx>
      <c:valAx>
        <c:axId val="1802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Exponential Smoothing'!$A$2:$A$54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Exponential Smoothing'!$B$2:$B$54</c:f>
              <c:numCache>
                <c:formatCode>General</c:formatCode>
                <c:ptCount val="53"/>
                <c:pt idx="0">
                  <c:v>2830</c:v>
                </c:pt>
                <c:pt idx="1">
                  <c:v>5110</c:v>
                </c:pt>
                <c:pt idx="2">
                  <c:v>3520</c:v>
                </c:pt>
                <c:pt idx="3">
                  <c:v>5250</c:v>
                </c:pt>
                <c:pt idx="4">
                  <c:v>4860</c:v>
                </c:pt>
                <c:pt idx="5">
                  <c:v>4290</c:v>
                </c:pt>
                <c:pt idx="6">
                  <c:v>2440</c:v>
                </c:pt>
                <c:pt idx="7">
                  <c:v>5770</c:v>
                </c:pt>
                <c:pt idx="8">
                  <c:v>3060</c:v>
                </c:pt>
                <c:pt idx="9">
                  <c:v>3390</c:v>
                </c:pt>
                <c:pt idx="10">
                  <c:v>2110</c:v>
                </c:pt>
                <c:pt idx="11">
                  <c:v>3200</c:v>
                </c:pt>
                <c:pt idx="12">
                  <c:v>3290</c:v>
                </c:pt>
                <c:pt idx="13">
                  <c:v>3990</c:v>
                </c:pt>
                <c:pt idx="14">
                  <c:v>2770</c:v>
                </c:pt>
                <c:pt idx="15">
                  <c:v>5360</c:v>
                </c:pt>
                <c:pt idx="16">
                  <c:v>5920</c:v>
                </c:pt>
                <c:pt idx="17">
                  <c:v>6280</c:v>
                </c:pt>
                <c:pt idx="18">
                  <c:v>8090</c:v>
                </c:pt>
                <c:pt idx="19">
                  <c:v>6090</c:v>
                </c:pt>
                <c:pt idx="20">
                  <c:v>3620</c:v>
                </c:pt>
                <c:pt idx="21">
                  <c:v>2430</c:v>
                </c:pt>
                <c:pt idx="22">
                  <c:v>4970</c:v>
                </c:pt>
                <c:pt idx="23">
                  <c:v>4900</c:v>
                </c:pt>
                <c:pt idx="24">
                  <c:v>3800</c:v>
                </c:pt>
                <c:pt idx="25">
                  <c:v>4430</c:v>
                </c:pt>
                <c:pt idx="26">
                  <c:v>7010</c:v>
                </c:pt>
                <c:pt idx="27">
                  <c:v>4000</c:v>
                </c:pt>
                <c:pt idx="28">
                  <c:v>3490</c:v>
                </c:pt>
                <c:pt idx="29">
                  <c:v>5280</c:v>
                </c:pt>
                <c:pt idx="30">
                  <c:v>3080</c:v>
                </c:pt>
                <c:pt idx="31">
                  <c:v>4330</c:v>
                </c:pt>
                <c:pt idx="32">
                  <c:v>3010</c:v>
                </c:pt>
                <c:pt idx="33">
                  <c:v>3470</c:v>
                </c:pt>
                <c:pt idx="34">
                  <c:v>5310</c:v>
                </c:pt>
                <c:pt idx="35">
                  <c:v>5080</c:v>
                </c:pt>
                <c:pt idx="36">
                  <c:v>3180</c:v>
                </c:pt>
                <c:pt idx="37">
                  <c:v>2650</c:v>
                </c:pt>
                <c:pt idx="38">
                  <c:v>4400</c:v>
                </c:pt>
                <c:pt idx="39">
                  <c:v>2400</c:v>
                </c:pt>
                <c:pt idx="40">
                  <c:v>1880</c:v>
                </c:pt>
                <c:pt idx="41">
                  <c:v>5560</c:v>
                </c:pt>
                <c:pt idx="42">
                  <c:v>3980</c:v>
                </c:pt>
                <c:pt idx="43">
                  <c:v>2200</c:v>
                </c:pt>
                <c:pt idx="44">
                  <c:v>5760</c:v>
                </c:pt>
                <c:pt idx="45">
                  <c:v>3130</c:v>
                </c:pt>
                <c:pt idx="46">
                  <c:v>4680</c:v>
                </c:pt>
                <c:pt idx="47">
                  <c:v>2760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Exponential Smoothing'!$C$1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'Simple Exponential Smoothing'!$A$2:$A$54</c:f>
              <c:numCache>
                <c:formatCode>mmm\-yy</c:formatCode>
                <c:ptCount val="5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</c:numCache>
            </c:numRef>
          </c:cat>
          <c:val>
            <c:numRef>
              <c:f>'Simple Exponential Smoothing'!$C$2:$C$54</c:f>
              <c:numCache>
                <c:formatCode>General</c:formatCode>
                <c:ptCount val="53"/>
                <c:pt idx="0">
                  <c:v>2830</c:v>
                </c:pt>
                <c:pt idx="1">
                  <c:v>2830</c:v>
                </c:pt>
                <c:pt idx="2">
                  <c:v>4198</c:v>
                </c:pt>
                <c:pt idx="3">
                  <c:v>3791.2</c:v>
                </c:pt>
                <c:pt idx="4">
                  <c:v>4666.4799999999996</c:v>
                </c:pt>
                <c:pt idx="5">
                  <c:v>4782.5919999999996</c:v>
                </c:pt>
                <c:pt idx="6">
                  <c:v>4487.0367999999999</c:v>
                </c:pt>
                <c:pt idx="7">
                  <c:v>3258.8147200000003</c:v>
                </c:pt>
                <c:pt idx="8">
                  <c:v>4765.5258880000001</c:v>
                </c:pt>
                <c:pt idx="9">
                  <c:v>3742.2103551999999</c:v>
                </c:pt>
                <c:pt idx="10">
                  <c:v>3530.8841420799999</c:v>
                </c:pt>
                <c:pt idx="11">
                  <c:v>2678.3536568320001</c:v>
                </c:pt>
                <c:pt idx="12">
                  <c:v>2991.3414627328002</c:v>
                </c:pt>
                <c:pt idx="13">
                  <c:v>3170.5365850931203</c:v>
                </c:pt>
                <c:pt idx="14">
                  <c:v>3662.2146340372483</c:v>
                </c:pt>
                <c:pt idx="15">
                  <c:v>3126.8858536148991</c:v>
                </c:pt>
                <c:pt idx="16">
                  <c:v>4466.7543414459597</c:v>
                </c:pt>
                <c:pt idx="17">
                  <c:v>5338.701736578384</c:v>
                </c:pt>
                <c:pt idx="18">
                  <c:v>5903.4806946313538</c:v>
                </c:pt>
                <c:pt idx="19">
                  <c:v>7215.3922778525412</c:v>
                </c:pt>
                <c:pt idx="20">
                  <c:v>6540.1569111410172</c:v>
                </c:pt>
                <c:pt idx="21">
                  <c:v>4788.0627644564065</c:v>
                </c:pt>
                <c:pt idx="22">
                  <c:v>3373.2251057825624</c:v>
                </c:pt>
                <c:pt idx="23">
                  <c:v>4331.290042313025</c:v>
                </c:pt>
                <c:pt idx="24">
                  <c:v>4672.5160169252104</c:v>
                </c:pt>
                <c:pt idx="25">
                  <c:v>4149.0064067700841</c:v>
                </c:pt>
                <c:pt idx="26">
                  <c:v>4317.6025627080335</c:v>
                </c:pt>
                <c:pt idx="27">
                  <c:v>5933.0410250832138</c:v>
                </c:pt>
                <c:pt idx="28">
                  <c:v>4773.2164100332857</c:v>
                </c:pt>
                <c:pt idx="29">
                  <c:v>4003.2865640133141</c:v>
                </c:pt>
                <c:pt idx="30">
                  <c:v>4769.314625605326</c:v>
                </c:pt>
                <c:pt idx="31">
                  <c:v>3755.7258502421305</c:v>
                </c:pt>
                <c:pt idx="32">
                  <c:v>4100.2903400968526</c:v>
                </c:pt>
                <c:pt idx="33">
                  <c:v>3446.1161360387414</c:v>
                </c:pt>
                <c:pt idx="34">
                  <c:v>3460.4464544154966</c:v>
                </c:pt>
                <c:pt idx="35">
                  <c:v>4570.1785817661985</c:v>
                </c:pt>
                <c:pt idx="36">
                  <c:v>4876.0714327064798</c:v>
                </c:pt>
                <c:pt idx="37">
                  <c:v>3858.4285730825923</c:v>
                </c:pt>
                <c:pt idx="38">
                  <c:v>3133.3714292330369</c:v>
                </c:pt>
                <c:pt idx="39">
                  <c:v>3893.3485716932146</c:v>
                </c:pt>
                <c:pt idx="40">
                  <c:v>2997.3394286772859</c:v>
                </c:pt>
                <c:pt idx="41">
                  <c:v>2326.9357714709145</c:v>
                </c:pt>
                <c:pt idx="42">
                  <c:v>4266.7743085883658</c:v>
                </c:pt>
                <c:pt idx="43">
                  <c:v>4094.7097234353464</c:v>
                </c:pt>
                <c:pt idx="44">
                  <c:v>2957.8838893741386</c:v>
                </c:pt>
                <c:pt idx="45">
                  <c:v>4639.1535557496554</c:v>
                </c:pt>
                <c:pt idx="46">
                  <c:v>3733.6614222998624</c:v>
                </c:pt>
                <c:pt idx="47">
                  <c:v>4301.4645689199451</c:v>
                </c:pt>
                <c:pt idx="48">
                  <c:v>3376.5858275679784</c:v>
                </c:pt>
                <c:pt idx="49">
                  <c:v>3376.5858275679784</c:v>
                </c:pt>
                <c:pt idx="50">
                  <c:v>3376.5858275679784</c:v>
                </c:pt>
                <c:pt idx="51">
                  <c:v>3376.5858275679784</c:v>
                </c:pt>
                <c:pt idx="52">
                  <c:v>3376.5858275679784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41472"/>
        <c:axId val="180350336"/>
      </c:lineChart>
      <c:dateAx>
        <c:axId val="155241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0350336"/>
        <c:crosses val="autoZero"/>
        <c:auto val="1"/>
        <c:lblOffset val="100"/>
        <c:baseTimeUnit val="months"/>
      </c:dateAx>
      <c:valAx>
        <c:axId val="1803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65906671041119858"/>
          <c:h val="0.74530475357247006"/>
        </c:manualLayout>
      </c:layout>
      <c:lineChart>
        <c:grouping val="standard"/>
        <c:varyColors val="0"/>
        <c:ser>
          <c:idx val="0"/>
          <c:order val="0"/>
          <c:tx>
            <c:strRef>
              <c:f>'Holt Exponential Smoothing'!$B$1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'Holt Exponential Smoothing'!$A$2:$A$31</c:f>
              <c:numCache>
                <c:formatCode>mmm\-yy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'Holt Exponential Smoothing'!$B$2:$B$31</c:f>
              <c:numCache>
                <c:formatCode>General</c:formatCode>
                <c:ptCount val="30"/>
                <c:pt idx="0">
                  <c:v>15800</c:v>
                </c:pt>
                <c:pt idx="1">
                  <c:v>15864</c:v>
                </c:pt>
                <c:pt idx="2">
                  <c:v>15932</c:v>
                </c:pt>
                <c:pt idx="3">
                  <c:v>16000</c:v>
                </c:pt>
                <c:pt idx="4">
                  <c:v>16047</c:v>
                </c:pt>
                <c:pt idx="5">
                  <c:v>16088</c:v>
                </c:pt>
                <c:pt idx="6">
                  <c:v>16223</c:v>
                </c:pt>
                <c:pt idx="7">
                  <c:v>16252</c:v>
                </c:pt>
                <c:pt idx="8">
                  <c:v>16286</c:v>
                </c:pt>
                <c:pt idx="9">
                  <c:v>16307</c:v>
                </c:pt>
                <c:pt idx="10">
                  <c:v>16357</c:v>
                </c:pt>
                <c:pt idx="11">
                  <c:v>16411</c:v>
                </c:pt>
                <c:pt idx="12">
                  <c:v>16443</c:v>
                </c:pt>
                <c:pt idx="13">
                  <c:v>16494</c:v>
                </c:pt>
                <c:pt idx="14">
                  <c:v>16513</c:v>
                </c:pt>
                <c:pt idx="15">
                  <c:v>16548</c:v>
                </c:pt>
                <c:pt idx="16">
                  <c:v>16594</c:v>
                </c:pt>
                <c:pt idx="17">
                  <c:v>16641</c:v>
                </c:pt>
                <c:pt idx="18">
                  <c:v>16679</c:v>
                </c:pt>
                <c:pt idx="19">
                  <c:v>16694</c:v>
                </c:pt>
                <c:pt idx="20">
                  <c:v>16716</c:v>
                </c:pt>
                <c:pt idx="21">
                  <c:v>16736</c:v>
                </c:pt>
                <c:pt idx="22">
                  <c:v>16754</c:v>
                </c:pt>
                <c:pt idx="23">
                  <c:v>16776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'Holt Exponential Smoothing'!$E$1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'Holt Exponential Smoothing'!$A$2:$A$31</c:f>
              <c:numCache>
                <c:formatCode>mmm\-yy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</c:numCache>
            </c:numRef>
          </c:cat>
          <c:val>
            <c:numRef>
              <c:f>'Holt Exponential Smoothing'!$E$2:$E$31</c:f>
              <c:numCache>
                <c:formatCode>0.00</c:formatCode>
                <c:ptCount val="30"/>
                <c:pt idx="1">
                  <c:v>15864</c:v>
                </c:pt>
                <c:pt idx="2">
                  <c:v>15927</c:v>
                </c:pt>
                <c:pt idx="3">
                  <c:v>15990.5</c:v>
                </c:pt>
                <c:pt idx="4">
                  <c:v>16054.850000000002</c:v>
                </c:pt>
                <c:pt idx="5">
                  <c:v>16113.945000000003</c:v>
                </c:pt>
                <c:pt idx="6">
                  <c:v>16165.826500000003</c:v>
                </c:pt>
                <c:pt idx="7">
                  <c:v>16239.049050000003</c:v>
                </c:pt>
                <c:pt idx="8">
                  <c:v>16303.722185000002</c:v>
                </c:pt>
                <c:pt idx="9">
                  <c:v>16359.488474500004</c:v>
                </c:pt>
                <c:pt idx="10">
                  <c:v>16402.052658650002</c:v>
                </c:pt>
                <c:pt idx="11">
                  <c:v>16440.598740105001</c:v>
                </c:pt>
                <c:pt idx="12">
                  <c:v>16478.275731258502</c:v>
                </c:pt>
                <c:pt idx="13">
                  <c:v>16510.289751055454</c:v>
                </c:pt>
                <c:pt idx="14">
                  <c:v>16543.471991787472</c:v>
                </c:pt>
                <c:pt idx="15">
                  <c:v>16569.770585194336</c:v>
                </c:pt>
                <c:pt idx="16">
                  <c:v>16594.632401400395</c:v>
                </c:pt>
                <c:pt idx="17">
                  <c:v>16622.658614225202</c:v>
                </c:pt>
                <c:pt idx="18">
                  <c:v>16655.313723062529</c:v>
                </c:pt>
                <c:pt idx="19">
                  <c:v>16690.406437826139</c:v>
                </c:pt>
                <c:pt idx="20">
                  <c:v>16720.839965854411</c:v>
                </c:pt>
                <c:pt idx="21">
                  <c:v>16748.102791691588</c:v>
                </c:pt>
                <c:pt idx="22">
                  <c:v>16771.702773192173</c:v>
                </c:pt>
                <c:pt idx="23">
                  <c:v>16791.412481073421</c:v>
                </c:pt>
                <c:pt idx="24">
                  <c:v>16809.038999271081</c:v>
                </c:pt>
                <c:pt idx="25">
                  <c:v>16829.74801368342</c:v>
                </c:pt>
                <c:pt idx="26">
                  <c:v>16850.457028095763</c:v>
                </c:pt>
                <c:pt idx="27">
                  <c:v>16871.166042508103</c:v>
                </c:pt>
                <c:pt idx="28">
                  <c:v>16871.166042508103</c:v>
                </c:pt>
                <c:pt idx="29">
                  <c:v>16891.875056920446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40960"/>
        <c:axId val="181223424"/>
      </c:lineChart>
      <c:dateAx>
        <c:axId val="155240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1223424"/>
        <c:crosses val="autoZero"/>
        <c:auto val="1"/>
        <c:lblOffset val="100"/>
        <c:baseTimeUnit val="months"/>
      </c:dateAx>
      <c:valAx>
        <c:axId val="181223424"/>
        <c:scaling>
          <c:orientation val="minMax"/>
          <c:max val="17000"/>
          <c:min val="15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gif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16</xdr:row>
      <xdr:rowOff>76201</xdr:rowOff>
    </xdr:from>
    <xdr:to>
      <xdr:col>8</xdr:col>
      <xdr:colOff>828674</xdr:colOff>
      <xdr:row>17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18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196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20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196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257175</xdr:colOff>
      <xdr:row>0</xdr:row>
      <xdr:rowOff>180975</xdr:rowOff>
    </xdr:from>
    <xdr:to>
      <xdr:col>11</xdr:col>
      <xdr:colOff>590550</xdr:colOff>
      <xdr:row>13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15</xdr:row>
      <xdr:rowOff>76201</xdr:rowOff>
    </xdr:from>
    <xdr:to>
      <xdr:col>8</xdr:col>
      <xdr:colOff>828674</xdr:colOff>
      <xdr:row>16</xdr:row>
      <xdr:rowOff>95250</xdr:rowOff>
    </xdr:to>
    <xdr:pic>
      <xdr:nvPicPr>
        <xdr:cNvPr id="2" name="image3.png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49" y="3467101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17</xdr:row>
      <xdr:rowOff>114300</xdr:rowOff>
    </xdr:from>
    <xdr:ext cx="78105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91175" y="3905250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19</xdr:row>
      <xdr:rowOff>123825</xdr:rowOff>
    </xdr:from>
    <xdr:ext cx="895350" cy="2000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91175" y="4314825"/>
          <a:ext cx="895350" cy="2000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323850</xdr:colOff>
      <xdr:row>0</xdr:row>
      <xdr:rowOff>295275</xdr:rowOff>
    </xdr:from>
    <xdr:to>
      <xdr:col>13</xdr:col>
      <xdr:colOff>85725</xdr:colOff>
      <xdr:row>14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4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4" y="320992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5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0250" y="364807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6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10250" y="405765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15</xdr:row>
      <xdr:rowOff>114300</xdr:rowOff>
    </xdr:from>
    <xdr:ext cx="647700" cy="161925"/>
    <xdr:pic>
      <xdr:nvPicPr>
        <xdr:cNvPr id="7" name="image4.gif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48325" y="3305175"/>
          <a:ext cx="64770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600075</xdr:colOff>
      <xdr:row>13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3609976"/>
          <a:ext cx="619125" cy="219074"/>
        </a:xfrm>
        <a:prstGeom prst="rect">
          <a:avLst/>
        </a:prstGeom>
        <a:solidFill>
          <a:schemeClr val="bg1"/>
        </a:solidFill>
        <a:extLst/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3075" y="404812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53075" y="445770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14</xdr:row>
      <xdr:rowOff>142875</xdr:rowOff>
    </xdr:from>
    <xdr:ext cx="1104900" cy="542925"/>
    <xdr:pic>
      <xdr:nvPicPr>
        <xdr:cNvPr id="7" name="image5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95925" y="3076575"/>
          <a:ext cx="1104900" cy="5429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161925</xdr:rowOff>
    </xdr:from>
    <xdr:to>
      <xdr:col>13</xdr:col>
      <xdr:colOff>428625</xdr:colOff>
      <xdr:row>13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17</xdr:row>
      <xdr:rowOff>76201</xdr:rowOff>
    </xdr:from>
    <xdr:to>
      <xdr:col>8</xdr:col>
      <xdr:colOff>828674</xdr:colOff>
      <xdr:row>18</xdr:row>
      <xdr:rowOff>95250</xdr:rowOff>
    </xdr:to>
    <xdr:pic>
      <xdr:nvPicPr>
        <xdr:cNvPr id="3" name="image3.png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3609976"/>
          <a:ext cx="619125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8</xdr:col>
      <xdr:colOff>142875</xdr:colOff>
      <xdr:row>19</xdr:row>
      <xdr:rowOff>114300</xdr:rowOff>
    </xdr:from>
    <xdr:ext cx="781050" cy="20002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53075" y="4048125"/>
          <a:ext cx="7810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21</xdr:row>
      <xdr:rowOff>123825</xdr:rowOff>
    </xdr:from>
    <xdr:ext cx="895350" cy="200025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53075" y="4457700"/>
          <a:ext cx="895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133350</xdr:colOff>
      <xdr:row>15</xdr:row>
      <xdr:rowOff>76199</xdr:rowOff>
    </xdr:from>
    <xdr:ext cx="2390775" cy="276225"/>
    <xdr:pic>
      <xdr:nvPicPr>
        <xdr:cNvPr id="6" name="image6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543550" y="3209924"/>
          <a:ext cx="2390775" cy="2762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</xdr:colOff>
      <xdr:row>16</xdr:row>
      <xdr:rowOff>114299</xdr:rowOff>
    </xdr:from>
    <xdr:ext cx="2828925" cy="21907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57975" y="3505199"/>
          <a:ext cx="282892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18</xdr:row>
      <xdr:rowOff>104775</xdr:rowOff>
    </xdr:from>
    <xdr:ext cx="2743200" cy="2000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00" y="3895725"/>
          <a:ext cx="27432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161925</xdr:colOff>
      <xdr:row>20</xdr:row>
      <xdr:rowOff>133350</xdr:rowOff>
    </xdr:from>
    <xdr:ext cx="1628775" cy="209550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24650" y="4324350"/>
          <a:ext cx="1628775" cy="20955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323851</xdr:colOff>
      <xdr:row>0</xdr:row>
      <xdr:rowOff>76201</xdr:rowOff>
    </xdr:from>
    <xdr:to>
      <xdr:col>15</xdr:col>
      <xdr:colOff>152401</xdr:colOff>
      <xdr:row>11</xdr:row>
      <xdr:rowOff>104776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25" sqref="G25"/>
    </sheetView>
  </sheetViews>
  <sheetFormatPr defaultRowHeight="15"/>
  <cols>
    <col min="3" max="3" width="11.5703125" bestFit="1" customWidth="1"/>
    <col min="8" max="8" width="15.28515625" customWidth="1"/>
    <col min="9" max="9" width="16.7109375" customWidth="1"/>
    <col min="11" max="11" width="13.28515625" customWidth="1"/>
  </cols>
  <sheetData>
    <row r="1" spans="1:6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5.75" thickBot="1">
      <c r="A2" s="3">
        <v>43101</v>
      </c>
      <c r="B2" s="4">
        <v>2830</v>
      </c>
      <c r="C2" s="5"/>
      <c r="D2" s="5"/>
      <c r="E2" s="5"/>
      <c r="F2" s="5"/>
    </row>
    <row r="3" spans="1:6" ht="15.75" thickBot="1">
      <c r="A3" s="3">
        <v>43132</v>
      </c>
      <c r="B3" s="4">
        <v>5110</v>
      </c>
      <c r="C3" s="5"/>
      <c r="D3" s="5"/>
      <c r="E3" s="5"/>
      <c r="F3" s="5"/>
    </row>
    <row r="4" spans="1:6" ht="15.75" thickBot="1">
      <c r="A4" s="3">
        <v>43160</v>
      </c>
      <c r="B4" s="4">
        <v>3520</v>
      </c>
      <c r="C4" s="5"/>
      <c r="D4" s="5"/>
      <c r="E4" s="5"/>
      <c r="F4" s="5"/>
    </row>
    <row r="5" spans="1:6" ht="15.75" thickBot="1">
      <c r="A5" s="3">
        <v>43191</v>
      </c>
      <c r="B5" s="4">
        <v>5250</v>
      </c>
      <c r="C5" s="5"/>
      <c r="D5" s="5"/>
      <c r="E5" s="5"/>
      <c r="F5" s="5"/>
    </row>
    <row r="6" spans="1:6" ht="15.75" thickBot="1">
      <c r="A6" s="3">
        <v>43221</v>
      </c>
      <c r="B6" s="4">
        <v>4860</v>
      </c>
      <c r="C6" s="5"/>
      <c r="D6" s="5"/>
      <c r="E6" s="5"/>
      <c r="F6" s="5"/>
    </row>
    <row r="7" spans="1:6" ht="15.75" thickBot="1">
      <c r="A7" s="3">
        <v>43252</v>
      </c>
      <c r="B7" s="4">
        <v>4290</v>
      </c>
      <c r="C7" s="5"/>
      <c r="D7" s="5"/>
      <c r="E7" s="5"/>
      <c r="F7" s="5"/>
    </row>
    <row r="8" spans="1:6" ht="15.75" thickBot="1">
      <c r="A8" s="3">
        <v>43282</v>
      </c>
      <c r="B8" s="4">
        <v>2440</v>
      </c>
      <c r="C8" s="5"/>
      <c r="D8" s="5"/>
      <c r="E8" s="5"/>
      <c r="F8" s="5"/>
    </row>
    <row r="9" spans="1:6" ht="15.75" thickBot="1">
      <c r="A9" s="3">
        <v>43313</v>
      </c>
      <c r="B9" s="4">
        <v>5770</v>
      </c>
      <c r="C9" s="5"/>
      <c r="D9" s="5"/>
      <c r="E9" s="5"/>
      <c r="F9" s="5"/>
    </row>
    <row r="10" spans="1:6" ht="15.75" thickBot="1">
      <c r="A10" s="3">
        <v>43344</v>
      </c>
      <c r="B10" s="4">
        <v>3060</v>
      </c>
      <c r="C10" s="5"/>
      <c r="D10" s="5"/>
      <c r="E10" s="5"/>
      <c r="F10" s="5"/>
    </row>
    <row r="11" spans="1:6" ht="15.75" thickBot="1">
      <c r="A11" s="3">
        <v>43374</v>
      </c>
      <c r="B11" s="4">
        <v>3390</v>
      </c>
      <c r="C11" s="5"/>
      <c r="D11" s="5"/>
      <c r="E11" s="5"/>
      <c r="F11" s="5"/>
    </row>
    <row r="12" spans="1:6" ht="15.75" thickBot="1">
      <c r="A12" s="3">
        <v>43405</v>
      </c>
      <c r="B12" s="4">
        <v>2110</v>
      </c>
      <c r="C12" s="5"/>
      <c r="D12" s="5"/>
      <c r="E12" s="5"/>
      <c r="F12" s="5"/>
    </row>
    <row r="13" spans="1:6" ht="15.75" thickBot="1">
      <c r="A13" s="3">
        <v>43435</v>
      </c>
      <c r="B13" s="4">
        <v>3200</v>
      </c>
      <c r="C13" s="5"/>
      <c r="D13" s="5"/>
      <c r="E13" s="5"/>
      <c r="F13" s="5"/>
    </row>
    <row r="14" spans="1:6" ht="15.75" thickBot="1">
      <c r="A14" s="3">
        <v>43466</v>
      </c>
      <c r="B14" s="4">
        <v>3290</v>
      </c>
      <c r="C14" s="5"/>
      <c r="D14" s="5"/>
      <c r="E14" s="5"/>
      <c r="F14" s="5"/>
    </row>
    <row r="15" spans="1:6" ht="15.75" thickBot="1">
      <c r="A15" s="3">
        <v>43497</v>
      </c>
      <c r="B15" s="4">
        <v>3990</v>
      </c>
      <c r="C15" s="5"/>
      <c r="D15" s="5"/>
      <c r="E15" s="5"/>
      <c r="F15" s="5"/>
    </row>
    <row r="16" spans="1:6" ht="15.75" thickBot="1">
      <c r="A16" s="3">
        <v>43525</v>
      </c>
      <c r="B16" s="4">
        <v>2770</v>
      </c>
      <c r="C16" s="5"/>
      <c r="D16" s="5"/>
      <c r="E16" s="5"/>
      <c r="F16" s="5"/>
    </row>
    <row r="17" spans="1:11" ht="15.75" thickBot="1">
      <c r="A17" s="3">
        <v>43556</v>
      </c>
      <c r="B17" s="4">
        <v>5360</v>
      </c>
      <c r="C17" s="5"/>
      <c r="D17" s="5"/>
      <c r="E17" s="5"/>
      <c r="F17" s="5"/>
      <c r="H17" s="19" t="s">
        <v>3</v>
      </c>
      <c r="I17" s="21"/>
      <c r="J17" s="7"/>
      <c r="K17" s="19" t="s">
        <v>6</v>
      </c>
    </row>
    <row r="18" spans="1:11" ht="15.75" thickBot="1">
      <c r="A18" s="3">
        <v>43586</v>
      </c>
      <c r="B18" s="4">
        <v>5920</v>
      </c>
      <c r="C18" s="5"/>
      <c r="D18" s="5"/>
      <c r="E18" s="5"/>
      <c r="F18" s="5"/>
      <c r="H18" s="20"/>
      <c r="I18" s="20"/>
      <c r="J18" s="7"/>
      <c r="K18" s="20"/>
    </row>
    <row r="19" spans="1:11" ht="15.75" thickBot="1">
      <c r="A19" s="3">
        <v>43617</v>
      </c>
      <c r="B19" s="4">
        <v>6280</v>
      </c>
      <c r="C19" s="5"/>
      <c r="D19" s="5"/>
      <c r="E19" s="5"/>
      <c r="F19" s="5"/>
      <c r="H19" s="19" t="s">
        <v>7</v>
      </c>
      <c r="I19" s="22"/>
      <c r="J19" s="7"/>
      <c r="K19" s="19" t="s">
        <v>8</v>
      </c>
    </row>
    <row r="20" spans="1:11" ht="15.75" thickBot="1">
      <c r="A20" s="3">
        <v>43647</v>
      </c>
      <c r="B20" s="4">
        <v>8090</v>
      </c>
      <c r="C20" s="5"/>
      <c r="D20" s="5"/>
      <c r="E20" s="5"/>
      <c r="F20" s="5"/>
      <c r="H20" s="20"/>
      <c r="I20" s="20"/>
      <c r="J20" s="7"/>
      <c r="K20" s="20"/>
    </row>
    <row r="21" spans="1:11" ht="15.75" thickBot="1">
      <c r="A21" s="3">
        <v>43678</v>
      </c>
      <c r="B21" s="4">
        <v>6090</v>
      </c>
      <c r="C21" s="5"/>
      <c r="D21" s="5"/>
      <c r="E21" s="5"/>
      <c r="F21" s="5"/>
      <c r="H21" s="19" t="s">
        <v>9</v>
      </c>
      <c r="I21" s="22"/>
      <c r="J21" s="7"/>
      <c r="K21" s="19" t="s">
        <v>10</v>
      </c>
    </row>
    <row r="22" spans="1:11" ht="15.75" thickBot="1">
      <c r="A22" s="3">
        <v>43709</v>
      </c>
      <c r="B22" s="4">
        <v>3620</v>
      </c>
      <c r="C22" s="5"/>
      <c r="D22" s="5"/>
      <c r="E22" s="5"/>
      <c r="F22" s="5"/>
      <c r="H22" s="20"/>
      <c r="I22" s="20"/>
      <c r="J22" s="7"/>
      <c r="K22" s="20"/>
    </row>
    <row r="23" spans="1:11" ht="15.75" thickBot="1">
      <c r="A23" s="3">
        <v>43739</v>
      </c>
      <c r="B23" s="4">
        <v>2430</v>
      </c>
      <c r="C23" s="5"/>
      <c r="D23" s="5"/>
      <c r="E23" s="5"/>
      <c r="F23" s="5"/>
      <c r="H23" s="7"/>
      <c r="I23" s="7"/>
      <c r="J23" s="7"/>
      <c r="K23" s="19" t="s">
        <v>11</v>
      </c>
    </row>
    <row r="24" spans="1:11" ht="15.75" thickBot="1">
      <c r="A24" s="3">
        <v>43770</v>
      </c>
      <c r="B24" s="4">
        <v>4970</v>
      </c>
      <c r="C24" s="5"/>
      <c r="D24" s="5"/>
      <c r="E24" s="5"/>
      <c r="F24" s="5"/>
      <c r="H24" s="7"/>
      <c r="I24" s="7"/>
      <c r="J24" s="7"/>
      <c r="K24" s="20"/>
    </row>
    <row r="25" spans="1:11" ht="15.75" thickBot="1">
      <c r="A25" s="3">
        <v>43800</v>
      </c>
      <c r="B25" s="4">
        <v>4900</v>
      </c>
      <c r="C25" s="5"/>
      <c r="D25" s="5"/>
      <c r="E25" s="5"/>
      <c r="F25" s="5"/>
    </row>
    <row r="26" spans="1:11" ht="15.75" thickBot="1">
      <c r="A26" s="3">
        <v>43831</v>
      </c>
      <c r="B26" s="4">
        <v>3800</v>
      </c>
      <c r="C26" s="5"/>
      <c r="D26" s="5"/>
      <c r="E26" s="5"/>
      <c r="F26" s="5"/>
    </row>
    <row r="27" spans="1:11" ht="15.75" thickBot="1">
      <c r="A27" s="3">
        <v>43862</v>
      </c>
      <c r="B27" s="4">
        <v>4430</v>
      </c>
      <c r="C27" s="5"/>
      <c r="D27" s="5"/>
      <c r="E27" s="5"/>
      <c r="F27" s="5"/>
    </row>
    <row r="28" spans="1:11" ht="15.75" thickBot="1">
      <c r="A28" s="3">
        <v>43891</v>
      </c>
      <c r="B28" s="4">
        <v>7010</v>
      </c>
      <c r="C28" s="5"/>
      <c r="D28" s="5"/>
      <c r="E28" s="5"/>
      <c r="F28" s="5"/>
    </row>
    <row r="29" spans="1:11" ht="15.75" thickBot="1">
      <c r="A29" s="6">
        <v>43922</v>
      </c>
      <c r="B29" s="4">
        <v>4000</v>
      </c>
      <c r="C29" s="5"/>
      <c r="D29" s="5"/>
      <c r="E29" s="5"/>
      <c r="F29" s="5"/>
    </row>
    <row r="30" spans="1:11" ht="15.75" thickBot="1">
      <c r="A30" s="6">
        <v>43952</v>
      </c>
      <c r="B30" s="4">
        <v>3490</v>
      </c>
      <c r="C30" s="5"/>
      <c r="D30" s="5"/>
      <c r="E30" s="5"/>
      <c r="F30" s="5"/>
    </row>
    <row r="31" spans="1:11" ht="15.75" thickBot="1">
      <c r="A31" s="6">
        <v>43983</v>
      </c>
      <c r="B31" s="4">
        <v>5280</v>
      </c>
      <c r="C31" s="5"/>
      <c r="D31" s="5"/>
      <c r="E31" s="5"/>
      <c r="F31" s="5"/>
    </row>
    <row r="32" spans="1:11" ht="15.75" thickBot="1">
      <c r="A32" s="6">
        <v>44013</v>
      </c>
      <c r="B32" s="4">
        <v>3080</v>
      </c>
      <c r="C32" s="5"/>
      <c r="D32" s="5"/>
      <c r="E32" s="5"/>
      <c r="F32" s="5"/>
    </row>
    <row r="33" spans="1:6" ht="15.75" thickBot="1">
      <c r="A33" s="6">
        <v>44044</v>
      </c>
      <c r="B33" s="4">
        <v>4330</v>
      </c>
      <c r="C33" s="5"/>
      <c r="D33" s="5"/>
      <c r="E33" s="5"/>
      <c r="F33" s="5"/>
    </row>
    <row r="34" spans="1:6" ht="15.75" thickBot="1">
      <c r="A34" s="6">
        <v>44075</v>
      </c>
      <c r="B34" s="4">
        <v>3010</v>
      </c>
      <c r="C34" s="5"/>
      <c r="D34" s="5"/>
      <c r="E34" s="5"/>
      <c r="F34" s="5"/>
    </row>
    <row r="35" spans="1:6" ht="15.75" thickBot="1">
      <c r="A35" s="6">
        <v>44105</v>
      </c>
      <c r="B35" s="4">
        <v>3470</v>
      </c>
      <c r="C35" s="5"/>
      <c r="D35" s="5"/>
      <c r="E35" s="5"/>
      <c r="F35" s="5"/>
    </row>
    <row r="36" spans="1:6" ht="15.75" thickBot="1">
      <c r="A36" s="6">
        <v>44136</v>
      </c>
      <c r="B36" s="4">
        <v>5310</v>
      </c>
      <c r="C36" s="5"/>
      <c r="D36" s="5"/>
      <c r="E36" s="5"/>
      <c r="F36" s="5"/>
    </row>
    <row r="37" spans="1:6" ht="15.75" thickBot="1">
      <c r="A37" s="6">
        <v>44166</v>
      </c>
      <c r="B37" s="4">
        <v>5080</v>
      </c>
      <c r="C37" s="5"/>
      <c r="D37" s="5"/>
      <c r="E37" s="5"/>
      <c r="F37" s="5"/>
    </row>
    <row r="38" spans="1:6" ht="15.75" thickBot="1">
      <c r="A38" s="6">
        <v>44197</v>
      </c>
      <c r="B38" s="4">
        <v>3180</v>
      </c>
      <c r="C38" s="5"/>
      <c r="D38" s="5"/>
      <c r="E38" s="5"/>
      <c r="F38" s="5"/>
    </row>
    <row r="39" spans="1:6" ht="15.75" thickBot="1">
      <c r="A39" s="6">
        <v>44228</v>
      </c>
      <c r="B39" s="4">
        <v>2650</v>
      </c>
      <c r="C39" s="5"/>
      <c r="D39" s="5"/>
      <c r="E39" s="5"/>
      <c r="F39" s="5"/>
    </row>
    <row r="40" spans="1:6" ht="15.75" thickBot="1">
      <c r="A40" s="6">
        <v>44256</v>
      </c>
      <c r="B40" s="4">
        <v>4400</v>
      </c>
      <c r="C40" s="5"/>
      <c r="D40" s="5"/>
      <c r="E40" s="5"/>
      <c r="F40" s="5"/>
    </row>
    <row r="41" spans="1:6" ht="15.75" thickBot="1">
      <c r="A41" s="6">
        <v>44287</v>
      </c>
      <c r="B41" s="4">
        <v>2400</v>
      </c>
      <c r="C41" s="5"/>
      <c r="D41" s="5"/>
      <c r="E41" s="5"/>
      <c r="F41" s="5"/>
    </row>
    <row r="42" spans="1:6" ht="15.75" thickBot="1">
      <c r="A42" s="6">
        <v>44317</v>
      </c>
      <c r="B42" s="4">
        <v>1880</v>
      </c>
      <c r="C42" s="5"/>
      <c r="D42" s="5"/>
      <c r="E42" s="5"/>
      <c r="F42" s="5"/>
    </row>
    <row r="43" spans="1:6" ht="15.75" thickBot="1">
      <c r="A43" s="6">
        <v>44348</v>
      </c>
      <c r="B43" s="4">
        <v>5560</v>
      </c>
      <c r="C43" s="5"/>
      <c r="D43" s="5"/>
      <c r="E43" s="5"/>
      <c r="F43" s="5"/>
    </row>
    <row r="44" spans="1:6" ht="15.75" thickBot="1">
      <c r="A44" s="6">
        <v>44378</v>
      </c>
      <c r="B44" s="4">
        <v>3980</v>
      </c>
      <c r="C44" s="5"/>
      <c r="D44" s="5"/>
      <c r="E44" s="5"/>
      <c r="F44" s="5"/>
    </row>
    <row r="45" spans="1:6" ht="15.75" thickBot="1">
      <c r="A45" s="6">
        <v>44409</v>
      </c>
      <c r="B45" s="4">
        <v>2200</v>
      </c>
      <c r="C45" s="5"/>
      <c r="D45" s="5"/>
      <c r="E45" s="5"/>
      <c r="F45" s="5"/>
    </row>
    <row r="46" spans="1:6" ht="15.75" thickBot="1">
      <c r="A46" s="6">
        <v>44440</v>
      </c>
      <c r="B46" s="4">
        <v>5760</v>
      </c>
      <c r="C46" s="5"/>
      <c r="D46" s="5"/>
      <c r="E46" s="5"/>
      <c r="F46" s="5"/>
    </row>
    <row r="47" spans="1:6" ht="15.75" thickBot="1">
      <c r="A47" s="6">
        <v>44470</v>
      </c>
      <c r="B47" s="4">
        <v>3130</v>
      </c>
      <c r="C47" s="5"/>
      <c r="D47" s="5"/>
      <c r="E47" s="5"/>
      <c r="F47" s="5"/>
    </row>
    <row r="48" spans="1:6" ht="15.75" thickBot="1">
      <c r="A48" s="6">
        <v>44501</v>
      </c>
      <c r="B48" s="4">
        <v>4680</v>
      </c>
      <c r="C48" s="5"/>
      <c r="D48" s="5"/>
      <c r="E48" s="5"/>
      <c r="F48" s="5"/>
    </row>
    <row r="49" spans="1:6" ht="15.75" thickBot="1">
      <c r="A49" s="6">
        <v>44531</v>
      </c>
      <c r="B49" s="4">
        <v>2760</v>
      </c>
      <c r="C49" s="5"/>
      <c r="D49" s="5"/>
      <c r="E49" s="5"/>
      <c r="F49" s="5"/>
    </row>
    <row r="50" spans="1:6" ht="15.75" thickBot="1">
      <c r="A50" s="6">
        <v>44562</v>
      </c>
      <c r="B50" s="5"/>
      <c r="C50" s="9">
        <f>AVERAGE(B2:B49)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0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0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0"/>
        <v>4133.541666666667</v>
      </c>
      <c r="D54" s="5"/>
      <c r="E54" s="5"/>
      <c r="F54" s="5"/>
    </row>
  </sheetData>
  <mergeCells count="10">
    <mergeCell ref="K23:K24"/>
    <mergeCell ref="H17:H18"/>
    <mergeCell ref="I17:I18"/>
    <mergeCell ref="K17:K18"/>
    <mergeCell ref="I19:I20"/>
    <mergeCell ref="K19:K20"/>
    <mergeCell ref="H19:H20"/>
    <mergeCell ref="H21:H22"/>
    <mergeCell ref="I21:I22"/>
    <mergeCell ref="K21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E2" sqref="E2"/>
    </sheetView>
  </sheetViews>
  <sheetFormatPr defaultRowHeight="15"/>
  <cols>
    <col min="3" max="3" width="10.28515625" customWidth="1"/>
    <col min="5" max="6" width="11.5703125" bestFit="1" customWidth="1"/>
    <col min="8" max="8" width="15" customWidth="1"/>
    <col min="9" max="9" width="17.28515625" customWidth="1"/>
    <col min="10" max="10" width="11.28515625" customWidth="1"/>
    <col min="11" max="11" width="13.140625" customWidth="1"/>
    <col min="12" max="12" width="10.5703125" bestFit="1" customWidth="1"/>
  </cols>
  <sheetData>
    <row r="1" spans="1:12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2" ht="15.75" thickBot="1">
      <c r="A2" s="3">
        <v>43101</v>
      </c>
      <c r="B2" s="4">
        <v>2830</v>
      </c>
      <c r="C2" s="9">
        <f t="shared" ref="C2:C48" si="0">C3</f>
        <v>4133.541666666667</v>
      </c>
      <c r="D2" s="9">
        <f>B2-C2</f>
        <v>-1303.541666666667</v>
      </c>
      <c r="E2" s="9">
        <f>ABS(D2)</f>
        <v>1303.541666666667</v>
      </c>
      <c r="F2" s="9">
        <f>POWER(D2,2)</f>
        <v>1699220.8767361119</v>
      </c>
    </row>
    <row r="3" spans="1:12" ht="15.75" thickBot="1">
      <c r="A3" s="3">
        <v>43132</v>
      </c>
      <c r="B3" s="4">
        <v>5110</v>
      </c>
      <c r="C3" s="9">
        <f t="shared" si="0"/>
        <v>4133.541666666667</v>
      </c>
      <c r="D3" s="9">
        <f t="shared" ref="D3:D49" si="1">B3-C3</f>
        <v>976.45833333333303</v>
      </c>
      <c r="E3" s="9">
        <f t="shared" ref="E3:E49" si="2">ABS(D3)</f>
        <v>976.45833333333303</v>
      </c>
      <c r="F3" s="9">
        <f t="shared" ref="F3:F49" si="3">POWER(D3,2)</f>
        <v>953470.87673611054</v>
      </c>
    </row>
    <row r="4" spans="1:12" ht="15.75" thickBot="1">
      <c r="A4" s="3">
        <v>43160</v>
      </c>
      <c r="B4" s="4">
        <v>3520</v>
      </c>
      <c r="C4" s="9">
        <f t="shared" si="0"/>
        <v>4133.541666666667</v>
      </c>
      <c r="D4" s="9">
        <f t="shared" si="1"/>
        <v>-613.54166666666697</v>
      </c>
      <c r="E4" s="9">
        <f t="shared" si="2"/>
        <v>613.54166666666697</v>
      </c>
      <c r="F4" s="9">
        <f t="shared" si="3"/>
        <v>376433.37673611147</v>
      </c>
    </row>
    <row r="5" spans="1:12" ht="15.75" thickBot="1">
      <c r="A5" s="3">
        <v>43191</v>
      </c>
      <c r="B5" s="4">
        <v>5250</v>
      </c>
      <c r="C5" s="9">
        <f t="shared" si="0"/>
        <v>4133.541666666667</v>
      </c>
      <c r="D5" s="9">
        <f t="shared" si="1"/>
        <v>1116.458333333333</v>
      </c>
      <c r="E5" s="9">
        <f t="shared" si="2"/>
        <v>1116.458333333333</v>
      </c>
      <c r="F5" s="9">
        <f t="shared" si="3"/>
        <v>1246479.2100694438</v>
      </c>
    </row>
    <row r="6" spans="1:12" ht="15.75" thickBot="1">
      <c r="A6" s="3">
        <v>43221</v>
      </c>
      <c r="B6" s="4">
        <v>4860</v>
      </c>
      <c r="C6" s="9">
        <f t="shared" si="0"/>
        <v>4133.541666666667</v>
      </c>
      <c r="D6" s="9">
        <f t="shared" si="1"/>
        <v>726.45833333333303</v>
      </c>
      <c r="E6" s="9">
        <f t="shared" si="2"/>
        <v>726.45833333333303</v>
      </c>
      <c r="F6" s="9">
        <f t="shared" si="3"/>
        <v>527741.71006944403</v>
      </c>
    </row>
    <row r="7" spans="1:12" ht="15.75" thickBot="1">
      <c r="A7" s="3">
        <v>43252</v>
      </c>
      <c r="B7" s="4">
        <v>4290</v>
      </c>
      <c r="C7" s="9">
        <f t="shared" si="0"/>
        <v>4133.541666666667</v>
      </c>
      <c r="D7" s="9">
        <f t="shared" si="1"/>
        <v>156.45833333333303</v>
      </c>
      <c r="E7" s="9">
        <f t="shared" si="2"/>
        <v>156.45833333333303</v>
      </c>
      <c r="F7" s="9">
        <f t="shared" si="3"/>
        <v>24479.210069444351</v>
      </c>
    </row>
    <row r="8" spans="1:12" ht="15.75" thickBot="1">
      <c r="A8" s="3">
        <v>43282</v>
      </c>
      <c r="B8" s="4">
        <v>2440</v>
      </c>
      <c r="C8" s="9">
        <f t="shared" si="0"/>
        <v>4133.541666666667</v>
      </c>
      <c r="D8" s="9">
        <f t="shared" si="1"/>
        <v>-1693.541666666667</v>
      </c>
      <c r="E8" s="9">
        <f t="shared" si="2"/>
        <v>1693.541666666667</v>
      </c>
      <c r="F8" s="9">
        <f t="shared" si="3"/>
        <v>2868083.3767361119</v>
      </c>
    </row>
    <row r="9" spans="1:12" ht="15.75" thickBot="1">
      <c r="A9" s="3">
        <v>43313</v>
      </c>
      <c r="B9" s="4">
        <v>5770</v>
      </c>
      <c r="C9" s="9">
        <f t="shared" si="0"/>
        <v>4133.541666666667</v>
      </c>
      <c r="D9" s="9">
        <f t="shared" si="1"/>
        <v>1636.458333333333</v>
      </c>
      <c r="E9" s="9">
        <f t="shared" si="2"/>
        <v>1636.458333333333</v>
      </c>
      <c r="F9" s="9">
        <f>POWER(D9,2)</f>
        <v>2677995.8767361101</v>
      </c>
    </row>
    <row r="10" spans="1:12" ht="15.75" thickBot="1">
      <c r="A10" s="3">
        <v>43344</v>
      </c>
      <c r="B10" s="4">
        <v>3060</v>
      </c>
      <c r="C10" s="9">
        <f t="shared" si="0"/>
        <v>4133.541666666667</v>
      </c>
      <c r="D10" s="9">
        <f t="shared" si="1"/>
        <v>-1073.541666666667</v>
      </c>
      <c r="E10" s="9">
        <f t="shared" si="2"/>
        <v>1073.541666666667</v>
      </c>
      <c r="F10" s="9">
        <f t="shared" si="3"/>
        <v>1152491.7100694452</v>
      </c>
    </row>
    <row r="11" spans="1:12" ht="15.75" thickBot="1">
      <c r="A11" s="3">
        <v>43374</v>
      </c>
      <c r="B11" s="4">
        <v>3390</v>
      </c>
      <c r="C11" s="9">
        <f t="shared" si="0"/>
        <v>4133.541666666667</v>
      </c>
      <c r="D11" s="9">
        <f t="shared" si="1"/>
        <v>-743.54166666666697</v>
      </c>
      <c r="E11" s="9">
        <f t="shared" si="2"/>
        <v>743.54166666666697</v>
      </c>
      <c r="F11" s="9">
        <f t="shared" si="3"/>
        <v>552854.21006944485</v>
      </c>
    </row>
    <row r="12" spans="1:12" ht="15.75" thickBot="1">
      <c r="A12" s="3">
        <v>43405</v>
      </c>
      <c r="B12" s="4">
        <v>2110</v>
      </c>
      <c r="C12" s="9">
        <f t="shared" si="0"/>
        <v>4133.541666666667</v>
      </c>
      <c r="D12" s="9">
        <f t="shared" si="1"/>
        <v>-2023.541666666667</v>
      </c>
      <c r="E12" s="9">
        <f t="shared" si="2"/>
        <v>2023.541666666667</v>
      </c>
      <c r="F12" s="9">
        <f t="shared" si="3"/>
        <v>4094720.8767361124</v>
      </c>
    </row>
    <row r="13" spans="1:12" ht="15.75" thickBot="1">
      <c r="A13" s="3">
        <v>43435</v>
      </c>
      <c r="B13" s="4">
        <v>3200</v>
      </c>
      <c r="C13" s="9">
        <f t="shared" si="0"/>
        <v>4133.541666666667</v>
      </c>
      <c r="D13" s="9">
        <f t="shared" si="1"/>
        <v>-933.54166666666697</v>
      </c>
      <c r="E13" s="9">
        <f t="shared" si="2"/>
        <v>933.54166666666697</v>
      </c>
      <c r="F13" s="9">
        <f t="shared" si="3"/>
        <v>871500.04340277833</v>
      </c>
    </row>
    <row r="14" spans="1:12" ht="15.75" thickBot="1">
      <c r="A14" s="3">
        <v>43466</v>
      </c>
      <c r="B14" s="4">
        <v>3290</v>
      </c>
      <c r="C14" s="9">
        <f t="shared" si="0"/>
        <v>4133.541666666667</v>
      </c>
      <c r="D14" s="9">
        <f t="shared" si="1"/>
        <v>-843.54166666666697</v>
      </c>
      <c r="E14" s="9">
        <f t="shared" si="2"/>
        <v>843.54166666666697</v>
      </c>
      <c r="F14" s="9">
        <f t="shared" si="3"/>
        <v>711562.54340277833</v>
      </c>
    </row>
    <row r="15" spans="1:12" ht="15.75" thickBot="1">
      <c r="A15" s="3">
        <v>43497</v>
      </c>
      <c r="B15" s="4">
        <v>3990</v>
      </c>
      <c r="C15" s="9">
        <f t="shared" si="0"/>
        <v>4133.541666666667</v>
      </c>
      <c r="D15" s="9">
        <f t="shared" si="1"/>
        <v>-143.54166666666697</v>
      </c>
      <c r="E15" s="9">
        <f t="shared" si="2"/>
        <v>143.54166666666697</v>
      </c>
      <c r="F15" s="9">
        <f t="shared" si="3"/>
        <v>20604.210069444533</v>
      </c>
    </row>
    <row r="16" spans="1:12" ht="15.75" thickBot="1">
      <c r="A16" s="3">
        <v>43525</v>
      </c>
      <c r="B16" s="4">
        <v>2770</v>
      </c>
      <c r="C16" s="9">
        <f t="shared" si="0"/>
        <v>4133.541666666667</v>
      </c>
      <c r="D16" s="9">
        <f t="shared" si="1"/>
        <v>-1363.541666666667</v>
      </c>
      <c r="E16" s="9">
        <f t="shared" si="2"/>
        <v>1363.541666666667</v>
      </c>
      <c r="F16" s="9">
        <f t="shared" si="3"/>
        <v>1859245.8767361119</v>
      </c>
      <c r="H16" s="19" t="s">
        <v>3</v>
      </c>
      <c r="I16" s="21"/>
      <c r="J16" s="8"/>
      <c r="K16" s="19" t="s">
        <v>6</v>
      </c>
      <c r="L16" s="23">
        <f>AVERAGE(D2:D49)</f>
        <v>-3.0316490059097606E-13</v>
      </c>
    </row>
    <row r="17" spans="1:12" ht="15.75" thickBot="1">
      <c r="A17" s="3">
        <v>43556</v>
      </c>
      <c r="B17" s="4">
        <v>5360</v>
      </c>
      <c r="C17" s="9">
        <f t="shared" si="0"/>
        <v>4133.541666666667</v>
      </c>
      <c r="D17" s="9">
        <f t="shared" si="1"/>
        <v>1226.458333333333</v>
      </c>
      <c r="E17" s="9">
        <f t="shared" si="2"/>
        <v>1226.458333333333</v>
      </c>
      <c r="F17" s="9">
        <f t="shared" si="3"/>
        <v>1504200.0434027771</v>
      </c>
      <c r="H17" s="20"/>
      <c r="I17" s="20"/>
      <c r="J17" s="8"/>
      <c r="K17" s="20"/>
      <c r="L17" s="23"/>
    </row>
    <row r="18" spans="1:12" ht="15.75" thickBot="1">
      <c r="A18" s="3">
        <v>43586</v>
      </c>
      <c r="B18" s="4">
        <v>5920</v>
      </c>
      <c r="C18" s="9">
        <f t="shared" si="0"/>
        <v>4133.541666666667</v>
      </c>
      <c r="D18" s="9">
        <f t="shared" si="1"/>
        <v>1786.458333333333</v>
      </c>
      <c r="E18" s="9">
        <f t="shared" si="2"/>
        <v>1786.458333333333</v>
      </c>
      <c r="F18" s="9">
        <f t="shared" si="3"/>
        <v>3191433.3767361101</v>
      </c>
      <c r="H18" s="19" t="s">
        <v>7</v>
      </c>
      <c r="I18" s="22"/>
      <c r="J18" s="8"/>
      <c r="K18" s="19" t="s">
        <v>8</v>
      </c>
      <c r="L18" s="23">
        <f>AVERAGE(E2:E49)</f>
        <v>1158.0034722222219</v>
      </c>
    </row>
    <row r="19" spans="1:12" ht="15.75" thickBot="1">
      <c r="A19" s="3">
        <v>43617</v>
      </c>
      <c r="B19" s="4">
        <v>6280</v>
      </c>
      <c r="C19" s="9">
        <f t="shared" si="0"/>
        <v>4133.541666666667</v>
      </c>
      <c r="D19" s="9">
        <f t="shared" si="1"/>
        <v>2146.458333333333</v>
      </c>
      <c r="E19" s="9">
        <f t="shared" si="2"/>
        <v>2146.458333333333</v>
      </c>
      <c r="F19" s="9">
        <f t="shared" si="3"/>
        <v>4607283.3767361101</v>
      </c>
      <c r="H19" s="20"/>
      <c r="I19" s="20"/>
      <c r="J19" s="8"/>
      <c r="K19" s="20"/>
      <c r="L19" s="23"/>
    </row>
    <row r="20" spans="1:12" ht="15.75" thickBot="1">
      <c r="A20" s="3">
        <v>43647</v>
      </c>
      <c r="B20" s="4">
        <v>8090</v>
      </c>
      <c r="C20" s="9">
        <f t="shared" si="0"/>
        <v>4133.541666666667</v>
      </c>
      <c r="D20" s="9">
        <f t="shared" si="1"/>
        <v>3956.458333333333</v>
      </c>
      <c r="E20" s="9">
        <f t="shared" si="2"/>
        <v>3956.458333333333</v>
      </c>
      <c r="F20" s="9">
        <f t="shared" si="3"/>
        <v>15653562.543402776</v>
      </c>
      <c r="H20" s="19" t="s">
        <v>9</v>
      </c>
      <c r="I20" s="22"/>
      <c r="J20" s="8"/>
      <c r="K20" s="19" t="s">
        <v>10</v>
      </c>
      <c r="L20" s="23">
        <f>AVERAGE(F2:F49)</f>
        <v>1898414.5399305553</v>
      </c>
    </row>
    <row r="21" spans="1:12" ht="15.75" thickBot="1">
      <c r="A21" s="3">
        <v>43678</v>
      </c>
      <c r="B21" s="4">
        <v>6090</v>
      </c>
      <c r="C21" s="9">
        <f t="shared" si="0"/>
        <v>4133.541666666667</v>
      </c>
      <c r="D21" s="9">
        <f t="shared" si="1"/>
        <v>1956.458333333333</v>
      </c>
      <c r="E21" s="9">
        <f t="shared" si="2"/>
        <v>1956.458333333333</v>
      </c>
      <c r="F21" s="9">
        <f t="shared" si="3"/>
        <v>3827729.2100694431</v>
      </c>
      <c r="H21" s="20"/>
      <c r="I21" s="20"/>
      <c r="J21" s="8"/>
      <c r="K21" s="20"/>
      <c r="L21" s="24"/>
    </row>
    <row r="22" spans="1:12" ht="15.75" thickBot="1">
      <c r="A22" s="3">
        <v>43709</v>
      </c>
      <c r="B22" s="4">
        <v>3620</v>
      </c>
      <c r="C22" s="9">
        <f t="shared" si="0"/>
        <v>4133.541666666667</v>
      </c>
      <c r="D22" s="9">
        <f t="shared" si="1"/>
        <v>-513.54166666666697</v>
      </c>
      <c r="E22" s="9">
        <f t="shared" si="2"/>
        <v>513.54166666666697</v>
      </c>
      <c r="F22" s="9">
        <f t="shared" si="3"/>
        <v>263725.0434027781</v>
      </c>
      <c r="H22" s="7"/>
      <c r="I22" s="7"/>
      <c r="J22" s="7"/>
      <c r="K22" s="19" t="s">
        <v>11</v>
      </c>
      <c r="L22" s="24">
        <f>SQRT(L20)</f>
        <v>1377.8296483711458</v>
      </c>
    </row>
    <row r="23" spans="1:12" ht="15.75" thickBot="1">
      <c r="A23" s="3">
        <v>43739</v>
      </c>
      <c r="B23" s="4">
        <v>2430</v>
      </c>
      <c r="C23" s="9">
        <f t="shared" si="0"/>
        <v>4133.541666666667</v>
      </c>
      <c r="D23" s="9">
        <f t="shared" si="1"/>
        <v>-1703.541666666667</v>
      </c>
      <c r="E23" s="9">
        <f t="shared" si="2"/>
        <v>1703.541666666667</v>
      </c>
      <c r="F23" s="9">
        <f t="shared" si="3"/>
        <v>2902054.2100694454</v>
      </c>
      <c r="H23" s="7"/>
      <c r="I23" s="7"/>
      <c r="J23" s="7"/>
      <c r="K23" s="20"/>
      <c r="L23" s="24"/>
    </row>
    <row r="24" spans="1:12" ht="15.75" thickBot="1">
      <c r="A24" s="3">
        <v>43770</v>
      </c>
      <c r="B24" s="4">
        <v>4970</v>
      </c>
      <c r="C24" s="9">
        <f t="shared" si="0"/>
        <v>4133.541666666667</v>
      </c>
      <c r="D24" s="9">
        <f t="shared" si="1"/>
        <v>836.45833333333303</v>
      </c>
      <c r="E24" s="9">
        <f t="shared" si="2"/>
        <v>836.45833333333303</v>
      </c>
      <c r="F24" s="9">
        <f t="shared" si="3"/>
        <v>699662.54340277729</v>
      </c>
    </row>
    <row r="25" spans="1:12" ht="15.75" thickBot="1">
      <c r="A25" s="3">
        <v>43800</v>
      </c>
      <c r="B25" s="4">
        <v>4900</v>
      </c>
      <c r="C25" s="9">
        <f t="shared" si="0"/>
        <v>4133.541666666667</v>
      </c>
      <c r="D25" s="9">
        <f t="shared" si="1"/>
        <v>766.45833333333303</v>
      </c>
      <c r="E25" s="9">
        <f t="shared" si="2"/>
        <v>766.45833333333303</v>
      </c>
      <c r="F25" s="9">
        <f t="shared" si="3"/>
        <v>587458.37673611066</v>
      </c>
    </row>
    <row r="26" spans="1:12" ht="15.75" thickBot="1">
      <c r="A26" s="3">
        <v>43831</v>
      </c>
      <c r="B26" s="4">
        <v>3800</v>
      </c>
      <c r="C26" s="9">
        <f t="shared" si="0"/>
        <v>4133.541666666667</v>
      </c>
      <c r="D26" s="9">
        <f t="shared" si="1"/>
        <v>-333.54166666666697</v>
      </c>
      <c r="E26" s="9">
        <f t="shared" si="2"/>
        <v>333.54166666666697</v>
      </c>
      <c r="F26" s="9">
        <f t="shared" si="3"/>
        <v>111250.04340277798</v>
      </c>
    </row>
    <row r="27" spans="1:12" ht="15.75" thickBot="1">
      <c r="A27" s="3">
        <v>43862</v>
      </c>
      <c r="B27" s="4">
        <v>4430</v>
      </c>
      <c r="C27" s="9">
        <f t="shared" si="0"/>
        <v>4133.541666666667</v>
      </c>
      <c r="D27" s="9">
        <f t="shared" si="1"/>
        <v>296.45833333333303</v>
      </c>
      <c r="E27" s="9">
        <f t="shared" si="2"/>
        <v>296.45833333333303</v>
      </c>
      <c r="F27" s="9">
        <f t="shared" si="3"/>
        <v>87887.543402777592</v>
      </c>
    </row>
    <row r="28" spans="1:12" ht="15.75" thickBot="1">
      <c r="A28" s="3">
        <v>43891</v>
      </c>
      <c r="B28" s="4">
        <v>7010</v>
      </c>
      <c r="C28" s="9">
        <f t="shared" si="0"/>
        <v>4133.541666666667</v>
      </c>
      <c r="D28" s="9">
        <f t="shared" si="1"/>
        <v>2876.458333333333</v>
      </c>
      <c r="E28" s="9">
        <f t="shared" si="2"/>
        <v>2876.458333333333</v>
      </c>
      <c r="F28" s="9">
        <f t="shared" si="3"/>
        <v>8274012.5434027761</v>
      </c>
    </row>
    <row r="29" spans="1:12" ht="15.75" thickBot="1">
      <c r="A29" s="6">
        <v>43922</v>
      </c>
      <c r="B29" s="4">
        <v>4000</v>
      </c>
      <c r="C29" s="9">
        <f t="shared" si="0"/>
        <v>4133.541666666667</v>
      </c>
      <c r="D29" s="9">
        <f t="shared" si="1"/>
        <v>-133.54166666666697</v>
      </c>
      <c r="E29" s="9">
        <f t="shared" si="2"/>
        <v>133.54166666666697</v>
      </c>
      <c r="F29" s="9">
        <f t="shared" si="3"/>
        <v>17833.376736111193</v>
      </c>
    </row>
    <row r="30" spans="1:12" ht="15.75" thickBot="1">
      <c r="A30" s="6">
        <v>43952</v>
      </c>
      <c r="B30" s="4">
        <v>3490</v>
      </c>
      <c r="C30" s="9">
        <f t="shared" si="0"/>
        <v>4133.541666666667</v>
      </c>
      <c r="D30" s="9">
        <f t="shared" si="1"/>
        <v>-643.54166666666697</v>
      </c>
      <c r="E30" s="9">
        <f t="shared" si="2"/>
        <v>643.54166666666697</v>
      </c>
      <c r="F30" s="9">
        <f t="shared" si="3"/>
        <v>414145.87673611147</v>
      </c>
    </row>
    <row r="31" spans="1:12" ht="15.75" thickBot="1">
      <c r="A31" s="6">
        <v>43983</v>
      </c>
      <c r="B31" s="4">
        <v>5280</v>
      </c>
      <c r="C31" s="9">
        <f t="shared" si="0"/>
        <v>4133.541666666667</v>
      </c>
      <c r="D31" s="9">
        <f t="shared" si="1"/>
        <v>1146.458333333333</v>
      </c>
      <c r="E31" s="9">
        <f t="shared" si="2"/>
        <v>1146.458333333333</v>
      </c>
      <c r="F31" s="9">
        <f t="shared" si="3"/>
        <v>1314366.7100694438</v>
      </c>
    </row>
    <row r="32" spans="1:12" ht="15.75" thickBot="1">
      <c r="A32" s="6">
        <v>44013</v>
      </c>
      <c r="B32" s="4">
        <v>3080</v>
      </c>
      <c r="C32" s="9">
        <f t="shared" si="0"/>
        <v>4133.541666666667</v>
      </c>
      <c r="D32" s="9">
        <f t="shared" si="1"/>
        <v>-1053.541666666667</v>
      </c>
      <c r="E32" s="9">
        <f t="shared" si="2"/>
        <v>1053.541666666667</v>
      </c>
      <c r="F32" s="9">
        <f t="shared" si="3"/>
        <v>1109950.0434027785</v>
      </c>
    </row>
    <row r="33" spans="1:6" ht="15.75" thickBot="1">
      <c r="A33" s="6">
        <v>44044</v>
      </c>
      <c r="B33" s="4">
        <v>4330</v>
      </c>
      <c r="C33" s="9">
        <f t="shared" si="0"/>
        <v>4133.541666666667</v>
      </c>
      <c r="D33" s="9">
        <f t="shared" si="1"/>
        <v>196.45833333333303</v>
      </c>
      <c r="E33" s="9">
        <f t="shared" si="2"/>
        <v>196.45833333333303</v>
      </c>
      <c r="F33" s="9">
        <f t="shared" si="3"/>
        <v>38595.876736110993</v>
      </c>
    </row>
    <row r="34" spans="1:6" ht="15.75" thickBot="1">
      <c r="A34" s="6">
        <v>44075</v>
      </c>
      <c r="B34" s="4">
        <v>3010</v>
      </c>
      <c r="C34" s="9">
        <f t="shared" si="0"/>
        <v>4133.541666666667</v>
      </c>
      <c r="D34" s="9">
        <f t="shared" si="1"/>
        <v>-1123.541666666667</v>
      </c>
      <c r="E34" s="9">
        <f t="shared" si="2"/>
        <v>1123.541666666667</v>
      </c>
      <c r="F34" s="9">
        <f t="shared" si="3"/>
        <v>1262345.8767361117</v>
      </c>
    </row>
    <row r="35" spans="1:6" ht="15.75" thickBot="1">
      <c r="A35" s="6">
        <v>44105</v>
      </c>
      <c r="B35" s="4">
        <v>3470</v>
      </c>
      <c r="C35" s="9">
        <f t="shared" si="0"/>
        <v>4133.541666666667</v>
      </c>
      <c r="D35" s="9">
        <f t="shared" si="1"/>
        <v>-663.54166666666697</v>
      </c>
      <c r="E35" s="9">
        <f t="shared" si="2"/>
        <v>663.54166666666697</v>
      </c>
      <c r="F35" s="9">
        <f t="shared" si="3"/>
        <v>440287.54340277816</v>
      </c>
    </row>
    <row r="36" spans="1:6" ht="15.75" thickBot="1">
      <c r="A36" s="6">
        <v>44136</v>
      </c>
      <c r="B36" s="4">
        <v>5310</v>
      </c>
      <c r="C36" s="9">
        <f t="shared" si="0"/>
        <v>4133.541666666667</v>
      </c>
      <c r="D36" s="9">
        <f t="shared" si="1"/>
        <v>1176.458333333333</v>
      </c>
      <c r="E36" s="9">
        <f t="shared" si="2"/>
        <v>1176.458333333333</v>
      </c>
      <c r="F36" s="9">
        <f t="shared" si="3"/>
        <v>1384054.2100694438</v>
      </c>
    </row>
    <row r="37" spans="1:6" ht="15.75" thickBot="1">
      <c r="A37" s="6">
        <v>44166</v>
      </c>
      <c r="B37" s="4">
        <v>5080</v>
      </c>
      <c r="C37" s="9">
        <f t="shared" si="0"/>
        <v>4133.541666666667</v>
      </c>
      <c r="D37" s="9">
        <f t="shared" si="1"/>
        <v>946.45833333333303</v>
      </c>
      <c r="E37" s="9">
        <f t="shared" si="2"/>
        <v>946.45833333333303</v>
      </c>
      <c r="F37" s="9">
        <f t="shared" si="3"/>
        <v>895783.37673611054</v>
      </c>
    </row>
    <row r="38" spans="1:6" ht="15.75" thickBot="1">
      <c r="A38" s="6">
        <v>44197</v>
      </c>
      <c r="B38" s="4">
        <v>3180</v>
      </c>
      <c r="C38" s="9">
        <f t="shared" si="0"/>
        <v>4133.541666666667</v>
      </c>
      <c r="D38" s="9">
        <f t="shared" si="1"/>
        <v>-953.54166666666697</v>
      </c>
      <c r="E38" s="9">
        <f t="shared" si="2"/>
        <v>953.54166666666697</v>
      </c>
      <c r="F38" s="9">
        <f t="shared" si="3"/>
        <v>909241.71006944508</v>
      </c>
    </row>
    <row r="39" spans="1:6" ht="15.75" thickBot="1">
      <c r="A39" s="6">
        <v>44228</v>
      </c>
      <c r="B39" s="4">
        <v>2650</v>
      </c>
      <c r="C39" s="9">
        <f t="shared" si="0"/>
        <v>4133.541666666667</v>
      </c>
      <c r="D39" s="9">
        <f t="shared" si="1"/>
        <v>-1483.541666666667</v>
      </c>
      <c r="E39" s="9">
        <f t="shared" si="2"/>
        <v>1483.541666666667</v>
      </c>
      <c r="F39" s="9">
        <f t="shared" si="3"/>
        <v>2200895.8767361119</v>
      </c>
    </row>
    <row r="40" spans="1:6" ht="15.75" thickBot="1">
      <c r="A40" s="6">
        <v>44256</v>
      </c>
      <c r="B40" s="4">
        <v>4400</v>
      </c>
      <c r="C40" s="9">
        <f t="shared" si="0"/>
        <v>4133.541666666667</v>
      </c>
      <c r="D40" s="9">
        <f t="shared" si="1"/>
        <v>266.45833333333303</v>
      </c>
      <c r="E40" s="9">
        <f t="shared" si="2"/>
        <v>266.45833333333303</v>
      </c>
      <c r="F40" s="9">
        <f t="shared" si="3"/>
        <v>71000.043402777621</v>
      </c>
    </row>
    <row r="41" spans="1:6" ht="15.75" thickBot="1">
      <c r="A41" s="6">
        <v>44287</v>
      </c>
      <c r="B41" s="4">
        <v>2400</v>
      </c>
      <c r="C41" s="9">
        <f t="shared" si="0"/>
        <v>4133.541666666667</v>
      </c>
      <c r="D41" s="9">
        <f t="shared" si="1"/>
        <v>-1733.541666666667</v>
      </c>
      <c r="E41" s="9">
        <f t="shared" si="2"/>
        <v>1733.541666666667</v>
      </c>
      <c r="F41" s="9">
        <f t="shared" si="3"/>
        <v>3005166.7100694454</v>
      </c>
    </row>
    <row r="42" spans="1:6" ht="15.75" thickBot="1">
      <c r="A42" s="6">
        <v>44317</v>
      </c>
      <c r="B42" s="4">
        <v>1880</v>
      </c>
      <c r="C42" s="9">
        <f t="shared" si="0"/>
        <v>4133.541666666667</v>
      </c>
      <c r="D42" s="9">
        <f t="shared" si="1"/>
        <v>-2253.541666666667</v>
      </c>
      <c r="E42" s="9">
        <f t="shared" si="2"/>
        <v>2253.541666666667</v>
      </c>
      <c r="F42" s="9">
        <f t="shared" si="3"/>
        <v>5078450.0434027789</v>
      </c>
    </row>
    <row r="43" spans="1:6" ht="15.75" thickBot="1">
      <c r="A43" s="6">
        <v>44348</v>
      </c>
      <c r="B43" s="4">
        <v>5560</v>
      </c>
      <c r="C43" s="9">
        <f t="shared" si="0"/>
        <v>4133.541666666667</v>
      </c>
      <c r="D43" s="9">
        <f t="shared" si="1"/>
        <v>1426.458333333333</v>
      </c>
      <c r="E43" s="9">
        <f t="shared" si="2"/>
        <v>1426.458333333333</v>
      </c>
      <c r="F43" s="9">
        <f t="shared" si="3"/>
        <v>2034783.3767361103</v>
      </c>
    </row>
    <row r="44" spans="1:6" ht="15.75" thickBot="1">
      <c r="A44" s="6">
        <v>44378</v>
      </c>
      <c r="B44" s="4">
        <v>3980</v>
      </c>
      <c r="C44" s="9">
        <f t="shared" si="0"/>
        <v>4133.541666666667</v>
      </c>
      <c r="D44" s="9">
        <f t="shared" si="1"/>
        <v>-153.54166666666697</v>
      </c>
      <c r="E44" s="9">
        <f t="shared" si="2"/>
        <v>153.54166666666697</v>
      </c>
      <c r="F44" s="9">
        <f t="shared" si="3"/>
        <v>23575.043402777872</v>
      </c>
    </row>
    <row r="45" spans="1:6" ht="15.75" thickBot="1">
      <c r="A45" s="6">
        <v>44409</v>
      </c>
      <c r="B45" s="4">
        <v>2200</v>
      </c>
      <c r="C45" s="9">
        <f t="shared" si="0"/>
        <v>4133.541666666667</v>
      </c>
      <c r="D45" s="9">
        <f t="shared" si="1"/>
        <v>-1933.541666666667</v>
      </c>
      <c r="E45" s="9">
        <f t="shared" si="2"/>
        <v>1933.541666666667</v>
      </c>
      <c r="F45" s="9">
        <f t="shared" si="3"/>
        <v>3738583.3767361124</v>
      </c>
    </row>
    <row r="46" spans="1:6" ht="15.75" thickBot="1">
      <c r="A46" s="6">
        <v>44440</v>
      </c>
      <c r="B46" s="4">
        <v>5760</v>
      </c>
      <c r="C46" s="9">
        <f t="shared" si="0"/>
        <v>4133.541666666667</v>
      </c>
      <c r="D46" s="9">
        <f t="shared" si="1"/>
        <v>1626.458333333333</v>
      </c>
      <c r="E46" s="9">
        <f t="shared" si="2"/>
        <v>1626.458333333333</v>
      </c>
      <c r="F46" s="9">
        <f t="shared" si="3"/>
        <v>2645366.7100694436</v>
      </c>
    </row>
    <row r="47" spans="1:6" ht="15.75" thickBot="1">
      <c r="A47" s="6">
        <v>44470</v>
      </c>
      <c r="B47" s="4">
        <v>3130</v>
      </c>
      <c r="C47" s="9">
        <f t="shared" si="0"/>
        <v>4133.541666666667</v>
      </c>
      <c r="D47" s="9">
        <f t="shared" si="1"/>
        <v>-1003.541666666667</v>
      </c>
      <c r="E47" s="9">
        <f t="shared" si="2"/>
        <v>1003.541666666667</v>
      </c>
      <c r="F47" s="9">
        <f t="shared" si="3"/>
        <v>1007095.8767361117</v>
      </c>
    </row>
    <row r="48" spans="1:6" ht="15.75" thickBot="1">
      <c r="A48" s="6">
        <v>44501</v>
      </c>
      <c r="B48" s="4">
        <v>4680</v>
      </c>
      <c r="C48" s="9">
        <f t="shared" si="0"/>
        <v>4133.541666666667</v>
      </c>
      <c r="D48" s="9">
        <f t="shared" si="1"/>
        <v>546.45833333333303</v>
      </c>
      <c r="E48" s="9">
        <f t="shared" si="2"/>
        <v>546.45833333333303</v>
      </c>
      <c r="F48" s="9">
        <f t="shared" si="3"/>
        <v>298616.71006944409</v>
      </c>
    </row>
    <row r="49" spans="1:6" ht="15.75" thickBot="1">
      <c r="A49" s="6">
        <v>44531</v>
      </c>
      <c r="B49" s="4">
        <v>2760</v>
      </c>
      <c r="C49" s="9">
        <f>C50</f>
        <v>4133.541666666667</v>
      </c>
      <c r="D49" s="9">
        <f t="shared" si="1"/>
        <v>-1373.541666666667</v>
      </c>
      <c r="E49" s="9">
        <f t="shared" si="2"/>
        <v>1373.541666666667</v>
      </c>
      <c r="F49" s="9">
        <f t="shared" si="3"/>
        <v>1886616.7100694452</v>
      </c>
    </row>
    <row r="50" spans="1:6" ht="15.75" thickBot="1">
      <c r="A50" s="6">
        <v>44562</v>
      </c>
      <c r="B50" s="5"/>
      <c r="C50" s="9">
        <f>AVERAGE($B$2:B49)</f>
        <v>4133.541666666667</v>
      </c>
      <c r="D50" s="5"/>
      <c r="E50" s="5"/>
      <c r="F50" s="5"/>
    </row>
    <row r="51" spans="1:6" ht="15.75" thickBot="1">
      <c r="A51" s="6">
        <v>44593</v>
      </c>
      <c r="B51" s="5"/>
      <c r="C51" s="9">
        <f>C50</f>
        <v>4133.541666666667</v>
      </c>
      <c r="D51" s="5"/>
      <c r="E51" s="5"/>
      <c r="F51" s="5"/>
    </row>
    <row r="52" spans="1:6" ht="15.75" thickBot="1">
      <c r="A52" s="6">
        <v>44621</v>
      </c>
      <c r="B52" s="5"/>
      <c r="C52" s="9">
        <f t="shared" ref="C52:C54" si="4">C51</f>
        <v>4133.541666666667</v>
      </c>
      <c r="D52" s="5"/>
      <c r="E52" s="5"/>
      <c r="F52" s="5"/>
    </row>
    <row r="53" spans="1:6" ht="15.75" thickBot="1">
      <c r="A53" s="6">
        <v>44652</v>
      </c>
      <c r="B53" s="5"/>
      <c r="C53" s="9">
        <f t="shared" si="4"/>
        <v>4133.541666666667</v>
      </c>
      <c r="D53" s="5"/>
      <c r="E53" s="5"/>
      <c r="F53" s="5"/>
    </row>
    <row r="54" spans="1:6" ht="15.75" thickBot="1">
      <c r="A54" s="6">
        <v>44682</v>
      </c>
      <c r="B54" s="5"/>
      <c r="C54" s="9">
        <f t="shared" si="4"/>
        <v>4133.541666666667</v>
      </c>
      <c r="D54" s="5"/>
      <c r="E54" s="5"/>
      <c r="F54" s="5"/>
    </row>
  </sheetData>
  <mergeCells count="14">
    <mergeCell ref="L16:L17"/>
    <mergeCell ref="L18:L19"/>
    <mergeCell ref="L20:L21"/>
    <mergeCell ref="L22:L23"/>
    <mergeCell ref="H20:H21"/>
    <mergeCell ref="I20:I21"/>
    <mergeCell ref="K20:K21"/>
    <mergeCell ref="K22:K23"/>
    <mergeCell ref="H16:H17"/>
    <mergeCell ref="I16:I17"/>
    <mergeCell ref="K16:K17"/>
    <mergeCell ref="H18:H19"/>
    <mergeCell ref="I18:I19"/>
    <mergeCell ref="K18:K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H15" sqref="H15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9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9" ht="15.75" thickBot="1">
      <c r="A2" s="3">
        <v>43101</v>
      </c>
      <c r="B2" s="4">
        <v>2830</v>
      </c>
      <c r="C2" s="5"/>
      <c r="D2" s="5"/>
      <c r="E2" s="5"/>
      <c r="F2" s="5"/>
    </row>
    <row r="3" spans="1:9" ht="15.75" thickBot="1">
      <c r="A3" s="3">
        <v>43132</v>
      </c>
      <c r="B3" s="4">
        <v>5110</v>
      </c>
      <c r="C3" s="5">
        <f t="shared" ref="C3:C49" si="0">B2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9" ht="15.75" thickBot="1">
      <c r="A4" s="3">
        <v>43160</v>
      </c>
      <c r="B4" s="4">
        <v>3520</v>
      </c>
      <c r="C4" s="5">
        <f t="shared" si="0"/>
        <v>5110</v>
      </c>
      <c r="D4" s="4">
        <f t="shared" ref="D4:D49" si="1">B4-C4</f>
        <v>-1590</v>
      </c>
      <c r="E4" s="4">
        <f t="shared" ref="E4:E49" si="2">ABS(D4)</f>
        <v>1590</v>
      </c>
      <c r="F4" s="4">
        <f t="shared" ref="F4:F49" si="3">POWER(D4,2)</f>
        <v>2528100</v>
      </c>
    </row>
    <row r="5" spans="1:9" ht="15.75" thickBot="1">
      <c r="A5" s="3">
        <v>43191</v>
      </c>
      <c r="B5" s="4">
        <v>5250</v>
      </c>
      <c r="C5" s="5">
        <f t="shared" si="0"/>
        <v>3520</v>
      </c>
      <c r="D5" s="4">
        <f t="shared" si="1"/>
        <v>1730</v>
      </c>
      <c r="E5" s="4">
        <f t="shared" si="2"/>
        <v>1730</v>
      </c>
      <c r="F5" s="4">
        <f t="shared" si="3"/>
        <v>2992900</v>
      </c>
    </row>
    <row r="6" spans="1:9" ht="15.75" thickBot="1">
      <c r="A6" s="3">
        <v>43221</v>
      </c>
      <c r="B6" s="4">
        <v>4860</v>
      </c>
      <c r="C6" s="5">
        <f t="shared" si="0"/>
        <v>5250</v>
      </c>
      <c r="D6" s="4">
        <f t="shared" si="1"/>
        <v>-390</v>
      </c>
      <c r="E6" s="4">
        <f t="shared" si="2"/>
        <v>390</v>
      </c>
      <c r="F6" s="4">
        <f t="shared" si="3"/>
        <v>152100</v>
      </c>
    </row>
    <row r="7" spans="1:9" ht="15.75" thickBot="1">
      <c r="A7" s="3">
        <v>43252</v>
      </c>
      <c r="B7" s="4">
        <v>4290</v>
      </c>
      <c r="C7" s="5">
        <f t="shared" si="0"/>
        <v>4860</v>
      </c>
      <c r="D7" s="4">
        <f t="shared" si="1"/>
        <v>-570</v>
      </c>
      <c r="E7" s="4">
        <f t="shared" si="2"/>
        <v>570</v>
      </c>
      <c r="F7" s="4">
        <f t="shared" si="3"/>
        <v>324900</v>
      </c>
    </row>
    <row r="8" spans="1:9" ht="15.75" thickBot="1">
      <c r="A8" s="3">
        <v>43282</v>
      </c>
      <c r="B8" s="4">
        <v>2440</v>
      </c>
      <c r="C8" s="5">
        <f t="shared" si="0"/>
        <v>4290</v>
      </c>
      <c r="D8" s="4">
        <f t="shared" si="1"/>
        <v>-1850</v>
      </c>
      <c r="E8" s="4">
        <f t="shared" si="2"/>
        <v>1850</v>
      </c>
      <c r="F8" s="4">
        <f t="shared" si="3"/>
        <v>3422500</v>
      </c>
    </row>
    <row r="9" spans="1:9" ht="15.75" thickBot="1">
      <c r="A9" s="3">
        <v>43313</v>
      </c>
      <c r="B9" s="4">
        <v>5770</v>
      </c>
      <c r="C9" s="5">
        <f t="shared" si="0"/>
        <v>2440</v>
      </c>
      <c r="D9" s="4">
        <f t="shared" si="1"/>
        <v>3330</v>
      </c>
      <c r="E9" s="4">
        <f t="shared" si="2"/>
        <v>3330</v>
      </c>
      <c r="F9" s="4">
        <f t="shared" si="3"/>
        <v>11088900</v>
      </c>
    </row>
    <row r="10" spans="1:9" ht="15.75" thickBot="1">
      <c r="A10" s="3">
        <v>43344</v>
      </c>
      <c r="B10" s="4">
        <v>3060</v>
      </c>
      <c r="C10" s="5">
        <f t="shared" si="0"/>
        <v>5770</v>
      </c>
      <c r="D10" s="4">
        <f t="shared" si="1"/>
        <v>-2710</v>
      </c>
      <c r="E10" s="4">
        <f t="shared" si="2"/>
        <v>2710</v>
      </c>
      <c r="F10" s="4">
        <f t="shared" si="3"/>
        <v>7344100</v>
      </c>
    </row>
    <row r="11" spans="1:9" ht="15.75" thickBot="1">
      <c r="A11" s="3">
        <v>43374</v>
      </c>
      <c r="B11" s="4">
        <v>3390</v>
      </c>
      <c r="C11" s="5">
        <f t="shared" si="0"/>
        <v>3060</v>
      </c>
      <c r="D11" s="4">
        <f t="shared" si="1"/>
        <v>330</v>
      </c>
      <c r="E11" s="4">
        <f t="shared" si="2"/>
        <v>330</v>
      </c>
      <c r="F11" s="4">
        <f t="shared" si="3"/>
        <v>108900</v>
      </c>
    </row>
    <row r="12" spans="1:9" ht="15.75" thickBot="1">
      <c r="A12" s="3">
        <v>43405</v>
      </c>
      <c r="B12" s="4">
        <v>2110</v>
      </c>
      <c r="C12" s="5">
        <f t="shared" si="0"/>
        <v>3390</v>
      </c>
      <c r="D12" s="4">
        <f t="shared" si="1"/>
        <v>-1280</v>
      </c>
      <c r="E12" s="4">
        <f t="shared" si="2"/>
        <v>1280</v>
      </c>
      <c r="F12" s="4">
        <f t="shared" si="3"/>
        <v>1638400</v>
      </c>
    </row>
    <row r="13" spans="1:9" ht="15.75" thickBot="1">
      <c r="A13" s="3">
        <v>43435</v>
      </c>
      <c r="B13" s="4">
        <v>3200</v>
      </c>
      <c r="C13" s="5">
        <f t="shared" si="0"/>
        <v>2110</v>
      </c>
      <c r="D13" s="4">
        <f t="shared" si="1"/>
        <v>1090</v>
      </c>
      <c r="E13" s="4">
        <f t="shared" si="2"/>
        <v>1090</v>
      </c>
      <c r="F13" s="4">
        <f t="shared" si="3"/>
        <v>1188100</v>
      </c>
    </row>
    <row r="14" spans="1:9" ht="15.75" thickBot="1">
      <c r="A14" s="3">
        <v>43466</v>
      </c>
      <c r="B14" s="4">
        <v>3290</v>
      </c>
      <c r="C14" s="5">
        <f t="shared" si="0"/>
        <v>3200</v>
      </c>
      <c r="D14" s="4">
        <f t="shared" si="1"/>
        <v>90</v>
      </c>
      <c r="E14" s="4">
        <f t="shared" si="2"/>
        <v>90</v>
      </c>
      <c r="F14" s="4">
        <f t="shared" si="3"/>
        <v>8100</v>
      </c>
    </row>
    <row r="15" spans="1:9" ht="15.75" thickBot="1">
      <c r="A15" s="3">
        <v>43497</v>
      </c>
      <c r="B15" s="4">
        <v>3990</v>
      </c>
      <c r="C15" s="5">
        <f t="shared" si="0"/>
        <v>3290</v>
      </c>
      <c r="D15" s="4">
        <f t="shared" si="1"/>
        <v>700</v>
      </c>
      <c r="E15" s="4">
        <f t="shared" si="2"/>
        <v>700</v>
      </c>
      <c r="F15" s="4">
        <f t="shared" si="3"/>
        <v>490000</v>
      </c>
    </row>
    <row r="16" spans="1:9" ht="15.75" thickBot="1">
      <c r="A16" s="3">
        <v>43525</v>
      </c>
      <c r="B16" s="4">
        <v>2770</v>
      </c>
      <c r="C16" s="5">
        <f t="shared" si="0"/>
        <v>3990</v>
      </c>
      <c r="D16" s="4">
        <f t="shared" si="1"/>
        <v>-1220</v>
      </c>
      <c r="E16" s="4">
        <f t="shared" si="2"/>
        <v>1220</v>
      </c>
      <c r="F16" s="4">
        <f t="shared" si="3"/>
        <v>1488400</v>
      </c>
      <c r="H16" s="25" t="s">
        <v>12</v>
      </c>
      <c r="I16" s="24"/>
    </row>
    <row r="17" spans="1:12" ht="15.75" thickBot="1">
      <c r="A17" s="3">
        <v>43556</v>
      </c>
      <c r="B17" s="4">
        <v>5360</v>
      </c>
      <c r="C17" s="5">
        <f t="shared" si="0"/>
        <v>2770</v>
      </c>
      <c r="D17" s="4">
        <f t="shared" si="1"/>
        <v>2590</v>
      </c>
      <c r="E17" s="4">
        <f t="shared" si="2"/>
        <v>2590</v>
      </c>
      <c r="F17" s="4">
        <f t="shared" si="3"/>
        <v>6708100</v>
      </c>
      <c r="H17" s="24"/>
      <c r="I17" s="24"/>
    </row>
    <row r="18" spans="1:12" ht="15.75" thickBot="1">
      <c r="A18" s="3">
        <v>43586</v>
      </c>
      <c r="B18" s="4">
        <v>5920</v>
      </c>
      <c r="C18" s="5">
        <f t="shared" si="0"/>
        <v>5360</v>
      </c>
      <c r="D18" s="4">
        <f t="shared" si="1"/>
        <v>560</v>
      </c>
      <c r="E18" s="4">
        <f t="shared" si="2"/>
        <v>560</v>
      </c>
      <c r="F18" s="4">
        <f t="shared" si="3"/>
        <v>313600</v>
      </c>
      <c r="H18" s="19" t="s">
        <v>3</v>
      </c>
      <c r="I18" s="21"/>
      <c r="J18" s="10"/>
      <c r="K18" s="19" t="s">
        <v>8</v>
      </c>
      <c r="L18" s="23">
        <f>AVERAGE(E4:E51)</f>
        <v>1538.9130434782608</v>
      </c>
    </row>
    <row r="19" spans="1:12" ht="15.75" thickBot="1">
      <c r="A19" s="3">
        <v>43617</v>
      </c>
      <c r="B19" s="4">
        <v>6280</v>
      </c>
      <c r="C19" s="5">
        <f t="shared" si="0"/>
        <v>5920</v>
      </c>
      <c r="D19" s="4">
        <f t="shared" si="1"/>
        <v>360</v>
      </c>
      <c r="E19" s="4">
        <f t="shared" si="2"/>
        <v>360</v>
      </c>
      <c r="F19" s="4">
        <f t="shared" si="3"/>
        <v>129600</v>
      </c>
      <c r="H19" s="20"/>
      <c r="I19" s="20"/>
      <c r="J19" s="10"/>
      <c r="K19" s="20"/>
      <c r="L19" s="23"/>
    </row>
    <row r="20" spans="1:12" ht="15.75" thickBot="1">
      <c r="A20" s="3">
        <v>43647</v>
      </c>
      <c r="B20" s="4">
        <v>8090</v>
      </c>
      <c r="C20" s="5">
        <f t="shared" si="0"/>
        <v>6280</v>
      </c>
      <c r="D20" s="4">
        <f t="shared" si="1"/>
        <v>1810</v>
      </c>
      <c r="E20" s="4">
        <f t="shared" si="2"/>
        <v>1810</v>
      </c>
      <c r="F20" s="4">
        <f t="shared" si="3"/>
        <v>3276100</v>
      </c>
      <c r="H20" s="19" t="s">
        <v>7</v>
      </c>
      <c r="I20" s="22"/>
      <c r="J20" s="10"/>
      <c r="K20" s="19" t="s">
        <v>10</v>
      </c>
      <c r="L20" s="23">
        <f>AVERAGE(F3:F49)</f>
        <v>3299312.7659574468</v>
      </c>
    </row>
    <row r="21" spans="1:12" ht="15.75" thickBot="1">
      <c r="A21" s="3">
        <v>43678</v>
      </c>
      <c r="B21" s="4">
        <v>6090</v>
      </c>
      <c r="C21" s="5">
        <f t="shared" si="0"/>
        <v>8090</v>
      </c>
      <c r="D21" s="4">
        <f t="shared" si="1"/>
        <v>-2000</v>
      </c>
      <c r="E21" s="4">
        <f t="shared" si="2"/>
        <v>2000</v>
      </c>
      <c r="F21" s="4">
        <f t="shared" si="3"/>
        <v>4000000</v>
      </c>
      <c r="H21" s="20"/>
      <c r="I21" s="20"/>
      <c r="J21" s="10"/>
      <c r="K21" s="20"/>
      <c r="L21" s="24"/>
    </row>
    <row r="22" spans="1:12" ht="15.75" thickBot="1">
      <c r="A22" s="3">
        <v>43709</v>
      </c>
      <c r="B22" s="4">
        <v>3620</v>
      </c>
      <c r="C22" s="5">
        <f t="shared" si="0"/>
        <v>6090</v>
      </c>
      <c r="D22" s="4">
        <f t="shared" si="1"/>
        <v>-2470</v>
      </c>
      <c r="E22" s="4">
        <f t="shared" si="2"/>
        <v>2470</v>
      </c>
      <c r="F22" s="4">
        <f t="shared" si="3"/>
        <v>6100900</v>
      </c>
      <c r="H22" s="19" t="s">
        <v>9</v>
      </c>
      <c r="I22" s="22"/>
      <c r="J22" s="10"/>
      <c r="K22" s="19" t="s">
        <v>11</v>
      </c>
      <c r="L22" s="24">
        <f>SQRT(L20)</f>
        <v>1816.4010476647074</v>
      </c>
    </row>
    <row r="23" spans="1:12" ht="15.75" thickBot="1">
      <c r="A23" s="3">
        <v>43739</v>
      </c>
      <c r="B23" s="4">
        <v>2430</v>
      </c>
      <c r="C23" s="5">
        <f t="shared" si="0"/>
        <v>3620</v>
      </c>
      <c r="D23" s="4">
        <f t="shared" si="1"/>
        <v>-1190</v>
      </c>
      <c r="E23" s="4">
        <f t="shared" si="2"/>
        <v>1190</v>
      </c>
      <c r="F23" s="4">
        <f t="shared" si="3"/>
        <v>1416100</v>
      </c>
      <c r="H23" s="20"/>
      <c r="I23" s="20"/>
      <c r="J23" s="10"/>
      <c r="K23" s="20"/>
      <c r="L23" s="24"/>
    </row>
    <row r="24" spans="1:12" ht="15.75" thickBot="1">
      <c r="A24" s="3">
        <v>43770</v>
      </c>
      <c r="B24" s="4">
        <v>4970</v>
      </c>
      <c r="C24" s="5">
        <f t="shared" si="0"/>
        <v>2430</v>
      </c>
      <c r="D24" s="4">
        <f t="shared" si="1"/>
        <v>2540</v>
      </c>
      <c r="E24" s="4">
        <f t="shared" si="2"/>
        <v>2540</v>
      </c>
      <c r="F24" s="4">
        <f t="shared" si="3"/>
        <v>6451600</v>
      </c>
      <c r="H24" s="10"/>
      <c r="I24" s="10"/>
      <c r="J24" s="10"/>
    </row>
    <row r="25" spans="1:12" ht="15.75" thickBot="1">
      <c r="A25" s="3">
        <v>43800</v>
      </c>
      <c r="B25" s="4">
        <v>4900</v>
      </c>
      <c r="C25" s="5">
        <f t="shared" si="0"/>
        <v>4970</v>
      </c>
      <c r="D25" s="4">
        <f t="shared" si="1"/>
        <v>-70</v>
      </c>
      <c r="E25" s="4">
        <f t="shared" si="2"/>
        <v>70</v>
      </c>
      <c r="F25" s="4">
        <f t="shared" si="3"/>
        <v>4900</v>
      </c>
      <c r="H25" s="10"/>
      <c r="I25" s="10"/>
      <c r="J25" s="10"/>
    </row>
    <row r="26" spans="1:12" ht="15.75" thickBot="1">
      <c r="A26" s="3">
        <v>43831</v>
      </c>
      <c r="B26" s="4">
        <v>3800</v>
      </c>
      <c r="C26" s="5">
        <f t="shared" si="0"/>
        <v>4900</v>
      </c>
      <c r="D26" s="4">
        <f t="shared" si="1"/>
        <v>-1100</v>
      </c>
      <c r="E26" s="4">
        <f t="shared" si="2"/>
        <v>1100</v>
      </c>
      <c r="F26" s="4">
        <f t="shared" si="3"/>
        <v>1210000</v>
      </c>
    </row>
    <row r="27" spans="1:12" ht="15.75" thickBot="1">
      <c r="A27" s="3">
        <v>43862</v>
      </c>
      <c r="B27" s="4">
        <v>4430</v>
      </c>
      <c r="C27" s="5">
        <f t="shared" si="0"/>
        <v>3800</v>
      </c>
      <c r="D27" s="4">
        <f t="shared" si="1"/>
        <v>630</v>
      </c>
      <c r="E27" s="4">
        <f t="shared" si="2"/>
        <v>630</v>
      </c>
      <c r="F27" s="4">
        <f t="shared" si="3"/>
        <v>396900</v>
      </c>
    </row>
    <row r="28" spans="1:12" ht="15.75" thickBot="1">
      <c r="A28" s="3">
        <v>43891</v>
      </c>
      <c r="B28" s="4">
        <v>7010</v>
      </c>
      <c r="C28" s="5">
        <f t="shared" si="0"/>
        <v>4430</v>
      </c>
      <c r="D28" s="4">
        <f t="shared" si="1"/>
        <v>2580</v>
      </c>
      <c r="E28" s="4">
        <f t="shared" si="2"/>
        <v>2580</v>
      </c>
      <c r="F28" s="4">
        <f t="shared" si="3"/>
        <v>6656400</v>
      </c>
    </row>
    <row r="29" spans="1:12" ht="15.75" thickBot="1">
      <c r="A29" s="6">
        <v>43922</v>
      </c>
      <c r="B29" s="4">
        <v>4000</v>
      </c>
      <c r="C29" s="5">
        <f t="shared" si="0"/>
        <v>7010</v>
      </c>
      <c r="D29" s="4">
        <f t="shared" si="1"/>
        <v>-3010</v>
      </c>
      <c r="E29" s="4">
        <f t="shared" si="2"/>
        <v>3010</v>
      </c>
      <c r="F29" s="4">
        <f t="shared" si="3"/>
        <v>9060100</v>
      </c>
    </row>
    <row r="30" spans="1:12" ht="15.75" thickBot="1">
      <c r="A30" s="6">
        <v>43952</v>
      </c>
      <c r="B30" s="4">
        <v>3490</v>
      </c>
      <c r="C30" s="5">
        <f t="shared" si="0"/>
        <v>4000</v>
      </c>
      <c r="D30" s="4">
        <f t="shared" si="1"/>
        <v>-510</v>
      </c>
      <c r="E30" s="4">
        <f t="shared" si="2"/>
        <v>510</v>
      </c>
      <c r="F30" s="4">
        <f t="shared" si="3"/>
        <v>260100</v>
      </c>
    </row>
    <row r="31" spans="1:12" ht="15.75" thickBot="1">
      <c r="A31" s="6">
        <v>43983</v>
      </c>
      <c r="B31" s="4">
        <v>5280</v>
      </c>
      <c r="C31" s="5">
        <f t="shared" si="0"/>
        <v>3490</v>
      </c>
      <c r="D31" s="4">
        <f t="shared" si="1"/>
        <v>1790</v>
      </c>
      <c r="E31" s="4">
        <f t="shared" si="2"/>
        <v>1790</v>
      </c>
      <c r="F31" s="4">
        <f t="shared" si="3"/>
        <v>3204100</v>
      </c>
    </row>
    <row r="32" spans="1:12" ht="15.75" thickBot="1">
      <c r="A32" s="6">
        <v>44013</v>
      </c>
      <c r="B32" s="4">
        <v>3080</v>
      </c>
      <c r="C32" s="5">
        <f t="shared" si="0"/>
        <v>5280</v>
      </c>
      <c r="D32" s="4">
        <f t="shared" si="1"/>
        <v>-2200</v>
      </c>
      <c r="E32" s="4">
        <f t="shared" si="2"/>
        <v>2200</v>
      </c>
      <c r="F32" s="4">
        <f t="shared" si="3"/>
        <v>4840000</v>
      </c>
    </row>
    <row r="33" spans="1:6" ht="15.75" thickBot="1">
      <c r="A33" s="6">
        <v>44044</v>
      </c>
      <c r="B33" s="4">
        <v>4330</v>
      </c>
      <c r="C33" s="5">
        <f t="shared" si="0"/>
        <v>3080</v>
      </c>
      <c r="D33" s="4">
        <f t="shared" si="1"/>
        <v>1250</v>
      </c>
      <c r="E33" s="4">
        <f t="shared" si="2"/>
        <v>1250</v>
      </c>
      <c r="F33" s="4">
        <f t="shared" si="3"/>
        <v>1562500</v>
      </c>
    </row>
    <row r="34" spans="1:6" ht="15.75" thickBot="1">
      <c r="A34" s="6">
        <v>44075</v>
      </c>
      <c r="B34" s="4">
        <v>3010</v>
      </c>
      <c r="C34" s="5">
        <f t="shared" si="0"/>
        <v>4330</v>
      </c>
      <c r="D34" s="4">
        <f t="shared" si="1"/>
        <v>-1320</v>
      </c>
      <c r="E34" s="4">
        <f t="shared" si="2"/>
        <v>1320</v>
      </c>
      <c r="F34" s="4">
        <f t="shared" si="3"/>
        <v>1742400</v>
      </c>
    </row>
    <row r="35" spans="1:6" ht="15.75" thickBot="1">
      <c r="A35" s="6">
        <v>44105</v>
      </c>
      <c r="B35" s="4">
        <v>3470</v>
      </c>
      <c r="C35" s="5">
        <f t="shared" si="0"/>
        <v>3010</v>
      </c>
      <c r="D35" s="4">
        <f t="shared" si="1"/>
        <v>460</v>
      </c>
      <c r="E35" s="4">
        <f t="shared" si="2"/>
        <v>460</v>
      </c>
      <c r="F35" s="4">
        <f t="shared" si="3"/>
        <v>211600</v>
      </c>
    </row>
    <row r="36" spans="1:6" ht="15.75" thickBot="1">
      <c r="A36" s="6">
        <v>44136</v>
      </c>
      <c r="B36" s="4">
        <v>5310</v>
      </c>
      <c r="C36" s="5">
        <f t="shared" si="0"/>
        <v>3470</v>
      </c>
      <c r="D36" s="4">
        <f t="shared" si="1"/>
        <v>1840</v>
      </c>
      <c r="E36" s="4">
        <f t="shared" si="2"/>
        <v>1840</v>
      </c>
      <c r="F36" s="4">
        <f t="shared" si="3"/>
        <v>3385600</v>
      </c>
    </row>
    <row r="37" spans="1:6" ht="15.75" thickBot="1">
      <c r="A37" s="6">
        <v>44166</v>
      </c>
      <c r="B37" s="4">
        <v>5080</v>
      </c>
      <c r="C37" s="5">
        <f t="shared" si="0"/>
        <v>5310</v>
      </c>
      <c r="D37" s="4">
        <f t="shared" si="1"/>
        <v>-230</v>
      </c>
      <c r="E37" s="4">
        <f t="shared" si="2"/>
        <v>230</v>
      </c>
      <c r="F37" s="4">
        <f t="shared" si="3"/>
        <v>52900</v>
      </c>
    </row>
    <row r="38" spans="1:6" ht="15.75" thickBot="1">
      <c r="A38" s="6">
        <v>44197</v>
      </c>
      <c r="B38" s="4">
        <v>3180</v>
      </c>
      <c r="C38" s="5">
        <f t="shared" si="0"/>
        <v>5080</v>
      </c>
      <c r="D38" s="4">
        <f t="shared" si="1"/>
        <v>-1900</v>
      </c>
      <c r="E38" s="4">
        <f t="shared" si="2"/>
        <v>1900</v>
      </c>
      <c r="F38" s="4">
        <f t="shared" si="3"/>
        <v>3610000</v>
      </c>
    </row>
    <row r="39" spans="1:6" ht="15.75" thickBot="1">
      <c r="A39" s="6">
        <v>44228</v>
      </c>
      <c r="B39" s="4">
        <v>2650</v>
      </c>
      <c r="C39" s="5">
        <f t="shared" si="0"/>
        <v>3180</v>
      </c>
      <c r="D39" s="4">
        <f t="shared" si="1"/>
        <v>-530</v>
      </c>
      <c r="E39" s="4">
        <f t="shared" si="2"/>
        <v>530</v>
      </c>
      <c r="F39" s="4">
        <f t="shared" si="3"/>
        <v>280900</v>
      </c>
    </row>
    <row r="40" spans="1:6" ht="15.75" thickBot="1">
      <c r="A40" s="6">
        <v>44256</v>
      </c>
      <c r="B40" s="4">
        <v>4400</v>
      </c>
      <c r="C40" s="5">
        <f t="shared" si="0"/>
        <v>2650</v>
      </c>
      <c r="D40" s="4">
        <f t="shared" si="1"/>
        <v>1750</v>
      </c>
      <c r="E40" s="4">
        <f t="shared" si="2"/>
        <v>1750</v>
      </c>
      <c r="F40" s="4">
        <f t="shared" si="3"/>
        <v>3062500</v>
      </c>
    </row>
    <row r="41" spans="1:6" ht="15.75" thickBot="1">
      <c r="A41" s="6">
        <v>44287</v>
      </c>
      <c r="B41" s="4">
        <v>2400</v>
      </c>
      <c r="C41" s="5">
        <f t="shared" si="0"/>
        <v>4400</v>
      </c>
      <c r="D41" s="4">
        <f t="shared" si="1"/>
        <v>-2000</v>
      </c>
      <c r="E41" s="4">
        <f t="shared" si="2"/>
        <v>2000</v>
      </c>
      <c r="F41" s="4">
        <f t="shared" si="3"/>
        <v>4000000</v>
      </c>
    </row>
    <row r="42" spans="1:6" ht="15.75" thickBot="1">
      <c r="A42" s="6">
        <v>44317</v>
      </c>
      <c r="B42" s="4">
        <v>1880</v>
      </c>
      <c r="C42" s="5">
        <f t="shared" si="0"/>
        <v>2400</v>
      </c>
      <c r="D42" s="4">
        <f t="shared" si="1"/>
        <v>-520</v>
      </c>
      <c r="E42" s="4">
        <f t="shared" si="2"/>
        <v>520</v>
      </c>
      <c r="F42" s="4">
        <f t="shared" si="3"/>
        <v>270400</v>
      </c>
    </row>
    <row r="43" spans="1:6" ht="15.75" thickBot="1">
      <c r="A43" s="6">
        <v>44348</v>
      </c>
      <c r="B43" s="4">
        <v>5560</v>
      </c>
      <c r="C43" s="5">
        <f t="shared" si="0"/>
        <v>1880</v>
      </c>
      <c r="D43" s="4">
        <f t="shared" si="1"/>
        <v>3680</v>
      </c>
      <c r="E43" s="4">
        <f t="shared" si="2"/>
        <v>3680</v>
      </c>
      <c r="F43" s="4">
        <f t="shared" si="3"/>
        <v>13542400</v>
      </c>
    </row>
    <row r="44" spans="1:6" ht="15.75" thickBot="1">
      <c r="A44" s="6">
        <v>44378</v>
      </c>
      <c r="B44" s="4">
        <v>3980</v>
      </c>
      <c r="C44" s="5">
        <f t="shared" si="0"/>
        <v>5560</v>
      </c>
      <c r="D44" s="4">
        <f t="shared" si="1"/>
        <v>-1580</v>
      </c>
      <c r="E44" s="4">
        <f t="shared" si="2"/>
        <v>1580</v>
      </c>
      <c r="F44" s="4">
        <f t="shared" si="3"/>
        <v>2496400</v>
      </c>
    </row>
    <row r="45" spans="1:6" ht="15.75" thickBot="1">
      <c r="A45" s="6">
        <v>44409</v>
      </c>
      <c r="B45" s="4">
        <v>2200</v>
      </c>
      <c r="C45" s="5">
        <f t="shared" si="0"/>
        <v>3980</v>
      </c>
      <c r="D45" s="4">
        <f t="shared" si="1"/>
        <v>-1780</v>
      </c>
      <c r="E45" s="4">
        <f t="shared" si="2"/>
        <v>1780</v>
      </c>
      <c r="F45" s="4">
        <f t="shared" si="3"/>
        <v>3168400</v>
      </c>
    </row>
    <row r="46" spans="1:6" ht="15.75" thickBot="1">
      <c r="A46" s="6">
        <v>44440</v>
      </c>
      <c r="B46" s="4">
        <v>5760</v>
      </c>
      <c r="C46" s="5">
        <f t="shared" si="0"/>
        <v>2200</v>
      </c>
      <c r="D46" s="4">
        <f t="shared" si="1"/>
        <v>3560</v>
      </c>
      <c r="E46" s="4">
        <f t="shared" si="2"/>
        <v>3560</v>
      </c>
      <c r="F46" s="4">
        <f t="shared" si="3"/>
        <v>12673600</v>
      </c>
    </row>
    <row r="47" spans="1:6" ht="15.75" thickBot="1">
      <c r="A47" s="6">
        <v>44470</v>
      </c>
      <c r="B47" s="4">
        <v>3130</v>
      </c>
      <c r="C47" s="5">
        <f t="shared" si="0"/>
        <v>5760</v>
      </c>
      <c r="D47" s="4">
        <f t="shared" si="1"/>
        <v>-2630</v>
      </c>
      <c r="E47" s="4">
        <f t="shared" si="2"/>
        <v>2630</v>
      </c>
      <c r="F47" s="4">
        <f t="shared" si="3"/>
        <v>6916900</v>
      </c>
    </row>
    <row r="48" spans="1:6" ht="15.75" thickBot="1">
      <c r="A48" s="6">
        <v>44501</v>
      </c>
      <c r="B48" s="4">
        <v>4680</v>
      </c>
      <c r="C48" s="5">
        <f t="shared" si="0"/>
        <v>3130</v>
      </c>
      <c r="D48" s="4">
        <f t="shared" si="1"/>
        <v>1550</v>
      </c>
      <c r="E48" s="4">
        <f t="shared" si="2"/>
        <v>1550</v>
      </c>
      <c r="F48" s="4">
        <f t="shared" si="3"/>
        <v>2402500</v>
      </c>
    </row>
    <row r="49" spans="1:6" ht="15.75" thickBot="1">
      <c r="A49" s="6">
        <v>44531</v>
      </c>
      <c r="B49" s="4">
        <v>2760</v>
      </c>
      <c r="C49" s="5">
        <f t="shared" si="0"/>
        <v>4680</v>
      </c>
      <c r="D49" s="4">
        <f t="shared" si="1"/>
        <v>-1920</v>
      </c>
      <c r="E49" s="4">
        <f t="shared" si="2"/>
        <v>1920</v>
      </c>
      <c r="F49" s="4">
        <f t="shared" si="3"/>
        <v>3686400</v>
      </c>
    </row>
    <row r="50" spans="1:6" ht="15.75" thickBot="1">
      <c r="A50" s="6">
        <v>44562</v>
      </c>
      <c r="B50" s="5"/>
      <c r="C50" s="5">
        <f>B49</f>
        <v>2760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2760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C51</f>
        <v>2760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2760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2760</v>
      </c>
      <c r="D54" s="5"/>
      <c r="E54" s="5"/>
      <c r="F54" s="5"/>
    </row>
  </sheetData>
  <mergeCells count="14">
    <mergeCell ref="H16:H17"/>
    <mergeCell ref="I16:I17"/>
    <mergeCell ref="H22:H23"/>
    <mergeCell ref="I22:I23"/>
    <mergeCell ref="K20:K21"/>
    <mergeCell ref="L20:L21"/>
    <mergeCell ref="K22:K23"/>
    <mergeCell ref="L22:L23"/>
    <mergeCell ref="H18:H19"/>
    <mergeCell ref="I18:I19"/>
    <mergeCell ref="H20:H21"/>
    <mergeCell ref="I20:I21"/>
    <mergeCell ref="K18:K19"/>
    <mergeCell ref="L18:L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41" sqref="I41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10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ht="15.75" thickBot="1">
      <c r="A2" s="3">
        <v>43101</v>
      </c>
      <c r="B2" s="4">
        <v>2830</v>
      </c>
      <c r="C2" s="5"/>
      <c r="D2" s="5"/>
      <c r="E2" s="5"/>
      <c r="F2" s="5"/>
    </row>
    <row r="3" spans="1:10" ht="15.75" thickBot="1">
      <c r="A3" s="3">
        <v>43132</v>
      </c>
      <c r="B3" s="4">
        <v>5110</v>
      </c>
      <c r="C3" s="5"/>
      <c r="D3" s="4"/>
      <c r="E3" s="4"/>
      <c r="F3" s="4"/>
    </row>
    <row r="4" spans="1:10" ht="15.75" thickBot="1">
      <c r="A4" s="3">
        <v>43160</v>
      </c>
      <c r="B4" s="4">
        <v>3520</v>
      </c>
      <c r="C4" s="5"/>
      <c r="D4" s="4"/>
      <c r="E4" s="4"/>
      <c r="F4" s="4"/>
    </row>
    <row r="5" spans="1:10" ht="15.75" thickBot="1">
      <c r="A5" s="3">
        <v>43191</v>
      </c>
      <c r="B5" s="4">
        <v>5250</v>
      </c>
      <c r="C5" s="5"/>
      <c r="D5" s="4"/>
      <c r="E5" s="4"/>
      <c r="F5" s="4"/>
    </row>
    <row r="6" spans="1:10" ht="15.75" thickBot="1">
      <c r="A6" s="3">
        <v>43221</v>
      </c>
      <c r="B6" s="4">
        <v>4860</v>
      </c>
      <c r="C6" s="5"/>
      <c r="D6" s="4"/>
      <c r="E6" s="4"/>
      <c r="F6" s="4"/>
    </row>
    <row r="7" spans="1:10" ht="15.75" thickBot="1">
      <c r="A7" s="3">
        <v>43252</v>
      </c>
      <c r="B7" s="4">
        <v>4290</v>
      </c>
      <c r="C7" s="5">
        <f>AVERAGE(B2:B6)</f>
        <v>4314</v>
      </c>
      <c r="D7" s="4">
        <f t="shared" ref="D7:D49" si="0">B7-C7</f>
        <v>-24</v>
      </c>
      <c r="E7" s="4">
        <f t="shared" ref="E7:E49" si="1">ABS(D7)</f>
        <v>24</v>
      </c>
      <c r="F7" s="4">
        <f t="shared" ref="F7:F49" si="2">POWER(D7,2)</f>
        <v>576</v>
      </c>
    </row>
    <row r="8" spans="1:10" ht="15.75" thickBot="1">
      <c r="A8" s="3">
        <v>43282</v>
      </c>
      <c r="B8" s="4">
        <v>2440</v>
      </c>
      <c r="C8" s="5">
        <f t="shared" ref="C8:C50" si="3">AVERAGE(B3:B7)</f>
        <v>4606</v>
      </c>
      <c r="D8" s="4">
        <f t="shared" si="0"/>
        <v>-2166</v>
      </c>
      <c r="E8" s="4">
        <f t="shared" si="1"/>
        <v>2166</v>
      </c>
      <c r="F8" s="4">
        <f t="shared" si="2"/>
        <v>4691556</v>
      </c>
    </row>
    <row r="9" spans="1:10" ht="15.75" thickBot="1">
      <c r="A9" s="3">
        <v>43313</v>
      </c>
      <c r="B9" s="4">
        <v>5770</v>
      </c>
      <c r="C9" s="5">
        <f t="shared" si="3"/>
        <v>4072</v>
      </c>
      <c r="D9" s="4">
        <f t="shared" si="0"/>
        <v>1698</v>
      </c>
      <c r="E9" s="4">
        <f t="shared" si="1"/>
        <v>1698</v>
      </c>
      <c r="F9" s="4">
        <f t="shared" si="2"/>
        <v>2883204</v>
      </c>
    </row>
    <row r="10" spans="1:10" ht="15.75" thickBot="1">
      <c r="A10" s="3">
        <v>43344</v>
      </c>
      <c r="B10" s="4">
        <v>3060</v>
      </c>
      <c r="C10" s="5">
        <f t="shared" si="3"/>
        <v>4522</v>
      </c>
      <c r="D10" s="4">
        <f t="shared" si="0"/>
        <v>-1462</v>
      </c>
      <c r="E10" s="4">
        <f t="shared" si="1"/>
        <v>1462</v>
      </c>
      <c r="F10" s="4">
        <f t="shared" si="2"/>
        <v>2137444</v>
      </c>
    </row>
    <row r="11" spans="1:10" ht="15.75" thickBot="1">
      <c r="A11" s="3">
        <v>43374</v>
      </c>
      <c r="B11" s="4">
        <v>3390</v>
      </c>
      <c r="C11" s="5">
        <f t="shared" si="3"/>
        <v>4084</v>
      </c>
      <c r="D11" s="4">
        <f t="shared" si="0"/>
        <v>-694</v>
      </c>
      <c r="E11" s="4">
        <f t="shared" si="1"/>
        <v>694</v>
      </c>
      <c r="F11" s="4">
        <f t="shared" si="2"/>
        <v>481636</v>
      </c>
    </row>
    <row r="12" spans="1:10" ht="15.75" thickBot="1">
      <c r="A12" s="3">
        <v>43405</v>
      </c>
      <c r="B12" s="4">
        <v>2110</v>
      </c>
      <c r="C12" s="5">
        <f t="shared" si="3"/>
        <v>3790</v>
      </c>
      <c r="D12" s="4">
        <f t="shared" si="0"/>
        <v>-1680</v>
      </c>
      <c r="E12" s="4">
        <f t="shared" si="1"/>
        <v>1680</v>
      </c>
      <c r="F12" s="4">
        <f t="shared" si="2"/>
        <v>2822400</v>
      </c>
    </row>
    <row r="13" spans="1:10" ht="15.75" thickBot="1">
      <c r="A13" s="3">
        <v>43435</v>
      </c>
      <c r="B13" s="4">
        <v>3200</v>
      </c>
      <c r="C13" s="5">
        <f t="shared" si="3"/>
        <v>3354</v>
      </c>
      <c r="D13" s="4">
        <f t="shared" si="0"/>
        <v>-154</v>
      </c>
      <c r="E13" s="4">
        <f t="shared" si="1"/>
        <v>154</v>
      </c>
      <c r="F13" s="4">
        <f t="shared" si="2"/>
        <v>23716</v>
      </c>
    </row>
    <row r="14" spans="1:10" ht="15.75" thickBot="1">
      <c r="A14" s="3">
        <v>43466</v>
      </c>
      <c r="B14" s="4">
        <v>3290</v>
      </c>
      <c r="C14" s="5">
        <f t="shared" si="3"/>
        <v>3506</v>
      </c>
      <c r="D14" s="4">
        <f t="shared" si="0"/>
        <v>-216</v>
      </c>
      <c r="E14" s="4">
        <f t="shared" si="1"/>
        <v>216</v>
      </c>
      <c r="F14" s="4">
        <f t="shared" si="2"/>
        <v>46656</v>
      </c>
    </row>
    <row r="15" spans="1:10" ht="15.75" thickBot="1">
      <c r="A15" s="3">
        <v>43497</v>
      </c>
      <c r="B15" s="4">
        <v>3990</v>
      </c>
      <c r="C15" s="5">
        <f t="shared" si="3"/>
        <v>3010</v>
      </c>
      <c r="D15" s="4">
        <f t="shared" si="0"/>
        <v>980</v>
      </c>
      <c r="E15" s="4">
        <f t="shared" si="1"/>
        <v>980</v>
      </c>
      <c r="F15" s="4">
        <f t="shared" si="2"/>
        <v>960400</v>
      </c>
    </row>
    <row r="16" spans="1:10" ht="15.75" thickBot="1">
      <c r="A16" s="3">
        <v>43525</v>
      </c>
      <c r="B16" s="4">
        <v>2770</v>
      </c>
      <c r="C16" s="5">
        <f t="shared" si="3"/>
        <v>3196</v>
      </c>
      <c r="D16" s="4">
        <f t="shared" si="0"/>
        <v>-426</v>
      </c>
      <c r="E16" s="4">
        <f t="shared" si="1"/>
        <v>426</v>
      </c>
      <c r="F16" s="4">
        <f t="shared" si="2"/>
        <v>181476</v>
      </c>
      <c r="H16" s="26" t="s">
        <v>13</v>
      </c>
      <c r="I16" s="24"/>
      <c r="J16" t="s">
        <v>14</v>
      </c>
    </row>
    <row r="17" spans="1:12" ht="15.75" thickBot="1">
      <c r="A17" s="3">
        <v>43556</v>
      </c>
      <c r="B17" s="4">
        <v>5360</v>
      </c>
      <c r="C17" s="5">
        <f t="shared" si="3"/>
        <v>3072</v>
      </c>
      <c r="D17" s="4">
        <f t="shared" si="0"/>
        <v>2288</v>
      </c>
      <c r="E17" s="4">
        <f t="shared" si="1"/>
        <v>2288</v>
      </c>
      <c r="F17" s="4">
        <f t="shared" si="2"/>
        <v>5234944</v>
      </c>
      <c r="H17" s="27"/>
      <c r="I17" s="24"/>
    </row>
    <row r="18" spans="1:12" ht="15.75" thickBot="1">
      <c r="A18" s="3">
        <v>43586</v>
      </c>
      <c r="B18" s="4">
        <v>5920</v>
      </c>
      <c r="C18" s="5">
        <f t="shared" si="3"/>
        <v>3722</v>
      </c>
      <c r="D18" s="4">
        <f t="shared" si="0"/>
        <v>2198</v>
      </c>
      <c r="E18" s="4">
        <f t="shared" si="1"/>
        <v>2198</v>
      </c>
      <c r="F18" s="4">
        <f t="shared" si="2"/>
        <v>4831204</v>
      </c>
      <c r="H18" s="19" t="s">
        <v>3</v>
      </c>
      <c r="I18" s="21"/>
      <c r="J18" s="11"/>
      <c r="K18" s="19" t="s">
        <v>8</v>
      </c>
      <c r="L18" s="23">
        <f>AVERAGE(E4:E51)</f>
        <v>1293.4883720930231</v>
      </c>
    </row>
    <row r="19" spans="1:12" ht="15.75" thickBot="1">
      <c r="A19" s="3">
        <v>43617</v>
      </c>
      <c r="B19" s="4">
        <v>6280</v>
      </c>
      <c r="C19" s="5">
        <f t="shared" si="3"/>
        <v>4266</v>
      </c>
      <c r="D19" s="4">
        <f t="shared" si="0"/>
        <v>2014</v>
      </c>
      <c r="E19" s="4">
        <f t="shared" si="1"/>
        <v>2014</v>
      </c>
      <c r="F19" s="4">
        <f t="shared" si="2"/>
        <v>4056196</v>
      </c>
      <c r="H19" s="20"/>
      <c r="I19" s="20"/>
      <c r="J19" s="11"/>
      <c r="K19" s="20"/>
      <c r="L19" s="23"/>
    </row>
    <row r="20" spans="1:12" ht="15.75" thickBot="1">
      <c r="A20" s="3">
        <v>43647</v>
      </c>
      <c r="B20" s="4">
        <v>8090</v>
      </c>
      <c r="C20" s="5">
        <f t="shared" si="3"/>
        <v>4864</v>
      </c>
      <c r="D20" s="4">
        <f t="shared" si="0"/>
        <v>3226</v>
      </c>
      <c r="E20" s="4">
        <f t="shared" si="1"/>
        <v>3226</v>
      </c>
      <c r="F20" s="4">
        <f t="shared" si="2"/>
        <v>10407076</v>
      </c>
      <c r="H20" s="19" t="s">
        <v>7</v>
      </c>
      <c r="I20" s="22"/>
      <c r="J20" s="11"/>
      <c r="K20" s="19" t="s">
        <v>10</v>
      </c>
      <c r="L20" s="23">
        <f>AVERAGE(F3:F49)</f>
        <v>2487419.7209302327</v>
      </c>
    </row>
    <row r="21" spans="1:12" ht="15.75" thickBot="1">
      <c r="A21" s="3">
        <v>43678</v>
      </c>
      <c r="B21" s="4">
        <v>6090</v>
      </c>
      <c r="C21" s="5">
        <f t="shared" si="3"/>
        <v>5684</v>
      </c>
      <c r="D21" s="4">
        <f t="shared" si="0"/>
        <v>406</v>
      </c>
      <c r="E21" s="4">
        <f t="shared" si="1"/>
        <v>406</v>
      </c>
      <c r="F21" s="4">
        <f t="shared" si="2"/>
        <v>164836</v>
      </c>
      <c r="H21" s="20"/>
      <c r="I21" s="20"/>
      <c r="J21" s="11"/>
      <c r="K21" s="20"/>
      <c r="L21" s="24"/>
    </row>
    <row r="22" spans="1:12" ht="15.75" thickBot="1">
      <c r="A22" s="3">
        <v>43709</v>
      </c>
      <c r="B22" s="4">
        <v>3620</v>
      </c>
      <c r="C22" s="5">
        <f t="shared" si="3"/>
        <v>6348</v>
      </c>
      <c r="D22" s="4">
        <f t="shared" si="0"/>
        <v>-2728</v>
      </c>
      <c r="E22" s="4">
        <f t="shared" si="1"/>
        <v>2728</v>
      </c>
      <c r="F22" s="4">
        <f t="shared" si="2"/>
        <v>7441984</v>
      </c>
      <c r="H22" s="19" t="s">
        <v>9</v>
      </c>
      <c r="I22" s="22"/>
      <c r="J22" s="11"/>
      <c r="K22" s="19" t="s">
        <v>11</v>
      </c>
      <c r="L22" s="24">
        <f>SQRT(L20)</f>
        <v>1577.1555791773469</v>
      </c>
    </row>
    <row r="23" spans="1:12" ht="15.75" thickBot="1">
      <c r="A23" s="3">
        <v>43739</v>
      </c>
      <c r="B23" s="4">
        <v>2430</v>
      </c>
      <c r="C23" s="5">
        <f t="shared" si="3"/>
        <v>6000</v>
      </c>
      <c r="D23" s="4">
        <f t="shared" si="0"/>
        <v>-3570</v>
      </c>
      <c r="E23" s="4">
        <f t="shared" si="1"/>
        <v>3570</v>
      </c>
      <c r="F23" s="4">
        <f t="shared" si="2"/>
        <v>12744900</v>
      </c>
      <c r="H23" s="20"/>
      <c r="I23" s="20"/>
      <c r="J23" s="11"/>
      <c r="K23" s="20"/>
      <c r="L23" s="24"/>
    </row>
    <row r="24" spans="1:12" ht="15.75" thickBot="1">
      <c r="A24" s="3">
        <v>43770</v>
      </c>
      <c r="B24" s="4">
        <v>4970</v>
      </c>
      <c r="C24" s="5">
        <f t="shared" si="3"/>
        <v>5302</v>
      </c>
      <c r="D24" s="4">
        <f t="shared" si="0"/>
        <v>-332</v>
      </c>
      <c r="E24" s="4">
        <f t="shared" si="1"/>
        <v>332</v>
      </c>
      <c r="F24" s="4">
        <f t="shared" si="2"/>
        <v>110224</v>
      </c>
      <c r="H24" s="11"/>
      <c r="I24" s="11"/>
      <c r="J24" s="11"/>
    </row>
    <row r="25" spans="1:12" ht="15.75" thickBot="1">
      <c r="A25" s="3">
        <v>43800</v>
      </c>
      <c r="B25" s="4">
        <v>4900</v>
      </c>
      <c r="C25" s="5">
        <f t="shared" si="3"/>
        <v>5040</v>
      </c>
      <c r="D25" s="4">
        <f t="shared" si="0"/>
        <v>-140</v>
      </c>
      <c r="E25" s="4">
        <f t="shared" si="1"/>
        <v>140</v>
      </c>
      <c r="F25" s="4">
        <f t="shared" si="2"/>
        <v>19600</v>
      </c>
      <c r="H25" s="11"/>
      <c r="I25" s="11"/>
      <c r="J25" s="11"/>
    </row>
    <row r="26" spans="1:12" ht="15.75" thickBot="1">
      <c r="A26" s="3">
        <v>43831</v>
      </c>
      <c r="B26" s="4">
        <v>3800</v>
      </c>
      <c r="C26" s="5">
        <f t="shared" si="3"/>
        <v>4402</v>
      </c>
      <c r="D26" s="4">
        <f t="shared" si="0"/>
        <v>-602</v>
      </c>
      <c r="E26" s="4">
        <f t="shared" si="1"/>
        <v>602</v>
      </c>
      <c r="F26" s="4">
        <f t="shared" si="2"/>
        <v>362404</v>
      </c>
    </row>
    <row r="27" spans="1:12" ht="15.75" thickBot="1">
      <c r="A27" s="3">
        <v>43862</v>
      </c>
      <c r="B27" s="4">
        <v>4430</v>
      </c>
      <c r="C27" s="5">
        <f t="shared" si="3"/>
        <v>3944</v>
      </c>
      <c r="D27" s="4">
        <f t="shared" si="0"/>
        <v>486</v>
      </c>
      <c r="E27" s="4">
        <f t="shared" si="1"/>
        <v>486</v>
      </c>
      <c r="F27" s="4">
        <f t="shared" si="2"/>
        <v>236196</v>
      </c>
    </row>
    <row r="28" spans="1:12" ht="15.75" thickBot="1">
      <c r="A28" s="3">
        <v>43891</v>
      </c>
      <c r="B28" s="4">
        <v>7010</v>
      </c>
      <c r="C28" s="5">
        <f t="shared" si="3"/>
        <v>4106</v>
      </c>
      <c r="D28" s="4">
        <f t="shared" si="0"/>
        <v>2904</v>
      </c>
      <c r="E28" s="4">
        <f t="shared" si="1"/>
        <v>2904</v>
      </c>
      <c r="F28" s="4">
        <f t="shared" si="2"/>
        <v>8433216</v>
      </c>
    </row>
    <row r="29" spans="1:12" ht="15.75" thickBot="1">
      <c r="A29" s="6">
        <v>43922</v>
      </c>
      <c r="B29" s="4">
        <v>4000</v>
      </c>
      <c r="C29" s="5">
        <f t="shared" si="3"/>
        <v>5022</v>
      </c>
      <c r="D29" s="4">
        <f t="shared" si="0"/>
        <v>-1022</v>
      </c>
      <c r="E29" s="4">
        <f t="shared" si="1"/>
        <v>1022</v>
      </c>
      <c r="F29" s="4">
        <f t="shared" si="2"/>
        <v>1044484</v>
      </c>
    </row>
    <row r="30" spans="1:12" ht="15.75" thickBot="1">
      <c r="A30" s="6">
        <v>43952</v>
      </c>
      <c r="B30" s="4">
        <v>3490</v>
      </c>
      <c r="C30" s="5">
        <f t="shared" si="3"/>
        <v>4828</v>
      </c>
      <c r="D30" s="4">
        <f t="shared" si="0"/>
        <v>-1338</v>
      </c>
      <c r="E30" s="4">
        <f t="shared" si="1"/>
        <v>1338</v>
      </c>
      <c r="F30" s="4">
        <f t="shared" si="2"/>
        <v>1790244</v>
      </c>
    </row>
    <row r="31" spans="1:12" ht="15.75" thickBot="1">
      <c r="A31" s="6">
        <v>43983</v>
      </c>
      <c r="B31" s="4">
        <v>5280</v>
      </c>
      <c r="C31" s="5">
        <f t="shared" si="3"/>
        <v>4546</v>
      </c>
      <c r="D31" s="4">
        <f t="shared" si="0"/>
        <v>734</v>
      </c>
      <c r="E31" s="4">
        <f t="shared" si="1"/>
        <v>734</v>
      </c>
      <c r="F31" s="4">
        <f t="shared" si="2"/>
        <v>538756</v>
      </c>
    </row>
    <row r="32" spans="1:12" ht="15.75" thickBot="1">
      <c r="A32" s="6">
        <v>44013</v>
      </c>
      <c r="B32" s="4">
        <v>3080</v>
      </c>
      <c r="C32" s="5">
        <f t="shared" si="3"/>
        <v>4842</v>
      </c>
      <c r="D32" s="4">
        <f t="shared" si="0"/>
        <v>-1762</v>
      </c>
      <c r="E32" s="4">
        <f t="shared" si="1"/>
        <v>1762</v>
      </c>
      <c r="F32" s="4">
        <f t="shared" si="2"/>
        <v>3104644</v>
      </c>
    </row>
    <row r="33" spans="1:6" ht="15.75" thickBot="1">
      <c r="A33" s="6">
        <v>44044</v>
      </c>
      <c r="B33" s="4">
        <v>4330</v>
      </c>
      <c r="C33" s="5">
        <f t="shared" si="3"/>
        <v>4572</v>
      </c>
      <c r="D33" s="4">
        <f t="shared" si="0"/>
        <v>-242</v>
      </c>
      <c r="E33" s="4">
        <f t="shared" si="1"/>
        <v>242</v>
      </c>
      <c r="F33" s="4">
        <f t="shared" si="2"/>
        <v>58564</v>
      </c>
    </row>
    <row r="34" spans="1:6" ht="15.75" thickBot="1">
      <c r="A34" s="6">
        <v>44075</v>
      </c>
      <c r="B34" s="4">
        <v>3010</v>
      </c>
      <c r="C34" s="5">
        <f t="shared" si="3"/>
        <v>4036</v>
      </c>
      <c r="D34" s="4">
        <f t="shared" si="0"/>
        <v>-1026</v>
      </c>
      <c r="E34" s="4">
        <f t="shared" si="1"/>
        <v>1026</v>
      </c>
      <c r="F34" s="4">
        <f t="shared" si="2"/>
        <v>1052676</v>
      </c>
    </row>
    <row r="35" spans="1:6" ht="15.75" thickBot="1">
      <c r="A35" s="6">
        <v>44105</v>
      </c>
      <c r="B35" s="4">
        <v>3470</v>
      </c>
      <c r="C35" s="5">
        <f t="shared" si="3"/>
        <v>3838</v>
      </c>
      <c r="D35" s="4">
        <f t="shared" si="0"/>
        <v>-368</v>
      </c>
      <c r="E35" s="4">
        <f t="shared" si="1"/>
        <v>368</v>
      </c>
      <c r="F35" s="4">
        <f t="shared" si="2"/>
        <v>135424</v>
      </c>
    </row>
    <row r="36" spans="1:6" ht="15.75" thickBot="1">
      <c r="A36" s="6">
        <v>44136</v>
      </c>
      <c r="B36" s="4">
        <v>5310</v>
      </c>
      <c r="C36" s="5">
        <f t="shared" si="3"/>
        <v>3834</v>
      </c>
      <c r="D36" s="4">
        <f t="shared" si="0"/>
        <v>1476</v>
      </c>
      <c r="E36" s="4">
        <f t="shared" si="1"/>
        <v>1476</v>
      </c>
      <c r="F36" s="4">
        <f t="shared" si="2"/>
        <v>2178576</v>
      </c>
    </row>
    <row r="37" spans="1:6" ht="15.75" thickBot="1">
      <c r="A37" s="6">
        <v>44166</v>
      </c>
      <c r="B37" s="4">
        <v>5080</v>
      </c>
      <c r="C37" s="5">
        <f t="shared" si="3"/>
        <v>3840</v>
      </c>
      <c r="D37" s="4">
        <f t="shared" si="0"/>
        <v>1240</v>
      </c>
      <c r="E37" s="4">
        <f t="shared" si="1"/>
        <v>1240</v>
      </c>
      <c r="F37" s="4">
        <f t="shared" si="2"/>
        <v>1537600</v>
      </c>
    </row>
    <row r="38" spans="1:6" ht="15.75" thickBot="1">
      <c r="A38" s="6">
        <v>44197</v>
      </c>
      <c r="B38" s="4">
        <v>3180</v>
      </c>
      <c r="C38" s="5">
        <f t="shared" si="3"/>
        <v>4240</v>
      </c>
      <c r="D38" s="4">
        <f t="shared" si="0"/>
        <v>-1060</v>
      </c>
      <c r="E38" s="4">
        <f t="shared" si="1"/>
        <v>1060</v>
      </c>
      <c r="F38" s="4">
        <f t="shared" si="2"/>
        <v>1123600</v>
      </c>
    </row>
    <row r="39" spans="1:6" ht="15.75" thickBot="1">
      <c r="A39" s="6">
        <v>44228</v>
      </c>
      <c r="B39" s="4">
        <v>2650</v>
      </c>
      <c r="C39" s="5">
        <f t="shared" si="3"/>
        <v>4010</v>
      </c>
      <c r="D39" s="4">
        <f t="shared" si="0"/>
        <v>-1360</v>
      </c>
      <c r="E39" s="4">
        <f t="shared" si="1"/>
        <v>1360</v>
      </c>
      <c r="F39" s="4">
        <f t="shared" si="2"/>
        <v>1849600</v>
      </c>
    </row>
    <row r="40" spans="1:6" ht="15.75" thickBot="1">
      <c r="A40" s="6">
        <v>44256</v>
      </c>
      <c r="B40" s="4">
        <v>4400</v>
      </c>
      <c r="C40" s="5">
        <f t="shared" si="3"/>
        <v>3938</v>
      </c>
      <c r="D40" s="4">
        <f t="shared" si="0"/>
        <v>462</v>
      </c>
      <c r="E40" s="4">
        <f t="shared" si="1"/>
        <v>462</v>
      </c>
      <c r="F40" s="4">
        <f t="shared" si="2"/>
        <v>213444</v>
      </c>
    </row>
    <row r="41" spans="1:6" ht="15.75" thickBot="1">
      <c r="A41" s="6">
        <v>44287</v>
      </c>
      <c r="B41" s="4">
        <v>2400</v>
      </c>
      <c r="C41" s="5">
        <f t="shared" si="3"/>
        <v>4124</v>
      </c>
      <c r="D41" s="4">
        <f t="shared" si="0"/>
        <v>-1724</v>
      </c>
      <c r="E41" s="4">
        <f t="shared" si="1"/>
        <v>1724</v>
      </c>
      <c r="F41" s="4">
        <f t="shared" si="2"/>
        <v>2972176</v>
      </c>
    </row>
    <row r="42" spans="1:6" ht="15.75" thickBot="1">
      <c r="A42" s="6">
        <v>44317</v>
      </c>
      <c r="B42" s="4">
        <v>1880</v>
      </c>
      <c r="C42" s="5">
        <f t="shared" si="3"/>
        <v>3542</v>
      </c>
      <c r="D42" s="4">
        <f t="shared" si="0"/>
        <v>-1662</v>
      </c>
      <c r="E42" s="4">
        <f t="shared" si="1"/>
        <v>1662</v>
      </c>
      <c r="F42" s="4">
        <f t="shared" si="2"/>
        <v>2762244</v>
      </c>
    </row>
    <row r="43" spans="1:6" ht="15.75" thickBot="1">
      <c r="A43" s="6">
        <v>44348</v>
      </c>
      <c r="B43" s="4">
        <v>5560</v>
      </c>
      <c r="C43" s="5">
        <f t="shared" si="3"/>
        <v>2902</v>
      </c>
      <c r="D43" s="4">
        <f t="shared" si="0"/>
        <v>2658</v>
      </c>
      <c r="E43" s="4">
        <f t="shared" si="1"/>
        <v>2658</v>
      </c>
      <c r="F43" s="4">
        <f t="shared" si="2"/>
        <v>7064964</v>
      </c>
    </row>
    <row r="44" spans="1:6" ht="15.75" thickBot="1">
      <c r="A44" s="6">
        <v>44378</v>
      </c>
      <c r="B44" s="4">
        <v>3980</v>
      </c>
      <c r="C44" s="5">
        <f t="shared" si="3"/>
        <v>3378</v>
      </c>
      <c r="D44" s="4">
        <f t="shared" si="0"/>
        <v>602</v>
      </c>
      <c r="E44" s="4">
        <f t="shared" si="1"/>
        <v>602</v>
      </c>
      <c r="F44" s="4">
        <f t="shared" si="2"/>
        <v>362404</v>
      </c>
    </row>
    <row r="45" spans="1:6" ht="15.75" thickBot="1">
      <c r="A45" s="6">
        <v>44409</v>
      </c>
      <c r="B45" s="4">
        <v>2200</v>
      </c>
      <c r="C45" s="5">
        <f t="shared" si="3"/>
        <v>3644</v>
      </c>
      <c r="D45" s="4">
        <f t="shared" si="0"/>
        <v>-1444</v>
      </c>
      <c r="E45" s="4">
        <f t="shared" si="1"/>
        <v>1444</v>
      </c>
      <c r="F45" s="4">
        <f t="shared" si="2"/>
        <v>2085136</v>
      </c>
    </row>
    <row r="46" spans="1:6" ht="15.75" thickBot="1">
      <c r="A46" s="6">
        <v>44440</v>
      </c>
      <c r="B46" s="4">
        <v>5760</v>
      </c>
      <c r="C46" s="5">
        <f t="shared" si="3"/>
        <v>3204</v>
      </c>
      <c r="D46" s="4">
        <f t="shared" si="0"/>
        <v>2556</v>
      </c>
      <c r="E46" s="4">
        <f t="shared" si="1"/>
        <v>2556</v>
      </c>
      <c r="F46" s="4">
        <f t="shared" si="2"/>
        <v>6533136</v>
      </c>
    </row>
    <row r="47" spans="1:6" ht="15.75" thickBot="1">
      <c r="A47" s="6">
        <v>44470</v>
      </c>
      <c r="B47" s="4">
        <v>3130</v>
      </c>
      <c r="C47" s="5">
        <f t="shared" si="3"/>
        <v>3876</v>
      </c>
      <c r="D47" s="4">
        <f t="shared" si="0"/>
        <v>-746</v>
      </c>
      <c r="E47" s="4">
        <f t="shared" si="1"/>
        <v>746</v>
      </c>
      <c r="F47" s="4">
        <f t="shared" si="2"/>
        <v>556516</v>
      </c>
    </row>
    <row r="48" spans="1:6" ht="15.75" thickBot="1">
      <c r="A48" s="6">
        <v>44501</v>
      </c>
      <c r="B48" s="4">
        <v>4680</v>
      </c>
      <c r="C48" s="5">
        <f t="shared" si="3"/>
        <v>4126</v>
      </c>
      <c r="D48" s="4">
        <f t="shared" si="0"/>
        <v>554</v>
      </c>
      <c r="E48" s="4">
        <f t="shared" si="1"/>
        <v>554</v>
      </c>
      <c r="F48" s="4">
        <f t="shared" si="2"/>
        <v>306916</v>
      </c>
    </row>
    <row r="49" spans="1:6" ht="15.75" thickBot="1">
      <c r="A49" s="6">
        <v>44531</v>
      </c>
      <c r="B49" s="4">
        <v>2760</v>
      </c>
      <c r="C49" s="5">
        <f>AVERAGE(B44:B48)</f>
        <v>3950</v>
      </c>
      <c r="D49" s="4">
        <f t="shared" si="0"/>
        <v>-1190</v>
      </c>
      <c r="E49" s="4">
        <f t="shared" si="1"/>
        <v>1190</v>
      </c>
      <c r="F49" s="4">
        <f t="shared" si="2"/>
        <v>1416100</v>
      </c>
    </row>
    <row r="50" spans="1:6" ht="15.75" thickBot="1">
      <c r="A50" s="6">
        <v>44562</v>
      </c>
      <c r="B50" s="5"/>
      <c r="C50" s="5">
        <f t="shared" si="3"/>
        <v>3706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3706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$C$50</f>
        <v>3706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3706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3706</v>
      </c>
      <c r="D54" s="5"/>
      <c r="E54" s="5"/>
      <c r="F54" s="5"/>
    </row>
  </sheetData>
  <mergeCells count="14">
    <mergeCell ref="L18:L19"/>
    <mergeCell ref="H16:H17"/>
    <mergeCell ref="I16:I17"/>
    <mergeCell ref="H18:H19"/>
    <mergeCell ref="I18:I19"/>
    <mergeCell ref="K18:K19"/>
    <mergeCell ref="H20:H21"/>
    <mergeCell ref="I20:I21"/>
    <mergeCell ref="K20:K21"/>
    <mergeCell ref="L20:L21"/>
    <mergeCell ref="H22:H23"/>
    <mergeCell ref="I22:I23"/>
    <mergeCell ref="K22:K23"/>
    <mergeCell ref="L22:L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D1" workbookViewId="0">
      <selection activeCell="L16" sqref="L16"/>
    </sheetView>
  </sheetViews>
  <sheetFormatPr defaultRowHeight="15"/>
  <cols>
    <col min="3" max="3" width="10.42578125" customWidth="1"/>
    <col min="8" max="8" width="15.85546875" customWidth="1"/>
    <col min="9" max="9" width="20.42578125" customWidth="1"/>
    <col min="11" max="11" width="15.28515625" customWidth="1"/>
    <col min="12" max="12" width="13.28515625" customWidth="1"/>
  </cols>
  <sheetData>
    <row r="1" spans="1:11" ht="26.2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1" ht="15.75" thickBot="1">
      <c r="A2" s="3">
        <v>43101</v>
      </c>
      <c r="B2" s="4">
        <v>2830</v>
      </c>
      <c r="C2" s="5">
        <f>B2</f>
        <v>2830</v>
      </c>
      <c r="D2" s="5"/>
      <c r="E2" s="5"/>
      <c r="F2" s="5"/>
    </row>
    <row r="3" spans="1:11" ht="15.75" thickBot="1">
      <c r="A3" s="3">
        <v>43132</v>
      </c>
      <c r="B3" s="4">
        <v>5110</v>
      </c>
      <c r="C3" s="5">
        <f>$I$15*B2+(1-$I$15)*C2</f>
        <v>2830</v>
      </c>
      <c r="D3" s="4">
        <f>B3-C3</f>
        <v>2280</v>
      </c>
      <c r="E3" s="4">
        <f>ABS(D3)</f>
        <v>2280</v>
      </c>
      <c r="F3" s="4">
        <f>POWER(D3,2)</f>
        <v>5198400</v>
      </c>
    </row>
    <row r="4" spans="1:11" ht="15.75" thickBot="1">
      <c r="A4" s="3">
        <v>43160</v>
      </c>
      <c r="B4" s="4">
        <v>3520</v>
      </c>
      <c r="C4" s="5">
        <f t="shared" ref="C4:C50" si="0">$I$15*B3+(1-$I$15)*C3</f>
        <v>4198</v>
      </c>
      <c r="D4" s="4">
        <f t="shared" ref="D4:D49" si="1">B4-C4</f>
        <v>-678</v>
      </c>
      <c r="E4" s="4">
        <f t="shared" ref="E4:E49" si="2">ABS(D4)</f>
        <v>678</v>
      </c>
      <c r="F4" s="4">
        <f t="shared" ref="F4:F49" si="3">POWER(D4,2)</f>
        <v>459684</v>
      </c>
    </row>
    <row r="5" spans="1:11" ht="15.75" thickBot="1">
      <c r="A5" s="3">
        <v>43191</v>
      </c>
      <c r="B5" s="4">
        <v>5250</v>
      </c>
      <c r="C5" s="5">
        <f t="shared" si="0"/>
        <v>3791.2</v>
      </c>
      <c r="D5" s="4">
        <f t="shared" si="1"/>
        <v>1458.8000000000002</v>
      </c>
      <c r="E5" s="4">
        <f t="shared" si="2"/>
        <v>1458.8000000000002</v>
      </c>
      <c r="F5" s="4">
        <f t="shared" si="3"/>
        <v>2128097.4400000004</v>
      </c>
    </row>
    <row r="6" spans="1:11" ht="15.75" thickBot="1">
      <c r="A6" s="3">
        <v>43221</v>
      </c>
      <c r="B6" s="4">
        <v>4860</v>
      </c>
      <c r="C6" s="5">
        <f t="shared" si="0"/>
        <v>4666.4799999999996</v>
      </c>
      <c r="D6" s="4">
        <f t="shared" si="1"/>
        <v>193.52000000000044</v>
      </c>
      <c r="E6" s="4">
        <f t="shared" si="2"/>
        <v>193.52000000000044</v>
      </c>
      <c r="F6" s="4">
        <f t="shared" si="3"/>
        <v>37449.99040000017</v>
      </c>
    </row>
    <row r="7" spans="1:11" ht="15.75" thickBot="1">
      <c r="A7" s="3">
        <v>43252</v>
      </c>
      <c r="B7" s="4">
        <v>4290</v>
      </c>
      <c r="C7" s="5">
        <f t="shared" si="0"/>
        <v>4782.5919999999996</v>
      </c>
      <c r="D7" s="4">
        <f t="shared" si="1"/>
        <v>-492.59199999999964</v>
      </c>
      <c r="E7" s="4">
        <f t="shared" si="2"/>
        <v>492.59199999999964</v>
      </c>
      <c r="F7" s="4">
        <f t="shared" si="3"/>
        <v>242646.87846399966</v>
      </c>
    </row>
    <row r="8" spans="1:11" ht="15.75" thickBot="1">
      <c r="A8" s="3">
        <v>43282</v>
      </c>
      <c r="B8" s="4">
        <v>2440</v>
      </c>
      <c r="C8" s="5">
        <f t="shared" si="0"/>
        <v>4487.0367999999999</v>
      </c>
      <c r="D8" s="4">
        <f t="shared" si="1"/>
        <v>-2047.0367999999999</v>
      </c>
      <c r="E8" s="4">
        <f t="shared" si="2"/>
        <v>2047.0367999999999</v>
      </c>
      <c r="F8" s="4">
        <f t="shared" si="3"/>
        <v>4190359.6605542395</v>
      </c>
    </row>
    <row r="9" spans="1:11" ht="15.75" thickBot="1">
      <c r="A9" s="3">
        <v>43313</v>
      </c>
      <c r="B9" s="4">
        <v>5770</v>
      </c>
      <c r="C9" s="5">
        <f t="shared" si="0"/>
        <v>3258.8147200000003</v>
      </c>
      <c r="D9" s="4">
        <f t="shared" si="1"/>
        <v>2511.1852799999997</v>
      </c>
      <c r="E9" s="4">
        <f t="shared" si="2"/>
        <v>2511.1852799999997</v>
      </c>
      <c r="F9" s="4">
        <f t="shared" si="3"/>
        <v>6306051.5104886768</v>
      </c>
    </row>
    <row r="10" spans="1:11" ht="15.75" thickBot="1">
      <c r="A10" s="3">
        <v>43344</v>
      </c>
      <c r="B10" s="4">
        <v>3060</v>
      </c>
      <c r="C10" s="5">
        <f t="shared" si="0"/>
        <v>4765.5258880000001</v>
      </c>
      <c r="D10" s="4">
        <f t="shared" si="1"/>
        <v>-1705.5258880000001</v>
      </c>
      <c r="E10" s="4">
        <f t="shared" si="2"/>
        <v>1705.5258880000001</v>
      </c>
      <c r="F10" s="4">
        <f t="shared" si="3"/>
        <v>2908818.5546381888</v>
      </c>
    </row>
    <row r="11" spans="1:11" ht="15.75" thickBot="1">
      <c r="A11" s="3">
        <v>43374</v>
      </c>
      <c r="B11" s="4">
        <v>3390</v>
      </c>
      <c r="C11" s="5">
        <f t="shared" si="0"/>
        <v>3742.2103551999999</v>
      </c>
      <c r="D11" s="4">
        <f t="shared" si="1"/>
        <v>-352.21035519999987</v>
      </c>
      <c r="E11" s="4">
        <f t="shared" si="2"/>
        <v>352.21035519999987</v>
      </c>
      <c r="F11" s="4">
        <f t="shared" si="3"/>
        <v>124052.13431011008</v>
      </c>
    </row>
    <row r="12" spans="1:11" ht="15.75" thickBot="1">
      <c r="A12" s="3">
        <v>43405</v>
      </c>
      <c r="B12" s="4">
        <v>2110</v>
      </c>
      <c r="C12" s="5">
        <f t="shared" si="0"/>
        <v>3530.8841420799999</v>
      </c>
      <c r="D12" s="4">
        <f t="shared" si="1"/>
        <v>-1420.8841420799999</v>
      </c>
      <c r="E12" s="4">
        <f t="shared" si="2"/>
        <v>1420.8841420799999</v>
      </c>
      <c r="F12" s="4">
        <f t="shared" si="3"/>
        <v>2018911.7452144176</v>
      </c>
    </row>
    <row r="13" spans="1:11" ht="15.75" thickBot="1">
      <c r="A13" s="3">
        <v>43435</v>
      </c>
      <c r="B13" s="4">
        <v>3200</v>
      </c>
      <c r="C13" s="5">
        <f t="shared" si="0"/>
        <v>2678.3536568320001</v>
      </c>
      <c r="D13" s="4">
        <f t="shared" si="1"/>
        <v>521.64634316799993</v>
      </c>
      <c r="E13" s="4">
        <f t="shared" si="2"/>
        <v>521.64634316799993</v>
      </c>
      <c r="F13" s="4">
        <f t="shared" si="3"/>
        <v>272114.90734054672</v>
      </c>
    </row>
    <row r="14" spans="1:11" ht="15.75" thickBot="1">
      <c r="A14" s="3">
        <v>43466</v>
      </c>
      <c r="B14" s="4">
        <v>3290</v>
      </c>
      <c r="C14" s="5">
        <f t="shared" si="0"/>
        <v>2991.3414627328002</v>
      </c>
      <c r="D14" s="4">
        <f t="shared" si="1"/>
        <v>298.65853726719979</v>
      </c>
      <c r="E14" s="4">
        <f t="shared" si="2"/>
        <v>298.65853726719979</v>
      </c>
      <c r="F14" s="4">
        <f t="shared" si="3"/>
        <v>89196.921882583367</v>
      </c>
    </row>
    <row r="15" spans="1:11" ht="15.75" thickBot="1">
      <c r="A15" s="3">
        <v>43497</v>
      </c>
      <c r="B15" s="4">
        <v>3990</v>
      </c>
      <c r="C15" s="5">
        <f t="shared" si="0"/>
        <v>3170.5365850931203</v>
      </c>
      <c r="D15" s="4">
        <f t="shared" si="1"/>
        <v>819.46341490687973</v>
      </c>
      <c r="E15" s="4">
        <f t="shared" si="2"/>
        <v>819.46341490687973</v>
      </c>
      <c r="F15" s="4">
        <f t="shared" si="3"/>
        <v>671520.28837084491</v>
      </c>
      <c r="H15" s="12" t="s">
        <v>16</v>
      </c>
      <c r="I15" s="13">
        <v>0.6</v>
      </c>
    </row>
    <row r="16" spans="1:11" ht="15.75" thickBot="1">
      <c r="A16" s="3">
        <v>43525</v>
      </c>
      <c r="B16" s="4">
        <v>2770</v>
      </c>
      <c r="C16" s="5">
        <f t="shared" si="0"/>
        <v>3662.2146340372483</v>
      </c>
      <c r="D16" s="4">
        <f t="shared" si="1"/>
        <v>-892.21463403724829</v>
      </c>
      <c r="E16" s="4">
        <f t="shared" si="2"/>
        <v>892.21463403724829</v>
      </c>
      <c r="F16" s="4">
        <f t="shared" si="3"/>
        <v>796046.95319022087</v>
      </c>
      <c r="H16" s="25" t="s">
        <v>15</v>
      </c>
      <c r="I16" s="24"/>
      <c r="J16" s="24"/>
      <c r="K16" s="24"/>
    </row>
    <row r="17" spans="1:12" ht="15.75" thickBot="1">
      <c r="A17" s="3">
        <v>43556</v>
      </c>
      <c r="B17" s="4">
        <v>5360</v>
      </c>
      <c r="C17" s="5">
        <f t="shared" si="0"/>
        <v>3126.8858536148991</v>
      </c>
      <c r="D17" s="4">
        <f t="shared" si="1"/>
        <v>2233.1141463851009</v>
      </c>
      <c r="E17" s="4">
        <f t="shared" si="2"/>
        <v>2233.1141463851009</v>
      </c>
      <c r="F17" s="4">
        <f t="shared" si="3"/>
        <v>4986798.7907852577</v>
      </c>
      <c r="H17" s="24"/>
      <c r="I17" s="24"/>
      <c r="J17" s="24"/>
      <c r="K17" s="24"/>
    </row>
    <row r="18" spans="1:12" ht="15.75" thickBot="1">
      <c r="A18" s="3">
        <v>43586</v>
      </c>
      <c r="B18" s="4">
        <v>5920</v>
      </c>
      <c r="C18" s="5">
        <f t="shared" si="0"/>
        <v>4466.7543414459597</v>
      </c>
      <c r="D18" s="4">
        <f t="shared" si="1"/>
        <v>1453.2456585540403</v>
      </c>
      <c r="E18" s="4">
        <f t="shared" si="2"/>
        <v>1453.2456585540403</v>
      </c>
      <c r="F18" s="4">
        <f t="shared" si="3"/>
        <v>2111922.9441061663</v>
      </c>
      <c r="H18" s="19" t="s">
        <v>3</v>
      </c>
      <c r="I18" s="21"/>
      <c r="J18" s="11"/>
      <c r="K18" s="19" t="s">
        <v>8</v>
      </c>
      <c r="L18" s="23">
        <f>AVERAGE(E4:E51)</f>
        <v>1344.4883714349548</v>
      </c>
    </row>
    <row r="19" spans="1:12" ht="15.75" thickBot="1">
      <c r="A19" s="3">
        <v>43617</v>
      </c>
      <c r="B19" s="4">
        <v>6280</v>
      </c>
      <c r="C19" s="5">
        <f t="shared" si="0"/>
        <v>5338.701736578384</v>
      </c>
      <c r="D19" s="4">
        <f t="shared" si="1"/>
        <v>941.29826342161596</v>
      </c>
      <c r="E19" s="4">
        <f t="shared" si="2"/>
        <v>941.29826342161596</v>
      </c>
      <c r="F19" s="4">
        <f t="shared" si="3"/>
        <v>886042.42072054988</v>
      </c>
      <c r="H19" s="20"/>
      <c r="I19" s="20"/>
      <c r="J19" s="11"/>
      <c r="K19" s="20"/>
      <c r="L19" s="23"/>
    </row>
    <row r="20" spans="1:12" ht="15.75" thickBot="1">
      <c r="A20" s="3">
        <v>43647</v>
      </c>
      <c r="B20" s="4">
        <v>8090</v>
      </c>
      <c r="C20" s="5">
        <f t="shared" si="0"/>
        <v>5903.4806946313538</v>
      </c>
      <c r="D20" s="4">
        <f t="shared" si="1"/>
        <v>2186.5193053686462</v>
      </c>
      <c r="E20" s="4">
        <f t="shared" si="2"/>
        <v>2186.5193053686462</v>
      </c>
      <c r="F20" s="4">
        <f t="shared" si="3"/>
        <v>4780866.6727497866</v>
      </c>
      <c r="H20" s="19" t="s">
        <v>7</v>
      </c>
      <c r="I20" s="22"/>
      <c r="J20" s="11"/>
      <c r="K20" s="19" t="s">
        <v>10</v>
      </c>
      <c r="L20" s="23">
        <f>AVERAGE(F3:F49)</f>
        <v>2479539.2972569549</v>
      </c>
    </row>
    <row r="21" spans="1:12" ht="15.75" thickBot="1">
      <c r="A21" s="3">
        <v>43678</v>
      </c>
      <c r="B21" s="4">
        <v>6090</v>
      </c>
      <c r="C21" s="5">
        <f t="shared" si="0"/>
        <v>7215.3922778525412</v>
      </c>
      <c r="D21" s="4">
        <f t="shared" si="1"/>
        <v>-1125.3922778525412</v>
      </c>
      <c r="E21" s="4">
        <f t="shared" si="2"/>
        <v>1125.3922778525412</v>
      </c>
      <c r="F21" s="4">
        <f t="shared" si="3"/>
        <v>1266507.7790501311</v>
      </c>
      <c r="H21" s="20"/>
      <c r="I21" s="20"/>
      <c r="J21" s="11"/>
      <c r="K21" s="20"/>
      <c r="L21" s="24"/>
    </row>
    <row r="22" spans="1:12" ht="15.75" thickBot="1">
      <c r="A22" s="3">
        <v>43709</v>
      </c>
      <c r="B22" s="4">
        <v>3620</v>
      </c>
      <c r="C22" s="5">
        <f t="shared" si="0"/>
        <v>6540.1569111410172</v>
      </c>
      <c r="D22" s="4">
        <f t="shared" si="1"/>
        <v>-2920.1569111410172</v>
      </c>
      <c r="E22" s="4">
        <f t="shared" si="2"/>
        <v>2920.1569111410172</v>
      </c>
      <c r="F22" s="4">
        <f t="shared" si="3"/>
        <v>8527316.3856846467</v>
      </c>
      <c r="H22" s="19" t="s">
        <v>9</v>
      </c>
      <c r="I22" s="22"/>
      <c r="J22" s="11"/>
      <c r="K22" s="19" t="s">
        <v>11</v>
      </c>
      <c r="L22" s="23">
        <f>SQRT(L20)</f>
        <v>1574.6552947413459</v>
      </c>
    </row>
    <row r="23" spans="1:12" ht="15.75" thickBot="1">
      <c r="A23" s="3">
        <v>43739</v>
      </c>
      <c r="B23" s="4">
        <v>2430</v>
      </c>
      <c r="C23" s="5">
        <f t="shared" si="0"/>
        <v>4788.0627644564065</v>
      </c>
      <c r="D23" s="4">
        <f t="shared" si="1"/>
        <v>-2358.0627644564065</v>
      </c>
      <c r="E23" s="4">
        <f t="shared" si="2"/>
        <v>2358.0627644564065</v>
      </c>
      <c r="F23" s="4">
        <f t="shared" si="3"/>
        <v>5560460.0011157896</v>
      </c>
      <c r="H23" s="20"/>
      <c r="I23" s="20"/>
      <c r="J23" s="11"/>
      <c r="K23" s="20"/>
      <c r="L23" s="23"/>
    </row>
    <row r="24" spans="1:12" ht="15.75" thickBot="1">
      <c r="A24" s="3">
        <v>43770</v>
      </c>
      <c r="B24" s="4">
        <v>4970</v>
      </c>
      <c r="C24" s="5">
        <f t="shared" si="0"/>
        <v>3373.2251057825624</v>
      </c>
      <c r="D24" s="4">
        <f t="shared" si="1"/>
        <v>1596.7748942174376</v>
      </c>
      <c r="E24" s="4">
        <f t="shared" si="2"/>
        <v>1596.7748942174376</v>
      </c>
      <c r="F24" s="4">
        <f t="shared" si="3"/>
        <v>2549690.0628031092</v>
      </c>
      <c r="H24" s="11"/>
      <c r="I24" s="11"/>
      <c r="J24" s="11"/>
    </row>
    <row r="25" spans="1:12" ht="15.75" thickBot="1">
      <c r="A25" s="3">
        <v>43800</v>
      </c>
      <c r="B25" s="4">
        <v>4900</v>
      </c>
      <c r="C25" s="5">
        <f t="shared" si="0"/>
        <v>4331.290042313025</v>
      </c>
      <c r="D25" s="4">
        <f t="shared" si="1"/>
        <v>568.70995768697503</v>
      </c>
      <c r="E25" s="4">
        <f t="shared" si="2"/>
        <v>568.70995768697503</v>
      </c>
      <c r="F25" s="4">
        <f t="shared" si="3"/>
        <v>323431.01597232092</v>
      </c>
      <c r="H25" s="11"/>
      <c r="I25" s="11"/>
      <c r="J25" s="11"/>
    </row>
    <row r="26" spans="1:12" ht="15.75" thickBot="1">
      <c r="A26" s="3">
        <v>43831</v>
      </c>
      <c r="B26" s="4">
        <v>3800</v>
      </c>
      <c r="C26" s="5">
        <f t="shared" si="0"/>
        <v>4672.5160169252104</v>
      </c>
      <c r="D26" s="4">
        <f t="shared" si="1"/>
        <v>-872.51601692521035</v>
      </c>
      <c r="E26" s="4">
        <f t="shared" si="2"/>
        <v>872.51601692521035</v>
      </c>
      <c r="F26" s="4">
        <f t="shared" si="3"/>
        <v>761284.19979103399</v>
      </c>
    </row>
    <row r="27" spans="1:12" ht="15.75" thickBot="1">
      <c r="A27" s="3">
        <v>43862</v>
      </c>
      <c r="B27" s="4">
        <v>4430</v>
      </c>
      <c r="C27" s="5">
        <f t="shared" si="0"/>
        <v>4149.0064067700841</v>
      </c>
      <c r="D27" s="4">
        <f t="shared" si="1"/>
        <v>280.99359322991586</v>
      </c>
      <c r="E27" s="4">
        <f t="shared" si="2"/>
        <v>280.99359322991586</v>
      </c>
      <c r="F27" s="4">
        <f t="shared" si="3"/>
        <v>78957.399436259409</v>
      </c>
    </row>
    <row r="28" spans="1:12" ht="15.75" thickBot="1">
      <c r="A28" s="3">
        <v>43891</v>
      </c>
      <c r="B28" s="4">
        <v>7010</v>
      </c>
      <c r="C28" s="5">
        <f t="shared" si="0"/>
        <v>4317.6025627080335</v>
      </c>
      <c r="D28" s="4">
        <f t="shared" si="1"/>
        <v>2692.3974372919665</v>
      </c>
      <c r="E28" s="4">
        <f t="shared" si="2"/>
        <v>2692.3974372919665</v>
      </c>
      <c r="F28" s="4">
        <f t="shared" si="3"/>
        <v>7249003.960336349</v>
      </c>
    </row>
    <row r="29" spans="1:12" ht="15.75" thickBot="1">
      <c r="A29" s="6">
        <v>43922</v>
      </c>
      <c r="B29" s="4">
        <v>4000</v>
      </c>
      <c r="C29" s="5">
        <f t="shared" si="0"/>
        <v>5933.0410250832138</v>
      </c>
      <c r="D29" s="4">
        <f t="shared" si="1"/>
        <v>-1933.0410250832138</v>
      </c>
      <c r="E29" s="4">
        <f t="shared" si="2"/>
        <v>1933.0410250832138</v>
      </c>
      <c r="F29" s="4">
        <f t="shared" si="3"/>
        <v>3736647.604654762</v>
      </c>
    </row>
    <row r="30" spans="1:12" ht="15.75" thickBot="1">
      <c r="A30" s="6">
        <v>43952</v>
      </c>
      <c r="B30" s="4">
        <v>3490</v>
      </c>
      <c r="C30" s="5">
        <f t="shared" si="0"/>
        <v>4773.2164100332857</v>
      </c>
      <c r="D30" s="4">
        <f t="shared" si="1"/>
        <v>-1283.2164100332857</v>
      </c>
      <c r="E30" s="4">
        <f t="shared" si="2"/>
        <v>1283.2164100332857</v>
      </c>
      <c r="F30" s="4">
        <f t="shared" si="3"/>
        <v>1646644.3549787137</v>
      </c>
    </row>
    <row r="31" spans="1:12" ht="15.75" thickBot="1">
      <c r="A31" s="6">
        <v>43983</v>
      </c>
      <c r="B31" s="4">
        <v>5280</v>
      </c>
      <c r="C31" s="5">
        <f t="shared" si="0"/>
        <v>4003.2865640133141</v>
      </c>
      <c r="D31" s="4">
        <f t="shared" si="1"/>
        <v>1276.7134359866859</v>
      </c>
      <c r="E31" s="4">
        <f t="shared" si="2"/>
        <v>1276.7134359866859</v>
      </c>
      <c r="F31" s="4">
        <f t="shared" si="3"/>
        <v>1629997.1976289295</v>
      </c>
    </row>
    <row r="32" spans="1:12" ht="15.75" thickBot="1">
      <c r="A32" s="6">
        <v>44013</v>
      </c>
      <c r="B32" s="4">
        <v>3080</v>
      </c>
      <c r="C32" s="5">
        <f t="shared" si="0"/>
        <v>4769.314625605326</v>
      </c>
      <c r="D32" s="4">
        <f t="shared" si="1"/>
        <v>-1689.314625605326</v>
      </c>
      <c r="E32" s="4">
        <f t="shared" si="2"/>
        <v>1689.314625605326</v>
      </c>
      <c r="F32" s="4">
        <f t="shared" si="3"/>
        <v>2853783.9042840628</v>
      </c>
    </row>
    <row r="33" spans="1:6" ht="15.75" thickBot="1">
      <c r="A33" s="6">
        <v>44044</v>
      </c>
      <c r="B33" s="4">
        <v>4330</v>
      </c>
      <c r="C33" s="5">
        <f t="shared" si="0"/>
        <v>3755.7258502421305</v>
      </c>
      <c r="D33" s="4">
        <f t="shared" si="1"/>
        <v>574.27414975786951</v>
      </c>
      <c r="E33" s="4">
        <f t="shared" si="2"/>
        <v>574.27414975786951</v>
      </c>
      <c r="F33" s="4">
        <f t="shared" si="3"/>
        <v>329790.79908012395</v>
      </c>
    </row>
    <row r="34" spans="1:6" ht="15.75" thickBot="1">
      <c r="A34" s="6">
        <v>44075</v>
      </c>
      <c r="B34" s="4">
        <v>3010</v>
      </c>
      <c r="C34" s="5">
        <f t="shared" si="0"/>
        <v>4100.2903400968526</v>
      </c>
      <c r="D34" s="4">
        <f t="shared" si="1"/>
        <v>-1090.2903400968526</v>
      </c>
      <c r="E34" s="4">
        <f t="shared" si="2"/>
        <v>1090.2903400968526</v>
      </c>
      <c r="F34" s="4">
        <f t="shared" si="3"/>
        <v>1188733.0257085103</v>
      </c>
    </row>
    <row r="35" spans="1:6" ht="15.75" thickBot="1">
      <c r="A35" s="6">
        <v>44105</v>
      </c>
      <c r="B35" s="4">
        <v>3470</v>
      </c>
      <c r="C35" s="5">
        <f t="shared" si="0"/>
        <v>3446.1161360387414</v>
      </c>
      <c r="D35" s="4">
        <f t="shared" si="1"/>
        <v>23.883863961258612</v>
      </c>
      <c r="E35" s="4">
        <f t="shared" si="2"/>
        <v>23.883863961258612</v>
      </c>
      <c r="F35" s="4">
        <f t="shared" si="3"/>
        <v>570.43895771990788</v>
      </c>
    </row>
    <row r="36" spans="1:6" ht="15.75" thickBot="1">
      <c r="A36" s="6">
        <v>44136</v>
      </c>
      <c r="B36" s="4">
        <v>5310</v>
      </c>
      <c r="C36" s="5">
        <f t="shared" si="0"/>
        <v>3460.4464544154966</v>
      </c>
      <c r="D36" s="4">
        <f t="shared" si="1"/>
        <v>1849.5535455845034</v>
      </c>
      <c r="E36" s="4">
        <f t="shared" si="2"/>
        <v>1849.5535455845034</v>
      </c>
      <c r="F36" s="4">
        <f t="shared" si="3"/>
        <v>3420848.3179842075</v>
      </c>
    </row>
    <row r="37" spans="1:6" ht="15.75" thickBot="1">
      <c r="A37" s="6">
        <v>44166</v>
      </c>
      <c r="B37" s="4">
        <v>5080</v>
      </c>
      <c r="C37" s="5">
        <f t="shared" si="0"/>
        <v>4570.1785817661985</v>
      </c>
      <c r="D37" s="4">
        <f t="shared" si="1"/>
        <v>509.82141823380152</v>
      </c>
      <c r="E37" s="4">
        <f t="shared" si="2"/>
        <v>509.82141823380152</v>
      </c>
      <c r="F37" s="4">
        <f t="shared" si="3"/>
        <v>259917.87848992477</v>
      </c>
    </row>
    <row r="38" spans="1:6" ht="15.75" thickBot="1">
      <c r="A38" s="6">
        <v>44197</v>
      </c>
      <c r="B38" s="4">
        <v>3180</v>
      </c>
      <c r="C38" s="5">
        <f t="shared" si="0"/>
        <v>4876.0714327064798</v>
      </c>
      <c r="D38" s="4">
        <f t="shared" si="1"/>
        <v>-1696.0714327064798</v>
      </c>
      <c r="E38" s="4">
        <f t="shared" si="2"/>
        <v>1696.0714327064798</v>
      </c>
      <c r="F38" s="4">
        <f t="shared" si="3"/>
        <v>2876658.3048430108</v>
      </c>
    </row>
    <row r="39" spans="1:6" ht="15.75" thickBot="1">
      <c r="A39" s="6">
        <v>44228</v>
      </c>
      <c r="B39" s="4">
        <v>2650</v>
      </c>
      <c r="C39" s="5">
        <f t="shared" si="0"/>
        <v>3858.4285730825923</v>
      </c>
      <c r="D39" s="4">
        <f t="shared" si="1"/>
        <v>-1208.4285730825923</v>
      </c>
      <c r="E39" s="4">
        <f t="shared" si="2"/>
        <v>1208.4285730825923</v>
      </c>
      <c r="F39" s="4">
        <f t="shared" si="3"/>
        <v>1460299.6162424299</v>
      </c>
    </row>
    <row r="40" spans="1:6" ht="15.75" thickBot="1">
      <c r="A40" s="6">
        <v>44256</v>
      </c>
      <c r="B40" s="4">
        <v>4400</v>
      </c>
      <c r="C40" s="5">
        <f t="shared" si="0"/>
        <v>3133.3714292330369</v>
      </c>
      <c r="D40" s="4">
        <f t="shared" si="1"/>
        <v>1266.6285707669631</v>
      </c>
      <c r="E40" s="4">
        <f t="shared" si="2"/>
        <v>1266.6285707669631</v>
      </c>
      <c r="F40" s="4">
        <f t="shared" si="3"/>
        <v>1604347.9362831595</v>
      </c>
    </row>
    <row r="41" spans="1:6" ht="15.75" thickBot="1">
      <c r="A41" s="6">
        <v>44287</v>
      </c>
      <c r="B41" s="4">
        <v>2400</v>
      </c>
      <c r="C41" s="5">
        <f t="shared" si="0"/>
        <v>3893.3485716932146</v>
      </c>
      <c r="D41" s="4">
        <f t="shared" si="1"/>
        <v>-1493.3485716932146</v>
      </c>
      <c r="E41" s="4">
        <f t="shared" si="2"/>
        <v>1493.3485716932146</v>
      </c>
      <c r="F41" s="4">
        <f t="shared" si="3"/>
        <v>2230089.9565781639</v>
      </c>
    </row>
    <row r="42" spans="1:6" ht="15.75" thickBot="1">
      <c r="A42" s="6">
        <v>44317</v>
      </c>
      <c r="B42" s="4">
        <v>1880</v>
      </c>
      <c r="C42" s="5">
        <f t="shared" si="0"/>
        <v>2997.3394286772859</v>
      </c>
      <c r="D42" s="4">
        <f t="shared" si="1"/>
        <v>-1117.3394286772859</v>
      </c>
      <c r="E42" s="4">
        <f t="shared" si="2"/>
        <v>1117.3394286772859</v>
      </c>
      <c r="F42" s="4">
        <f t="shared" si="3"/>
        <v>1248447.3988768838</v>
      </c>
    </row>
    <row r="43" spans="1:6" ht="15.75" thickBot="1">
      <c r="A43" s="6">
        <v>44348</v>
      </c>
      <c r="B43" s="4">
        <v>5560</v>
      </c>
      <c r="C43" s="5">
        <f t="shared" si="0"/>
        <v>2326.9357714709145</v>
      </c>
      <c r="D43" s="4">
        <f t="shared" si="1"/>
        <v>3233.0642285290855</v>
      </c>
      <c r="E43" s="4">
        <f t="shared" si="2"/>
        <v>3233.0642285290855</v>
      </c>
      <c r="F43" s="4">
        <f t="shared" si="3"/>
        <v>10452704.305794371</v>
      </c>
    </row>
    <row r="44" spans="1:6" ht="15.75" thickBot="1">
      <c r="A44" s="6">
        <v>44378</v>
      </c>
      <c r="B44" s="4">
        <v>3980</v>
      </c>
      <c r="C44" s="5">
        <f t="shared" si="0"/>
        <v>4266.7743085883658</v>
      </c>
      <c r="D44" s="4">
        <f t="shared" si="1"/>
        <v>-286.77430858836578</v>
      </c>
      <c r="E44" s="4">
        <f t="shared" si="2"/>
        <v>286.77430858836578</v>
      </c>
      <c r="F44" s="4">
        <f t="shared" si="3"/>
        <v>82239.504066335241</v>
      </c>
    </row>
    <row r="45" spans="1:6" ht="15.75" thickBot="1">
      <c r="A45" s="6">
        <v>44409</v>
      </c>
      <c r="B45" s="4">
        <v>2200</v>
      </c>
      <c r="C45" s="5">
        <f t="shared" si="0"/>
        <v>4094.7097234353464</v>
      </c>
      <c r="D45" s="4">
        <f t="shared" si="1"/>
        <v>-1894.7097234353464</v>
      </c>
      <c r="E45" s="4">
        <f t="shared" si="2"/>
        <v>1894.7097234353464</v>
      </c>
      <c r="F45" s="4">
        <f t="shared" si="3"/>
        <v>3589924.9360804469</v>
      </c>
    </row>
    <row r="46" spans="1:6" ht="15.75" thickBot="1">
      <c r="A46" s="6">
        <v>44440</v>
      </c>
      <c r="B46" s="4">
        <v>5760</v>
      </c>
      <c r="C46" s="5">
        <f t="shared" si="0"/>
        <v>2957.8838893741386</v>
      </c>
      <c r="D46" s="4">
        <f t="shared" si="1"/>
        <v>2802.1161106258614</v>
      </c>
      <c r="E46" s="4">
        <f t="shared" si="2"/>
        <v>2802.1161106258614</v>
      </c>
      <c r="F46" s="4">
        <f t="shared" si="3"/>
        <v>7851854.6974290051</v>
      </c>
    </row>
    <row r="47" spans="1:6" ht="15.75" thickBot="1">
      <c r="A47" s="6">
        <v>44470</v>
      </c>
      <c r="B47" s="4">
        <v>3130</v>
      </c>
      <c r="C47" s="5">
        <f t="shared" si="0"/>
        <v>4639.1535557496554</v>
      </c>
      <c r="D47" s="4">
        <f t="shared" si="1"/>
        <v>-1509.1535557496554</v>
      </c>
      <c r="E47" s="4">
        <f t="shared" si="2"/>
        <v>1509.1535557496554</v>
      </c>
      <c r="F47" s="4">
        <f t="shared" si="3"/>
        <v>2277544.4548318284</v>
      </c>
    </row>
    <row r="48" spans="1:6" ht="15.75" thickBot="1">
      <c r="A48" s="6">
        <v>44501</v>
      </c>
      <c r="B48" s="4">
        <v>4680</v>
      </c>
      <c r="C48" s="5">
        <f t="shared" si="0"/>
        <v>3733.6614222998624</v>
      </c>
      <c r="D48" s="4">
        <f t="shared" si="1"/>
        <v>946.33857770013765</v>
      </c>
      <c r="E48" s="4">
        <f t="shared" si="2"/>
        <v>946.33857770013765</v>
      </c>
      <c r="F48" s="4">
        <f t="shared" si="3"/>
        <v>895556.70364351943</v>
      </c>
    </row>
    <row r="49" spans="1:6" ht="15.75" thickBot="1">
      <c r="A49" s="6">
        <v>44531</v>
      </c>
      <c r="B49" s="4">
        <v>2760</v>
      </c>
      <c r="C49" s="5">
        <f t="shared" si="0"/>
        <v>4301.4645689199451</v>
      </c>
      <c r="D49" s="4">
        <f t="shared" si="1"/>
        <v>-1541.4645689199451</v>
      </c>
      <c r="E49" s="4">
        <f t="shared" si="2"/>
        <v>1541.4645689199451</v>
      </c>
      <c r="F49" s="4">
        <f t="shared" si="3"/>
        <v>2376113.0172355524</v>
      </c>
    </row>
    <row r="50" spans="1:6" ht="15.75" thickBot="1">
      <c r="A50" s="6">
        <v>44562</v>
      </c>
      <c r="B50" s="5"/>
      <c r="C50" s="5">
        <f t="shared" si="0"/>
        <v>3376.5858275679784</v>
      </c>
      <c r="D50" s="5"/>
      <c r="E50" s="5"/>
      <c r="F50" s="5"/>
    </row>
    <row r="51" spans="1:6" ht="15.75" thickBot="1">
      <c r="A51" s="6">
        <v>44593</v>
      </c>
      <c r="B51" s="5"/>
      <c r="C51" s="5">
        <f>$C$50</f>
        <v>3376.5858275679784</v>
      </c>
      <c r="D51" s="5"/>
      <c r="E51" s="5"/>
      <c r="F51" s="5"/>
    </row>
    <row r="52" spans="1:6" ht="15.75" thickBot="1">
      <c r="A52" s="6">
        <v>44621</v>
      </c>
      <c r="B52" s="5"/>
      <c r="C52" s="5">
        <f t="shared" ref="C52:C54" si="4">$C$50</f>
        <v>3376.5858275679784</v>
      </c>
      <c r="D52" s="5"/>
      <c r="E52" s="5"/>
      <c r="F52" s="5"/>
    </row>
    <row r="53" spans="1:6" ht="15.75" thickBot="1">
      <c r="A53" s="6">
        <v>44652</v>
      </c>
      <c r="B53" s="5"/>
      <c r="C53" s="5">
        <f t="shared" si="4"/>
        <v>3376.5858275679784</v>
      </c>
      <c r="D53" s="5"/>
      <c r="E53" s="5"/>
      <c r="F53" s="5"/>
    </row>
    <row r="54" spans="1:6" ht="15.75" thickBot="1">
      <c r="A54" s="6">
        <v>44682</v>
      </c>
      <c r="B54" s="5"/>
      <c r="C54" s="5">
        <f t="shared" si="4"/>
        <v>3376.5858275679784</v>
      </c>
      <c r="D54" s="5"/>
      <c r="E54" s="5"/>
      <c r="F54" s="5"/>
    </row>
  </sheetData>
  <mergeCells count="14">
    <mergeCell ref="H16:H17"/>
    <mergeCell ref="H18:H19"/>
    <mergeCell ref="I18:I19"/>
    <mergeCell ref="K18:K19"/>
    <mergeCell ref="L18:L19"/>
    <mergeCell ref="I16:K17"/>
    <mergeCell ref="H20:H21"/>
    <mergeCell ref="I20:I21"/>
    <mergeCell ref="K20:K21"/>
    <mergeCell ref="L20:L21"/>
    <mergeCell ref="H22:H23"/>
    <mergeCell ref="I22:I23"/>
    <mergeCell ref="K22:K23"/>
    <mergeCell ref="L22:L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8" workbookViewId="0">
      <selection activeCell="P20" sqref="P20"/>
    </sheetView>
  </sheetViews>
  <sheetFormatPr defaultRowHeight="15"/>
  <cols>
    <col min="5" max="5" width="12.5703125" customWidth="1"/>
    <col min="6" max="6" width="9.7109375" customWidth="1"/>
    <col min="7" max="7" width="10.7109375" customWidth="1"/>
    <col min="8" max="8" width="10.5703125" customWidth="1"/>
    <col min="15" max="15" width="12.5703125" bestFit="1" customWidth="1"/>
  </cols>
  <sheetData>
    <row r="1" spans="1:15" ht="30.75" thickBot="1">
      <c r="A1" s="14" t="s">
        <v>0</v>
      </c>
      <c r="B1" s="14" t="s">
        <v>1</v>
      </c>
      <c r="C1" s="14" t="s">
        <v>17</v>
      </c>
      <c r="D1" s="14" t="s">
        <v>18</v>
      </c>
      <c r="E1" s="14" t="s">
        <v>2</v>
      </c>
      <c r="F1" s="14" t="s">
        <v>3</v>
      </c>
      <c r="G1" s="14" t="s">
        <v>7</v>
      </c>
      <c r="H1" s="14" t="s">
        <v>9</v>
      </c>
    </row>
    <row r="2" spans="1:15" ht="15.75" thickBot="1">
      <c r="A2" s="3">
        <v>43101</v>
      </c>
      <c r="B2" s="4">
        <v>15800</v>
      </c>
      <c r="C2" s="9">
        <f>B2</f>
        <v>15800</v>
      </c>
      <c r="D2" s="9">
        <f>B3-B2</f>
        <v>64</v>
      </c>
      <c r="E2" s="5"/>
      <c r="F2" s="5"/>
      <c r="G2" s="5"/>
      <c r="H2" s="5"/>
    </row>
    <row r="3" spans="1:15" ht="15.75" thickBot="1">
      <c r="A3" s="3">
        <v>43132</v>
      </c>
      <c r="B3" s="4">
        <v>15864</v>
      </c>
      <c r="C3" s="9">
        <f>$L$14*B3+(1-$L$14)*(C2+D2)</f>
        <v>15864</v>
      </c>
      <c r="D3" s="9">
        <f>$L$15*(C3-C2)+(1-$L$15)*D2-1</f>
        <v>63</v>
      </c>
      <c r="E3" s="9">
        <f>C2+1*D2</f>
        <v>15864</v>
      </c>
      <c r="F3" s="9">
        <f>B3-E3</f>
        <v>0</v>
      </c>
      <c r="G3" s="9">
        <f>ABS(F3)</f>
        <v>0</v>
      </c>
      <c r="H3" s="9">
        <f>POWER(F3,2)</f>
        <v>0</v>
      </c>
    </row>
    <row r="4" spans="1:15" ht="15.75" thickBot="1">
      <c r="A4" s="3">
        <v>43160</v>
      </c>
      <c r="B4" s="4">
        <v>15932</v>
      </c>
      <c r="C4" s="9">
        <f t="shared" ref="C4:C25" si="0">$L$14*B4+(1-$L$14)*(C3+D3)</f>
        <v>15928</v>
      </c>
      <c r="D4" s="9">
        <f t="shared" ref="D4:D24" si="1">$L$15*(C4-C3)+(1-$L$15)*D3-1</f>
        <v>62.5</v>
      </c>
      <c r="E4" s="9">
        <f t="shared" ref="E4:E25" si="2">C3+1*D3</f>
        <v>15927</v>
      </c>
      <c r="F4" s="9">
        <f t="shared" ref="F4:F25" si="3">B4-E4</f>
        <v>5</v>
      </c>
      <c r="G4" s="9">
        <f t="shared" ref="G4:G25" si="4">ABS(F4)</f>
        <v>5</v>
      </c>
      <c r="H4" s="9">
        <f t="shared" ref="H4:H25" si="5">POWER(F4,2)</f>
        <v>25</v>
      </c>
    </row>
    <row r="5" spans="1:15" ht="15.75" thickBot="1">
      <c r="A5" s="3">
        <v>43191</v>
      </c>
      <c r="B5" s="4">
        <v>16000</v>
      </c>
      <c r="C5" s="9">
        <f t="shared" si="0"/>
        <v>15992.400000000001</v>
      </c>
      <c r="D5" s="9">
        <f t="shared" si="1"/>
        <v>62.450000000000728</v>
      </c>
      <c r="E5" s="9">
        <f t="shared" si="2"/>
        <v>15990.5</v>
      </c>
      <c r="F5" s="9">
        <f t="shared" si="3"/>
        <v>9.5</v>
      </c>
      <c r="G5" s="9">
        <f t="shared" si="4"/>
        <v>9.5</v>
      </c>
      <c r="H5" s="9">
        <f t="shared" si="5"/>
        <v>90.25</v>
      </c>
    </row>
    <row r="6" spans="1:15" ht="15.75" thickBot="1">
      <c r="A6" s="3">
        <v>43221</v>
      </c>
      <c r="B6" s="4">
        <v>16047</v>
      </c>
      <c r="C6" s="9">
        <f t="shared" si="0"/>
        <v>16053.280000000002</v>
      </c>
      <c r="D6" s="9">
        <f t="shared" si="1"/>
        <v>60.665000000000873</v>
      </c>
      <c r="E6" s="9">
        <f t="shared" si="2"/>
        <v>16054.850000000002</v>
      </c>
      <c r="F6" s="9">
        <f t="shared" si="3"/>
        <v>-7.8500000000021828</v>
      </c>
      <c r="G6" s="9">
        <f t="shared" si="4"/>
        <v>7.8500000000021828</v>
      </c>
      <c r="H6" s="9">
        <f t="shared" si="5"/>
        <v>61.622500000034272</v>
      </c>
    </row>
    <row r="7" spans="1:15" ht="15.75" thickBot="1">
      <c r="A7" s="3">
        <v>43252</v>
      </c>
      <c r="B7" s="4">
        <v>16088</v>
      </c>
      <c r="C7" s="9">
        <f t="shared" si="0"/>
        <v>16108.756000000003</v>
      </c>
      <c r="D7" s="9">
        <f t="shared" si="1"/>
        <v>57.07050000000072</v>
      </c>
      <c r="E7" s="9">
        <f t="shared" si="2"/>
        <v>16113.945000000003</v>
      </c>
      <c r="F7" s="9">
        <f t="shared" si="3"/>
        <v>-25.945000000003347</v>
      </c>
      <c r="G7" s="9">
        <f t="shared" si="4"/>
        <v>25.945000000003347</v>
      </c>
      <c r="H7" s="9">
        <f t="shared" si="5"/>
        <v>673.14302500017368</v>
      </c>
    </row>
    <row r="8" spans="1:15" ht="15.75" thickBot="1">
      <c r="A8" s="3">
        <v>43282</v>
      </c>
      <c r="B8" s="4">
        <v>16223</v>
      </c>
      <c r="C8" s="9">
        <f t="shared" si="0"/>
        <v>16177.261200000003</v>
      </c>
      <c r="D8" s="9">
        <f t="shared" si="1"/>
        <v>61.787850000000162</v>
      </c>
      <c r="E8" s="9">
        <f t="shared" si="2"/>
        <v>16165.826500000003</v>
      </c>
      <c r="F8" s="9">
        <f t="shared" si="3"/>
        <v>57.173499999997148</v>
      </c>
      <c r="G8" s="9">
        <f t="shared" si="4"/>
        <v>57.173499999997148</v>
      </c>
      <c r="H8" s="9">
        <f t="shared" si="5"/>
        <v>3268.8091022496737</v>
      </c>
    </row>
    <row r="9" spans="1:15" ht="15.75" thickBot="1">
      <c r="A9" s="3">
        <v>43313</v>
      </c>
      <c r="B9" s="4">
        <v>16252</v>
      </c>
      <c r="C9" s="9">
        <f t="shared" si="0"/>
        <v>16241.639240000002</v>
      </c>
      <c r="D9" s="9">
        <f t="shared" si="1"/>
        <v>62.082944999999881</v>
      </c>
      <c r="E9" s="9">
        <f t="shared" si="2"/>
        <v>16239.049050000003</v>
      </c>
      <c r="F9" s="9">
        <f t="shared" si="3"/>
        <v>12.950949999996737</v>
      </c>
      <c r="G9" s="9">
        <f t="shared" si="4"/>
        <v>12.950949999996737</v>
      </c>
      <c r="H9" s="9">
        <f t="shared" si="5"/>
        <v>167.7271059024155</v>
      </c>
    </row>
    <row r="10" spans="1:15" ht="15.75" thickBot="1">
      <c r="A10" s="3">
        <v>43344</v>
      </c>
      <c r="B10" s="4">
        <v>16286</v>
      </c>
      <c r="C10" s="9">
        <f t="shared" si="0"/>
        <v>16300.177748000004</v>
      </c>
      <c r="D10" s="9">
        <f t="shared" si="1"/>
        <v>59.310726500000669</v>
      </c>
      <c r="E10" s="9">
        <f t="shared" si="2"/>
        <v>16303.722185000002</v>
      </c>
      <c r="F10" s="9">
        <f t="shared" si="3"/>
        <v>-17.722185000002355</v>
      </c>
      <c r="G10" s="9">
        <f t="shared" si="4"/>
        <v>17.722185000002355</v>
      </c>
      <c r="H10" s="9">
        <f t="shared" si="5"/>
        <v>314.07584117430849</v>
      </c>
    </row>
    <row r="11" spans="1:15" ht="15.75" thickBot="1">
      <c r="A11" s="3">
        <v>43374</v>
      </c>
      <c r="B11" s="4">
        <v>16307</v>
      </c>
      <c r="C11" s="9">
        <f t="shared" si="0"/>
        <v>16348.990779600002</v>
      </c>
      <c r="D11" s="9">
        <f t="shared" si="1"/>
        <v>53.061879049999732</v>
      </c>
      <c r="E11" s="9">
        <f t="shared" si="2"/>
        <v>16359.488474500004</v>
      </c>
      <c r="F11" s="9">
        <f t="shared" si="3"/>
        <v>-52.488474500003576</v>
      </c>
      <c r="G11" s="9">
        <f t="shared" si="4"/>
        <v>52.488474500003576</v>
      </c>
      <c r="H11" s="9">
        <f t="shared" si="5"/>
        <v>2755.0399553375255</v>
      </c>
    </row>
    <row r="12" spans="1:15" ht="15.75" thickBot="1">
      <c r="A12" s="3">
        <v>43405</v>
      </c>
      <c r="B12" s="4">
        <v>16357</v>
      </c>
      <c r="C12" s="9">
        <f t="shared" si="0"/>
        <v>16393.042126920001</v>
      </c>
      <c r="D12" s="9">
        <f t="shared" si="1"/>
        <v>47.55661318499935</v>
      </c>
      <c r="E12" s="9">
        <f t="shared" si="2"/>
        <v>16402.052658650002</v>
      </c>
      <c r="F12" s="9">
        <f t="shared" si="3"/>
        <v>-45.052658650001831</v>
      </c>
      <c r="G12" s="9">
        <f t="shared" si="4"/>
        <v>45.052658650001831</v>
      </c>
      <c r="H12" s="9">
        <f t="shared" si="5"/>
        <v>2029.7420514335847</v>
      </c>
    </row>
    <row r="13" spans="1:15" ht="15.75" thickBot="1">
      <c r="A13" s="3">
        <v>43435</v>
      </c>
      <c r="B13" s="4">
        <v>16411</v>
      </c>
      <c r="C13" s="9">
        <f t="shared" si="0"/>
        <v>16434.678992084002</v>
      </c>
      <c r="D13" s="9">
        <f t="shared" si="1"/>
        <v>43.596739174499916</v>
      </c>
      <c r="E13" s="9">
        <f t="shared" si="2"/>
        <v>16440.598740105001</v>
      </c>
      <c r="F13" s="9">
        <f t="shared" si="3"/>
        <v>-29.598740105000616</v>
      </c>
      <c r="G13" s="9">
        <f t="shared" si="4"/>
        <v>29.598740105000616</v>
      </c>
      <c r="H13" s="9">
        <f t="shared" si="5"/>
        <v>876.0854158033718</v>
      </c>
      <c r="N13" s="12" t="s">
        <v>8</v>
      </c>
      <c r="O13" s="17">
        <f>AVERAGE(G3:G25)</f>
        <v>20.147878506473479</v>
      </c>
    </row>
    <row r="14" spans="1:15" ht="15.75" thickBot="1">
      <c r="A14" s="3">
        <v>43466</v>
      </c>
      <c r="B14" s="4">
        <v>16443</v>
      </c>
      <c r="C14" s="9">
        <f t="shared" si="0"/>
        <v>16471.220585006802</v>
      </c>
      <c r="D14" s="9">
        <f t="shared" si="1"/>
        <v>39.069166048650054</v>
      </c>
      <c r="E14" s="9">
        <f t="shared" si="2"/>
        <v>16478.275731258502</v>
      </c>
      <c r="F14" s="9">
        <f t="shared" si="3"/>
        <v>-35.275731258501764</v>
      </c>
      <c r="G14" s="9">
        <f t="shared" si="4"/>
        <v>35.275731258501764</v>
      </c>
      <c r="H14" s="9">
        <f t="shared" si="5"/>
        <v>1244.3772158220386</v>
      </c>
      <c r="K14" s="12" t="s">
        <v>19</v>
      </c>
      <c r="L14" s="16">
        <v>0.2</v>
      </c>
      <c r="N14" s="12" t="s">
        <v>10</v>
      </c>
      <c r="O14" s="17">
        <f>AVERAGE(H3:H25)</f>
        <v>643.70974874054252</v>
      </c>
    </row>
    <row r="15" spans="1:15" ht="15.75" thickBot="1">
      <c r="A15" s="3">
        <v>43497</v>
      </c>
      <c r="B15" s="4">
        <v>16494</v>
      </c>
      <c r="C15" s="9">
        <f t="shared" si="0"/>
        <v>16507.031800844365</v>
      </c>
      <c r="D15" s="9">
        <f t="shared" si="1"/>
        <v>36.440190943106273</v>
      </c>
      <c r="E15" s="9">
        <f t="shared" si="2"/>
        <v>16510.289751055454</v>
      </c>
      <c r="F15" s="9">
        <f t="shared" si="3"/>
        <v>-16.289751055453962</v>
      </c>
      <c r="G15" s="9">
        <f t="shared" si="4"/>
        <v>16.289751055453962</v>
      </c>
      <c r="H15" s="9">
        <f t="shared" si="5"/>
        <v>265.35598944866348</v>
      </c>
      <c r="K15" s="12" t="s">
        <v>20</v>
      </c>
      <c r="L15" s="16">
        <v>0.5</v>
      </c>
      <c r="N15" s="12" t="s">
        <v>11</v>
      </c>
      <c r="O15" s="17">
        <f>SQRT(O14)</f>
        <v>25.371435685442449</v>
      </c>
    </row>
    <row r="16" spans="1:15" ht="15.75" thickBot="1">
      <c r="A16" s="3">
        <v>43525</v>
      </c>
      <c r="B16" s="4">
        <v>16513</v>
      </c>
      <c r="C16" s="9">
        <f t="shared" si="0"/>
        <v>16537.377593429977</v>
      </c>
      <c r="D16" s="9">
        <f t="shared" si="1"/>
        <v>32.392991764359536</v>
      </c>
      <c r="E16" s="9">
        <f t="shared" si="2"/>
        <v>16543.471991787472</v>
      </c>
      <c r="F16" s="9">
        <f t="shared" si="3"/>
        <v>-30.471991787471779</v>
      </c>
      <c r="G16" s="9">
        <f t="shared" si="4"/>
        <v>30.471991787471779</v>
      </c>
      <c r="H16" s="9">
        <f t="shared" si="5"/>
        <v>928.5422834957476</v>
      </c>
    </row>
    <row r="17" spans="1:16" ht="15.75" thickBot="1">
      <c r="A17" s="3">
        <v>43556</v>
      </c>
      <c r="B17" s="4">
        <v>16548</v>
      </c>
      <c r="C17" s="9">
        <f t="shared" si="0"/>
        <v>16565.416468155468</v>
      </c>
      <c r="D17" s="9">
        <f t="shared" si="1"/>
        <v>29.215933244925289</v>
      </c>
      <c r="E17" s="9">
        <f t="shared" si="2"/>
        <v>16569.770585194336</v>
      </c>
      <c r="F17" s="9">
        <f t="shared" si="3"/>
        <v>-21.770585194335581</v>
      </c>
      <c r="G17" s="9">
        <f t="shared" si="4"/>
        <v>21.770585194335581</v>
      </c>
      <c r="H17" s="9">
        <f t="shared" si="5"/>
        <v>473.9583797038236</v>
      </c>
      <c r="J17" s="25" t="s">
        <v>17</v>
      </c>
      <c r="K17" s="28"/>
      <c r="L17" s="28"/>
      <c r="M17" s="28"/>
      <c r="N17" s="28"/>
      <c r="O17" s="28"/>
      <c r="P17" s="15"/>
    </row>
    <row r="18" spans="1:16" ht="15.75" thickBot="1">
      <c r="A18" s="3">
        <v>43586</v>
      </c>
      <c r="B18" s="4">
        <v>16594</v>
      </c>
      <c r="C18" s="9">
        <f t="shared" si="0"/>
        <v>16594.505921120315</v>
      </c>
      <c r="D18" s="9">
        <f t="shared" si="1"/>
        <v>28.152693104886001</v>
      </c>
      <c r="E18" s="9">
        <f t="shared" si="2"/>
        <v>16594.632401400395</v>
      </c>
      <c r="F18" s="9">
        <f t="shared" si="3"/>
        <v>-0.63240140039488324</v>
      </c>
      <c r="G18" s="9">
        <f t="shared" si="4"/>
        <v>0.63240140039488324</v>
      </c>
      <c r="H18" s="9">
        <f t="shared" si="5"/>
        <v>0.39993153122140945</v>
      </c>
      <c r="J18" s="24"/>
      <c r="K18" s="28"/>
      <c r="L18" s="28"/>
      <c r="M18" s="28"/>
      <c r="N18" s="28"/>
      <c r="O18" s="28"/>
      <c r="P18" s="15"/>
    </row>
    <row r="19" spans="1:16" ht="15.75" thickBot="1">
      <c r="A19" s="3">
        <v>43617</v>
      </c>
      <c r="B19" s="4">
        <v>16641</v>
      </c>
      <c r="C19" s="9">
        <f t="shared" si="0"/>
        <v>16626.326891380162</v>
      </c>
      <c r="D19" s="9">
        <f t="shared" si="1"/>
        <v>28.986831682366471</v>
      </c>
      <c r="E19" s="9">
        <f t="shared" si="2"/>
        <v>16622.658614225202</v>
      </c>
      <c r="F19" s="9">
        <f t="shared" si="3"/>
        <v>18.341385774798255</v>
      </c>
      <c r="G19" s="9">
        <f t="shared" si="4"/>
        <v>18.341385774798255</v>
      </c>
      <c r="H19" s="9">
        <f t="shared" si="5"/>
        <v>336.4064321399718</v>
      </c>
      <c r="J19" s="25" t="s">
        <v>18</v>
      </c>
      <c r="K19" s="28"/>
      <c r="L19" s="28"/>
      <c r="M19" s="28"/>
      <c r="N19" s="28"/>
      <c r="O19" s="28"/>
    </row>
    <row r="20" spans="1:16" ht="15.75" thickBot="1">
      <c r="A20" s="3">
        <v>43647</v>
      </c>
      <c r="B20" s="4">
        <v>16679</v>
      </c>
      <c r="C20" s="9">
        <f t="shared" si="0"/>
        <v>16660.050978450025</v>
      </c>
      <c r="D20" s="9">
        <f t="shared" si="1"/>
        <v>30.355459376114453</v>
      </c>
      <c r="E20" s="9">
        <f t="shared" si="2"/>
        <v>16655.313723062529</v>
      </c>
      <c r="F20" s="9">
        <f t="shared" si="3"/>
        <v>23.686276937471121</v>
      </c>
      <c r="G20" s="9">
        <f t="shared" si="4"/>
        <v>23.686276937471121</v>
      </c>
      <c r="H20" s="9">
        <f t="shared" si="5"/>
        <v>561.03971515857631</v>
      </c>
      <c r="J20" s="25"/>
      <c r="K20" s="28"/>
      <c r="L20" s="28"/>
      <c r="M20" s="28"/>
      <c r="N20" s="28"/>
      <c r="O20" s="28"/>
    </row>
    <row r="21" spans="1:16" ht="15.75" thickBot="1">
      <c r="A21" s="3">
        <v>43678</v>
      </c>
      <c r="B21" s="4">
        <v>16694</v>
      </c>
      <c r="C21" s="9">
        <f t="shared" si="0"/>
        <v>16691.125150260912</v>
      </c>
      <c r="D21" s="9">
        <f t="shared" si="1"/>
        <v>29.714815593500973</v>
      </c>
      <c r="E21" s="9">
        <f t="shared" si="2"/>
        <v>16690.406437826139</v>
      </c>
      <c r="F21" s="9">
        <f t="shared" si="3"/>
        <v>3.5935621738608461</v>
      </c>
      <c r="G21" s="9">
        <f t="shared" si="4"/>
        <v>3.5935621738608461</v>
      </c>
      <c r="H21" s="9">
        <f t="shared" si="5"/>
        <v>12.913689097403489</v>
      </c>
      <c r="J21" s="25" t="s">
        <v>21</v>
      </c>
      <c r="K21" s="28"/>
      <c r="L21" s="28"/>
      <c r="M21" s="28"/>
      <c r="N21" s="28"/>
      <c r="O21" s="28"/>
    </row>
    <row r="22" spans="1:16" ht="15.75" thickBot="1">
      <c r="A22" s="3">
        <v>43709</v>
      </c>
      <c r="B22" s="4">
        <v>16716</v>
      </c>
      <c r="C22" s="9">
        <f t="shared" si="0"/>
        <v>16719.87197268353</v>
      </c>
      <c r="D22" s="9">
        <f t="shared" si="1"/>
        <v>28.230819008059335</v>
      </c>
      <c r="E22" s="9">
        <f t="shared" si="2"/>
        <v>16720.839965854411</v>
      </c>
      <c r="F22" s="9">
        <f t="shared" si="3"/>
        <v>-4.8399658544112754</v>
      </c>
      <c r="G22" s="9">
        <f t="shared" si="4"/>
        <v>4.8399658544112754</v>
      </c>
      <c r="H22" s="9">
        <f t="shared" si="5"/>
        <v>23.425269471867068</v>
      </c>
      <c r="J22" s="24"/>
      <c r="K22" s="28"/>
      <c r="L22" s="28"/>
      <c r="M22" s="28"/>
      <c r="N22" s="28"/>
      <c r="O22" s="28"/>
    </row>
    <row r="23" spans="1:16" ht="15.75" thickBot="1">
      <c r="A23" s="3">
        <v>43739</v>
      </c>
      <c r="B23" s="4">
        <v>16736</v>
      </c>
      <c r="C23" s="9">
        <f t="shared" si="0"/>
        <v>16745.682233353273</v>
      </c>
      <c r="D23" s="9">
        <f t="shared" si="1"/>
        <v>26.020539838901168</v>
      </c>
      <c r="E23" s="9">
        <f t="shared" si="2"/>
        <v>16748.102791691588</v>
      </c>
      <c r="F23" s="9">
        <f t="shared" si="3"/>
        <v>-12.102791691588209</v>
      </c>
      <c r="G23" s="9">
        <f t="shared" si="4"/>
        <v>12.102791691588209</v>
      </c>
      <c r="H23" s="9">
        <f t="shared" si="5"/>
        <v>146.47756672997659</v>
      </c>
    </row>
    <row r="24" spans="1:16" ht="15.75" thickBot="1">
      <c r="A24" s="3">
        <v>43770</v>
      </c>
      <c r="B24" s="4">
        <v>16754</v>
      </c>
      <c r="C24" s="9">
        <f t="shared" si="0"/>
        <v>16768.162218553738</v>
      </c>
      <c r="D24" s="9">
        <f t="shared" si="1"/>
        <v>23.25026251968324</v>
      </c>
      <c r="E24" s="9">
        <f t="shared" si="2"/>
        <v>16771.702773192173</v>
      </c>
      <c r="F24" s="9">
        <f t="shared" si="3"/>
        <v>-17.702773192173481</v>
      </c>
      <c r="G24" s="9">
        <f t="shared" si="4"/>
        <v>17.702773192173481</v>
      </c>
      <c r="H24" s="9">
        <f t="shared" si="5"/>
        <v>313.38817869353608</v>
      </c>
    </row>
    <row r="25" spans="1:16" ht="15.75" thickBot="1">
      <c r="A25" s="3">
        <v>43800</v>
      </c>
      <c r="B25" s="4">
        <v>16776</v>
      </c>
      <c r="C25" s="9">
        <f t="shared" si="0"/>
        <v>16788.329984858738</v>
      </c>
      <c r="D25" s="9">
        <f>$L$15*(C25-C24)+(1-$L$15)*D24-1</f>
        <v>20.709014412341386</v>
      </c>
      <c r="E25" s="9">
        <f t="shared" si="2"/>
        <v>16791.412481073421</v>
      </c>
      <c r="F25" s="9">
        <f t="shared" si="3"/>
        <v>-15.412481073421077</v>
      </c>
      <c r="G25" s="9">
        <f t="shared" si="4"/>
        <v>15.412481073421077</v>
      </c>
      <c r="H25" s="9">
        <f t="shared" si="5"/>
        <v>237.54457283856291</v>
      </c>
    </row>
    <row r="26" spans="1:16" ht="15.75" thickBot="1">
      <c r="A26" s="3">
        <v>43831</v>
      </c>
      <c r="B26" s="4"/>
      <c r="C26" s="5"/>
      <c r="D26" s="18"/>
      <c r="E26" s="9">
        <f>C25+1*D25</f>
        <v>16809.038999271081</v>
      </c>
      <c r="F26" s="4"/>
      <c r="G26" s="4"/>
      <c r="H26" s="5"/>
    </row>
    <row r="27" spans="1:16" ht="15.75" thickBot="1">
      <c r="A27" s="3">
        <v>43862</v>
      </c>
      <c r="B27" s="5"/>
      <c r="C27" s="5"/>
      <c r="D27" s="18"/>
      <c r="E27" s="9">
        <f>$C$25+2*$D$25</f>
        <v>16829.74801368342</v>
      </c>
      <c r="F27" s="4"/>
      <c r="G27" s="4"/>
      <c r="H27" s="5"/>
    </row>
    <row r="28" spans="1:16" ht="15.75" thickBot="1">
      <c r="A28" s="3">
        <v>43891</v>
      </c>
      <c r="B28" s="5"/>
      <c r="C28" s="5"/>
      <c r="D28" s="18"/>
      <c r="E28" s="9">
        <f>$C$25+3*$D$25</f>
        <v>16850.457028095763</v>
      </c>
      <c r="F28" s="4"/>
      <c r="G28" s="4"/>
      <c r="H28" s="5"/>
    </row>
    <row r="29" spans="1:16" ht="15.75" thickBot="1">
      <c r="A29" s="3">
        <v>43922</v>
      </c>
      <c r="B29" s="5"/>
      <c r="C29" s="5"/>
      <c r="D29" s="18"/>
      <c r="E29" s="9">
        <f>$C$25+4*$D$25</f>
        <v>16871.166042508103</v>
      </c>
      <c r="F29" s="4"/>
      <c r="G29" s="4"/>
      <c r="H29" s="5"/>
    </row>
    <row r="30" spans="1:16" ht="15.75" thickBot="1">
      <c r="A30" s="3">
        <v>43952</v>
      </c>
      <c r="B30" s="5"/>
      <c r="C30" s="5"/>
      <c r="D30" s="18"/>
      <c r="E30" s="9">
        <f>$C$25+4*$D$25</f>
        <v>16871.166042508103</v>
      </c>
      <c r="F30" s="4"/>
      <c r="G30" s="4"/>
      <c r="H30" s="5"/>
    </row>
    <row r="31" spans="1:16" ht="15.75" thickBot="1">
      <c r="A31" s="3">
        <v>43983</v>
      </c>
      <c r="B31" s="5"/>
      <c r="C31" s="5"/>
      <c r="D31" s="18"/>
      <c r="E31" s="9">
        <f>$C$25+5*$D$25</f>
        <v>16891.875056920446</v>
      </c>
      <c r="F31" s="4"/>
      <c r="G31" s="4"/>
      <c r="H31" s="5"/>
    </row>
  </sheetData>
  <mergeCells count="6">
    <mergeCell ref="K17:O18"/>
    <mergeCell ref="K19:O20"/>
    <mergeCell ref="K21:O22"/>
    <mergeCell ref="J17:J18"/>
    <mergeCell ref="J19:J20"/>
    <mergeCell ref="J21:J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 of sample</vt:lpstr>
      <vt:lpstr>Whit in sample</vt:lpstr>
      <vt:lpstr>Naive Forcasting</vt:lpstr>
      <vt:lpstr>Simple Moving Average</vt:lpstr>
      <vt:lpstr>Simple Exponential Smoothing</vt:lpstr>
      <vt:lpstr>Holt Exponential Smoothing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2022-07-19T09:39:31Z</dcterms:modified>
</cp:coreProperties>
</file>