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13" documentId="13_ncr:1_{8F046E11-CE4F-4D4D-9D28-CF6004BB3321}" xr6:coauthVersionLast="47" xr6:coauthVersionMax="47" xr10:uidLastSave="{2F6E96B5-AAE4-412F-A357-E2F34BC320D4}"/>
  <bookViews>
    <workbookView xWindow="-98" yWindow="-98" windowWidth="20715" windowHeight="13155" firstSheet="2" activeTab="2" xr2:uid="{00000000-000D-0000-FFFF-FFFF00000000}"/>
  </bookViews>
  <sheets>
    <sheet name="BHVN" sheetId="1" r:id="rId1"/>
    <sheet name="Drugs" sheetId="4" r:id="rId2"/>
    <sheet name="Clinical Trials" sheetId="2" r:id="rId3"/>
    <sheet name="BHV-7000" sheetId="7" r:id="rId4"/>
    <sheet name="BHV-4157" sheetId="9" r:id="rId5"/>
    <sheet name="BHV-2000" sheetId="13" r:id="rId6"/>
    <sheet name="BHV-2100" sheetId="14" r:id="rId7"/>
    <sheet name="Literature" sheetId="3" r:id="rId8"/>
    <sheet name="MDD" sheetId="5" r:id="rId9"/>
    <sheet name="Bipolar Disorder" sheetId="11" r:id="rId10"/>
    <sheet name="Spinocerebellar Ataxia" sheetId="10" r:id="rId11"/>
    <sheet name="OCD" sheetId="12" r:id="rId12"/>
    <sheet name="Conclusion" sheetId="6" r:id="rId13"/>
    <sheet name="TODO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1" i="2" l="1"/>
  <c r="E71" i="2"/>
  <c r="F72" i="2"/>
  <c r="E72" i="2"/>
  <c r="G73" i="2"/>
  <c r="F73" i="2"/>
  <c r="E73" i="2"/>
  <c r="F74" i="2"/>
  <c r="E74" i="2"/>
  <c r="F70" i="2"/>
  <c r="E70" i="2"/>
  <c r="E69" i="2"/>
  <c r="F69" i="2"/>
  <c r="F68" i="2"/>
  <c r="C8" i="1"/>
  <c r="C7" i="1"/>
  <c r="C9" i="1" s="1"/>
  <c r="C10" i="1" s="1"/>
</calcChain>
</file>

<file path=xl/sharedStrings.xml><?xml version="1.0" encoding="utf-8"?>
<sst xmlns="http://schemas.openxmlformats.org/spreadsheetml/2006/main" count="629" uniqueCount="384">
  <si>
    <t>Company</t>
  </si>
  <si>
    <t>Ticker</t>
  </si>
  <si>
    <t>Cash</t>
  </si>
  <si>
    <t>S o/s</t>
  </si>
  <si>
    <t>Debt</t>
  </si>
  <si>
    <t>EV</t>
  </si>
  <si>
    <t>MC</t>
  </si>
  <si>
    <t>Price</t>
  </si>
  <si>
    <t>Downside</t>
  </si>
  <si>
    <t>Phase</t>
  </si>
  <si>
    <t>Indication</t>
  </si>
  <si>
    <t>Main</t>
  </si>
  <si>
    <t>Primary Endpoint</t>
  </si>
  <si>
    <t>Duration</t>
  </si>
  <si>
    <t>Results</t>
  </si>
  <si>
    <t>Literature</t>
  </si>
  <si>
    <t>Major depressive disorder (MDD) is a serious mental health condition affecting more than 320 million people worldwide, where patients experience symptoms including feelings of sadness,</t>
  </si>
  <si>
    <t xml:space="preserve"> loss of interest, and other negative emotions. It is a leading cause of disability and ill health worldwide and is a major contributor to the overall global burden of disease. </t>
  </si>
  <si>
    <t xml:space="preserve"> Therefore, there is a high need for effective, fast-acting, and well-tolerated treatments.</t>
  </si>
  <si>
    <t>MADRS - Montgomery–Åsberg Depression Rating Scale</t>
  </si>
  <si>
    <t>Montgomery–Åsberg Depression Rating Scale - Wikipedia</t>
  </si>
  <si>
    <t>Scale ranges from 0 to 60 depending on severity (higher is worse)</t>
  </si>
  <si>
    <t>Locations</t>
  </si>
  <si>
    <t>Study Arms</t>
  </si>
  <si>
    <t>BHVN</t>
  </si>
  <si>
    <t>Biohaven</t>
  </si>
  <si>
    <t>Clinical-stage Biopharmaceutical Company | Biohaven</t>
  </si>
  <si>
    <t>Pipeline | Biohaven</t>
  </si>
  <si>
    <t>Next-gen Bispecific Compounds &amp; Innovative Therapies | Biohaven</t>
  </si>
  <si>
    <t>Clinical Trials at Biohaven</t>
  </si>
  <si>
    <t>Clinical Publications | Biohaven</t>
  </si>
  <si>
    <t>Media and News | Biohaven</t>
  </si>
  <si>
    <t>Press Releases - Biohaven, Ltd.</t>
  </si>
  <si>
    <t>Meet our CEO, Dr. Vlad Coric | Biohaven</t>
  </si>
  <si>
    <t>Our Board of Directors | Biohaven</t>
  </si>
  <si>
    <t>Scientific Advisory Board | Biohaven</t>
  </si>
  <si>
    <t>2H 2025</t>
  </si>
  <si>
    <t>Kv7 ION Channel Modulation Platform | Biohaven</t>
  </si>
  <si>
    <t>Bipolar Disorder</t>
  </si>
  <si>
    <t>1H 2025</t>
  </si>
  <si>
    <t>BHV-7000</t>
  </si>
  <si>
    <t>MDD</t>
  </si>
  <si>
    <t>Readout</t>
  </si>
  <si>
    <t>Generalized Epilepsy</t>
  </si>
  <si>
    <t>Focal Epilepsy</t>
  </si>
  <si>
    <t>?</t>
  </si>
  <si>
    <t>BHV-4157</t>
  </si>
  <si>
    <t>Spinocerebellar Ataxia</t>
  </si>
  <si>
    <t>Obsessive-Compulsive Disorder</t>
  </si>
  <si>
    <t>Market</t>
  </si>
  <si>
    <t>X</t>
  </si>
  <si>
    <t>BHV-2000</t>
  </si>
  <si>
    <t>Spino Muscular Atrophy</t>
  </si>
  <si>
    <t>Obesity</t>
  </si>
  <si>
    <t>1/2</t>
  </si>
  <si>
    <t>BHV-2100</t>
  </si>
  <si>
    <t>Migraine &amp; Pain Disorders</t>
  </si>
  <si>
    <t>BHV-8000</t>
  </si>
  <si>
    <t>Prevention of Amyloid Therapy Induced ARIA</t>
  </si>
  <si>
    <t>Parkinson's Disease</t>
  </si>
  <si>
    <t>Alzheimer's Disease</t>
  </si>
  <si>
    <t>Multiple Sclerosis</t>
  </si>
  <si>
    <t>Glutamate - Troriluzole</t>
  </si>
  <si>
    <t>Ion Channel - Kv7 Activator</t>
  </si>
  <si>
    <t>Myostatin - Taldefgrobep Alfa</t>
  </si>
  <si>
    <t>Ion Channel - TRPM3 Antagonist</t>
  </si>
  <si>
    <t>Inflammation &amp; Immunology - TYK2/JAK1 Inhibitor (brain-penetrant)</t>
  </si>
  <si>
    <t>TRPM3 Antagonist for Neuropathic Pain</t>
  </si>
  <si>
    <t>Myostatin Inhibition Platform | Biohaven</t>
  </si>
  <si>
    <t>Glutamate Modulation Platform | Biohaven</t>
  </si>
  <si>
    <t>TYK2/JAK1 Dual Inhibition Platform</t>
  </si>
  <si>
    <t>BHV-7000 is a potent, selective activator of Kv7.2/7.3 potassium channels, a clinically validated target to regulate the hyperexcitable state in</t>
  </si>
  <si>
    <t xml:space="preserve"> epilepsy. Increasing evidence also suggests the potential for Kv7.2/7.3 activators to treat neuropsychiatric and pain disorders.</t>
  </si>
  <si>
    <t>- Phase 1 EEG biomarker study confirmed evidence of target engagement in the CNS</t>
  </si>
  <si>
    <t>- Well-tolerated in Phase 1 SAD/MAD study without CNS adverse effects typical of anti-seizure medications</t>
  </si>
  <si>
    <t>- Demonstrated minimal GABAA receptor activation, potentially providing better tolerability</t>
  </si>
  <si>
    <t>- Potent in the maximal electroshock seizure test without impact on neurobehavior or motor behavior</t>
  </si>
  <si>
    <t>BHV-7000 is highly selective for Kv7.2/7.3 channels, avoiding activation of the GABAA receptor in vitro, thereby reducing the potential for off-target effects.</t>
  </si>
  <si>
    <t xml:space="preserve"> BHV-7000 is structurally distinct from other Kv7 activators, demonstrates potent anti-seizure effects and is well-tolerated in preclinical seizure models,</t>
  </si>
  <si>
    <t xml:space="preserve"> and has shown potential to be a best-in-class Kv7 activator.</t>
  </si>
  <si>
    <t>Discovery and Characterization of BHV-7000: A Novel Kv7.2/7.3 Activator for the Treatment of Epilepsy</t>
  </si>
  <si>
    <t>2/3</t>
  </si>
  <si>
    <t>Major Depressive Disorder (MDD)</t>
  </si>
  <si>
    <t>68 US</t>
  </si>
  <si>
    <t>MADRS total score change from baseline to week 6</t>
  </si>
  <si>
    <t>6 weeks</t>
  </si>
  <si>
    <t>BHV-7000 75mg taken once daily</t>
  </si>
  <si>
    <t>Matching placebo taken once daily</t>
  </si>
  <si>
    <t>32 US</t>
  </si>
  <si>
    <t>Bipolar Disorder 1 Manic Episodes</t>
  </si>
  <si>
    <t>Change in Young Mania Rating Scale (YMRS) total score from baseline to day 21</t>
  </si>
  <si>
    <t>3 weeks</t>
  </si>
  <si>
    <t>Phase 2/3 randomized, double-blind, placebo-controlled Study (BHV7000-204) of BHV-7000 in Acute Treatment of Bipolar Mania n=256 NCT06419582</t>
  </si>
  <si>
    <t>Phase 2 randomized, double-blind, placebo-controlled Study (BHV7000-305) of BHV-7000 in MDD n=300 NCT06419608</t>
  </si>
  <si>
    <t>Phase 2 Open-label Extension Study (BHV7000-203) of BHV-7000 in MDD n=480 NCT06423781</t>
  </si>
  <si>
    <t>67 US</t>
  </si>
  <si>
    <t>Number of Participants With Vital Sign Abnormalities up to week 52</t>
  </si>
  <si>
    <t>Number of Participants With Clinically Significant Laboratory Abnormalities up to week 52</t>
  </si>
  <si>
    <t>Number of participants with Serious Adverse Events (SAEs) up to week 52</t>
  </si>
  <si>
    <t>Number of Participants With Electrocardiogram (ECG) Abnormalities specific to QTc elevation up to week 52</t>
  </si>
  <si>
    <t>52 weeks</t>
  </si>
  <si>
    <t>???</t>
  </si>
  <si>
    <t>Retigabine (ezogabine) acts by targeting specific potassium channels in the brain, particularly the voltage-gated potassium channels (KCNQ/Kv7 family)</t>
  </si>
  <si>
    <r>
      <t xml:space="preserve">Retigabine activates </t>
    </r>
    <r>
      <rPr>
        <b/>
        <sz val="11"/>
        <color theme="1"/>
        <rFont val="Calibri"/>
        <family val="2"/>
        <scheme val="minor"/>
      </rPr>
      <t>Kv7.2–Kv7.5 potassium channels</t>
    </r>
    <r>
      <rPr>
        <sz val="11"/>
        <color theme="1"/>
        <rFont val="Calibri"/>
        <family val="2"/>
        <scheme val="minor"/>
      </rPr>
      <t>, which are expressed in neurons, particularly in the brain.</t>
    </r>
  </si>
  <si>
    <r>
      <t xml:space="preserve">These channels are responsible for generating the </t>
    </r>
    <r>
      <rPr>
        <b/>
        <sz val="11"/>
        <color theme="1"/>
        <rFont val="Calibri"/>
        <family val="2"/>
        <scheme val="minor"/>
      </rPr>
      <t>M-current</t>
    </r>
    <r>
      <rPr>
        <sz val="11"/>
        <color theme="1"/>
        <rFont val="Calibri"/>
        <family val="2"/>
        <scheme val="minor"/>
      </rPr>
      <t>, a low-threshold potassium current that stabilizes the resting membrane potential and opposes neuronal excitability.</t>
    </r>
  </si>
  <si>
    <t>By opening these channels, retigabine allows more potassium ions to flow out of the neuron.</t>
  </si>
  <si>
    <r>
      <t xml:space="preserve">This leads to </t>
    </r>
    <r>
      <rPr>
        <b/>
        <sz val="11"/>
        <color theme="1"/>
        <rFont val="Calibri"/>
        <family val="2"/>
        <scheme val="minor"/>
      </rPr>
      <t>membrane hyperpolarization</t>
    </r>
    <r>
      <rPr>
        <sz val="11"/>
        <color theme="1"/>
        <rFont val="Calibri"/>
        <family val="2"/>
        <scheme val="minor"/>
      </rPr>
      <t>, making it more difficult for neurons to reach the threshold for firing action potentials.</t>
    </r>
  </si>
  <si>
    <r>
      <t xml:space="preserve">The result is a </t>
    </r>
    <r>
      <rPr>
        <b/>
        <sz val="11"/>
        <color theme="1"/>
        <rFont val="Calibri"/>
        <family val="2"/>
        <scheme val="minor"/>
      </rPr>
      <t>reduction in neuronal hyperexcitability</t>
    </r>
    <r>
      <rPr>
        <sz val="11"/>
        <color theme="1"/>
        <rFont val="Calibri"/>
        <family val="2"/>
        <scheme val="minor"/>
      </rPr>
      <t>, which helps prevent seizure activity.</t>
    </r>
  </si>
  <si>
    <t>Retigabine indirectly reduces excessive synaptic transmission, as hyperexcitable neurons are less likely to propagate abnormal electrical signals across synapses.</t>
  </si>
  <si>
    <t>Retigabine's mechanism of action—hyperpolarizing neurons by activating Kv7 potassium channels—helps control neuronal hyperexcitability in epilepsy and may reduce anxiety indirectly</t>
  </si>
  <si>
    <r>
      <t xml:space="preserve">Anxiety and depression are often associated with </t>
    </r>
    <r>
      <rPr>
        <b/>
        <sz val="11"/>
        <color theme="1"/>
        <rFont val="Calibri"/>
        <family val="2"/>
        <scheme val="minor"/>
      </rPr>
      <t>hyperactivity</t>
    </r>
    <r>
      <rPr>
        <sz val="11"/>
        <color theme="1"/>
        <rFont val="Calibri"/>
        <family val="2"/>
        <scheme val="minor"/>
      </rPr>
      <t xml:space="preserve"> in certain brain regions</t>
    </r>
  </si>
  <si>
    <r>
      <t xml:space="preserve">Kv7 channels play a role in dampening </t>
    </r>
    <r>
      <rPr>
        <b/>
        <sz val="11"/>
        <color theme="1"/>
        <rFont val="Calibri"/>
        <family val="2"/>
        <scheme val="minor"/>
      </rPr>
      <t>hypothalamic-pituitary-adrenal (HPA) axis activity</t>
    </r>
    <r>
      <rPr>
        <sz val="11"/>
        <color theme="1"/>
        <rFont val="Calibri"/>
        <family val="2"/>
        <scheme val="minor"/>
      </rPr>
      <t>, which is overactive in anxiety disorders.</t>
    </r>
  </si>
  <si>
    <t xml:space="preserve">      Dysfunction of Kv7.2/7.3 channels could amplify stress responses, contributing to anxiety.</t>
  </si>
  <si>
    <t>Pharmacological Manipulation of Kv7 Channels as a New Therapeutic Tool for Multiple Brain Disorders - PMC</t>
  </si>
  <si>
    <t>Researchers Identify Brain Ion Channel as New Approach to Treating Depression | Mount Sinai - New York</t>
  </si>
  <si>
    <t>Ezogabine Shows Promise as Antidepressant | Psychiatric News</t>
  </si>
  <si>
    <t>In an Old Drug, New Hope for Depression - Scientific American</t>
  </si>
  <si>
    <t>TO-DO LIST</t>
  </si>
  <si>
    <t>Impact of the KCNQ2/3 Channel Opener Ezogabine on Reward Circuit Activity and Clinical Symptoms in Depression: Results From a Randomized Controlled Trial | American Journal of Psychiatry</t>
  </si>
  <si>
    <t>Analyze BHV-8000 for ATIA, PD, AD, MS</t>
  </si>
  <si>
    <t>SHAPS: ezogabine 10.3 vs placebo 3.4 change from baseline to week 5 (p&lt;0.001)</t>
  </si>
  <si>
    <t>MADRS: ezogabine 15.9 vs placebo 8.0 change from baseline to week 5 (p&lt;0.001)</t>
  </si>
  <si>
    <t xml:space="preserve"> found that ezogabine had a clinically and statistically meaningful difference in MADRS, SHAPS, and other meaningful scales</t>
  </si>
  <si>
    <t>Biohaven Announces Positive Data from its Exploratory Electroencephalogram (EEG) Biomarker Study of BHV-7000, Completion of Once-Daily Formulation Development, and Plan to Initiate Phase 3 Pivotal Studies</t>
  </si>
  <si>
    <t>2 US</t>
  </si>
  <si>
    <t>Phase 2 randomized, double-blind, placebo-controlled Study conducted by Icahn School of Medicine of ezogabine in MDD n=45 NCT03043560</t>
  </si>
  <si>
    <t>5 weeks</t>
  </si>
  <si>
    <t>Change in SHAPS from baseline to week 5</t>
  </si>
  <si>
    <t>Change in Ventrial Striatum (VS) Activation from baseline to week 5</t>
  </si>
  <si>
    <t>Change in MADRS from baseline to week 5</t>
  </si>
  <si>
    <t>Secondary Endpoints</t>
  </si>
  <si>
    <t>Change in CGI-I from baseline to week 5</t>
  </si>
  <si>
    <t>Change in CGI-S from baseline to week 5</t>
  </si>
  <si>
    <t>Change in ACIPS from baseline to week 5</t>
  </si>
  <si>
    <t>Change in WHODAS 2.0 from baseline to week 5</t>
  </si>
  <si>
    <t>Change in TEPS from baseline to week 5</t>
  </si>
  <si>
    <t>Change in SLIPS from baseline to week 5</t>
  </si>
  <si>
    <t>Endpoint</t>
  </si>
  <si>
    <t>Change from baseline (active)</t>
  </si>
  <si>
    <t>Change from baseline (control)</t>
  </si>
  <si>
    <t>p value</t>
  </si>
  <si>
    <t>Matching placebo (n=24)</t>
  </si>
  <si>
    <t>Ezogabine up to 900mg/day (n=21)</t>
  </si>
  <si>
    <t>VS</t>
  </si>
  <si>
    <t>SHAPS</t>
  </si>
  <si>
    <t>MADRS</t>
  </si>
  <si>
    <t>&lt;0,001</t>
  </si>
  <si>
    <t>SLIPS</t>
  </si>
  <si>
    <t>ACIPS</t>
  </si>
  <si>
    <t>CGI-S</t>
  </si>
  <si>
    <t>CGI-I</t>
  </si>
  <si>
    <t>??</t>
  </si>
  <si>
    <t>not stat sig</t>
  </si>
  <si>
    <t>stat sig</t>
  </si>
  <si>
    <t>Examination of EEG in healthy subjects administered single doses of BHV-7000 confirmed central nervous system (CNS) activity consistent with effects observed with other antiseizure medications.</t>
  </si>
  <si>
    <t>BHV-7000 has been shown to be well tolerated in Phase 1 single ascending dose and multiple ascending dose studies, with a distinct profile from other Kv7 ion channel activators and antiseizure medications.</t>
  </si>
  <si>
    <t>BHV-7000 for the treatment of Generalized and Folical Epilepsy</t>
  </si>
  <si>
    <t>BHV-7000 for Generalized and Focal Epilepsy</t>
  </si>
  <si>
    <t>Given previous examples of K channel activators being clinically useful for the treatment of Epilepsy (ezogabine) aswell as EEG Spectral Power consistent with other antiseizure medications,</t>
  </si>
  <si>
    <r>
      <t xml:space="preserve"> little doubt remains about the clinical viability of BHV-7000 in this indication, </t>
    </r>
    <r>
      <rPr>
        <u/>
        <sz val="11"/>
        <color theme="1"/>
        <rFont val="Calibri"/>
        <family val="2"/>
        <scheme val="minor"/>
      </rPr>
      <t>remaining safety concerns</t>
    </r>
    <r>
      <rPr>
        <sz val="11"/>
        <color theme="1"/>
        <rFont val="Calibri"/>
        <family val="2"/>
        <scheme val="minor"/>
      </rPr>
      <t xml:space="preserve"> (derived from ezogabine's removal from the market due to notorious adverse events)</t>
    </r>
  </si>
  <si>
    <t>There is no prior data of BHV-7000 in MDD or Bipolar Disorder</t>
  </si>
  <si>
    <t>It is important to note that in phase 1, BHV-7000 did not show signs of similar issues</t>
  </si>
  <si>
    <t>Analyze BHV-1600 for Peripartum Cardiomyopathy</t>
  </si>
  <si>
    <t>Analyze BHV-1400 for IgA Nephropathy</t>
  </si>
  <si>
    <t>Analyze BHV-1310 for Myasthenia Gravis</t>
  </si>
  <si>
    <t>Analyze BHV-1310 for Graves', RA</t>
  </si>
  <si>
    <t>Preclinical or Phase 1</t>
  </si>
  <si>
    <t>Phase 2 or Higher</t>
  </si>
  <si>
    <t>Analyze BHV-1510 for Metastatic Epithelial Tumors</t>
  </si>
  <si>
    <t>Analyze BHV-1530 for Urothelial Cancer</t>
  </si>
  <si>
    <t>Analyze BHV-1500 for Hodgkin Lymphoma</t>
  </si>
  <si>
    <t>&gt;</t>
  </si>
  <si>
    <t>SHAPS - Snaith-Hamilton Pleasure Scale</t>
  </si>
  <si>
    <t>Snaith-Hamilton Pleasure Scale | Data Share 2.0</t>
  </si>
  <si>
    <t>Scale ranges from 0 to 14 or from 0 to 56</t>
  </si>
  <si>
    <t>Considerable probability of success based on available data and Mechanism of Drug Action plausibility</t>
  </si>
  <si>
    <t>Although there are several antidepressant treatment options on the market, most have safety concerns and limited efficacy</t>
  </si>
  <si>
    <t>Young Mania Rating Scale (YMRS)</t>
  </si>
  <si>
    <t>Young Mania Rating Scale - Wikipedia</t>
  </si>
  <si>
    <t>Bipolar disorder, formerly called manic depression, is a mental health condition that causes extreme mood swings.</t>
  </si>
  <si>
    <t xml:space="preserve"> These include emotional highs, also known as mania or hypomania, and lows, also known as depression. Hypomania is less extreme than mania.</t>
  </si>
  <si>
    <t>1H 2025 and 2H 2025</t>
  </si>
  <si>
    <t>Spinocerebellar ataxia (SCA) is a progressive, degenerative disease with multiple types, each of which could be considered a neurological condition in its own right.</t>
  </si>
  <si>
    <t xml:space="preserve"> An estimated 150,000 people in the United States have a diagnosis of spinocerebellar ataxia at any given time.</t>
  </si>
  <si>
    <t> Often associated with poor coordination of hands, speech, and eye movements. A review of different clinical features among SCA subtypes was recently published describing the frequency of</t>
  </si>
  <si>
    <t xml:space="preserve"> non-cerebellar features, like parkinsonism, chorea, pyramidalism, cognitive impairment, peripheral neuropathy, seizures, among others. As with other forms of ataxia,</t>
  </si>
  <si>
    <t xml:space="preserve"> SCA frequently results in atrophy of the cerebellum, loss of fine coordination of muscle movements leading to unsteady and clumsy motion, and other symptoms.</t>
  </si>
  <si>
    <t>Obsessive Compulsive Disorder (OCD)</t>
  </si>
  <si>
    <t>Obsessive–compulsive disorder (OCD) is a mental and behavioral disorder in which an individual has intrusive thoughts (an obsession) and feels the need to</t>
  </si>
  <si>
    <t xml:space="preserve"> perform certain routines (compulsions) repeatedly to relieve the distress caused by the obsession, to the extent where it impairs general function</t>
  </si>
  <si>
    <t>Obsessions are persistent unwanted thoughts, mental images or urges that generate feelings of anxiety, disgust or discomfort. Some common obsessions include fear of contamination,</t>
  </si>
  <si>
    <t xml:space="preserve"> obsession with symmetry, the fear of acting blasphemously, sexual obsessions and the fear of possibly harming others or themselves. Compulsions are repeated actions or routines</t>
  </si>
  <si>
    <t xml:space="preserve"> that occur in response to obsessions to achieve a relief from anxiety. Common compulsions include excessive hand washing, cleaning, counting, ordering, repeating, avoiding triggers,</t>
  </si>
  <si>
    <t xml:space="preserve"> hoarding, neutralizing, seeking assurance, praying and checking things.</t>
  </si>
  <si>
    <t>Although the exact cause of OCD is unknown, several regions of the brain have been implicated in its neuroanatomical model including the anterior cingulate cortex, orbitofrontal cortex, amygdala and BNST.</t>
  </si>
  <si>
    <t>Treatment for OCD may involve psychotherapy, pharmacotherapy such as antidepressants or surgical procedures such as deep brain stimulation or, in extreme cases, psychosurgery.</t>
  </si>
  <si>
    <t>Selective Serotonin Reuptake Inhibitors (SSRIs) are effective.</t>
  </si>
  <si>
    <t>More than 3 million americans suffer from OCD.</t>
  </si>
  <si>
    <t>BHV-4157 (troriluzole)</t>
  </si>
  <si>
    <t>Troriluzole is a Glutamate Transporter Modulator</t>
  </si>
  <si>
    <t>21 US, 2 China</t>
  </si>
  <si>
    <t>48 weeks</t>
  </si>
  <si>
    <t>Change from baseline to week 48 in Modified Functional Scale for the Assessment and Rating of Ataxia (f-SARA)</t>
  </si>
  <si>
    <t>Phase 3 randomized, double-blind, placebo-controlled Study of BHV-4157 (troriluzole) in Spinocerebellar Ataxia n=217 NCT03701399</t>
  </si>
  <si>
    <t>troriluzole 140mg for the first 4 weeks, then 200mg once daily n=108</t>
  </si>
  <si>
    <t>matching placebo n=109</t>
  </si>
  <si>
    <t>0.7581</t>
  </si>
  <si>
    <t>f-SARA ALL</t>
  </si>
  <si>
    <t>f-SARA SCA3</t>
  </si>
  <si>
    <t>0.0450</t>
  </si>
  <si>
    <t>0,2 n=94</t>
  </si>
  <si>
    <t>0,27 n=95</t>
  </si>
  <si>
    <t>0,53 n=40</t>
  </si>
  <si>
    <t>-0,03 n=38</t>
  </si>
  <si>
    <t>nominally stat sig</t>
  </si>
  <si>
    <t>BHV-4157 for Spinocerebellar Ataxia</t>
  </si>
  <si>
    <t>Mixed results, may get a CRL</t>
  </si>
  <si>
    <t>post-hoc</t>
  </si>
  <si>
    <t>BHV-4157 for Obsessive Compulsive Disorder</t>
  </si>
  <si>
    <t>Modified Functional Scale for the Assessment and Rating of Ataxia (f-SARA)</t>
  </si>
  <si>
    <t>Scale measured from 0 to 16 - higher is worse</t>
  </si>
  <si>
    <t>Validity of the Functional SARA modification (f-SARA) Instrument in Spinocerebellar Ataxia - PMC</t>
  </si>
  <si>
    <t>The primary mechanism of action of troriluzole is enhancing synaptic glutamate cycling by augmenting the expression and function of excitatory amino acid transporters (i.e., EAAT1-2)</t>
  </si>
  <si>
    <t xml:space="preserve"> located on glial cells that play a key role in clearing glutamate from the synapse</t>
  </si>
  <si>
    <t>Glutamatergic dysfunction is implicated in the pathophysiology of a broad range of disorders including OCD, Amyotrophic Lateral Sclerosis,</t>
  </si>
  <si>
    <t xml:space="preserve"> Spinocerebellar Ataxia, Alzheimer's Disease, depression, chronic pain, and a variety of cancers. The therapeutic potential of troriluzole is supported by clinical and translational research studies.</t>
  </si>
  <si>
    <t>In July 2018, Biohaven began a Phase 2/3 trial enrolling 292 patients with mild to moderate AD</t>
  </si>
  <si>
    <t xml:space="preserve">The primary outcome measure was to be change from baseline to 48 weeks on the ADAS-Cog11. Mid-trial, the CDR-SB was added as a co-primary outcome. </t>
  </si>
  <si>
    <t xml:space="preserve">The treatment group did not differ from placebo on either primary or on a key secondary endpoint of hippocampal volume measured by MRI </t>
  </si>
  <si>
    <t>In 2021, the company removed troriluzole’s Alzheimer’s indication from its pipeline. Previously, Biohaven had terminated development for generalized anxiety disorder after a negative Phase 3 trial in 2020.</t>
  </si>
  <si>
    <t xml:space="preserve"> In May 2022, Biohaven reported no effect on the primary outcome in a Phase 3 trial for spinal cerebellar ataxia</t>
  </si>
  <si>
    <t>BHV-4157 failed in a Phase 3 trial for the treatment of Alzheimer's Disease in 2021</t>
  </si>
  <si>
    <t>BHV-7000 for Major Depressive Disorder and Bipolar Disorder</t>
  </si>
  <si>
    <t xml:space="preserve"> Troriluzole is taken orally and aminopeptidases in the blood release riluzole from a tripeptide carrier. Troriluzole is actively absorbed in the gut via the peptide transporter PepT1,</t>
  </si>
  <si>
    <t xml:space="preserve"> In contrast, riluzole requires twice daily dosing, has lower bioavailability, and requires fasting for 6 hours/day (cannot be taken with meals).</t>
  </si>
  <si>
    <t xml:space="preserve"> is not subject to a negative food effect, bypasses first-pass metabolism, reduces riluzole burden on the liver, and can be administered once daily.</t>
  </si>
  <si>
    <t>Troriluzole is a tripeptide prodrug formulation of riluzole, a medication used to treat amyotrophic lateral sclerosis.</t>
  </si>
  <si>
    <t>Troriluzole is a P-glycoprotein (P-gp) substrate, a transporter highly expressed at the blood-brain barrier that regulates the removal of various molecules from the brain, including brain-active drugs.</t>
  </si>
  <si>
    <t>Troriluzole_UPDATE_1.pdf</t>
  </si>
  <si>
    <t>Troriluzole | ALZFORUM</t>
  </si>
  <si>
    <t>In a phase 2/3 study of troriluzole treatment (200 mg, once daily) as an adjunctive therapy in OCD patients, there was numerical improvement over placebo on</t>
  </si>
  <si>
    <t>the Yale-Brown Obsessive Compulsive Scale (Y-BOCS) at all study timepoints (weeks 4-12) but failed to meet the primary outcome measure at week 12 (p=0.22), however p-value was below 0.05 at week 8</t>
  </si>
  <si>
    <t>Troriluzole treated subjects had a mean Y-BOCS improvement of -5.1 points from baseline versus -3.6 for placebo-treated subjects (difference -1.5; p=0.041; 95% CI: -3.02 to -0.06)</t>
  </si>
  <si>
    <t xml:space="preserve"> at week 8, and -5.9 points in the troriluzole group versus -4.9 points for the placebo group at week 12 (difference -1.0; p=0.220; 95% CI: -2.59 to 0.60).</t>
  </si>
  <si>
    <t>BHV-4157 for the treatment of Obsessive Compulsive Disorder (OCD)</t>
  </si>
  <si>
    <t>BHV-4157 for the treatment of Spinocerebellar Ataxia</t>
  </si>
  <si>
    <t>No benefit in the whole ITT analysis, but a post-hoc analysis of patients with the SCN3 genotype had a nominally significant p value (p=0.045)</t>
  </si>
  <si>
    <t>Still created NDA and FDA granted priority review</t>
  </si>
  <si>
    <t>Phase 2b/3 randomized, double-blind, placebo-controlled Study of BHV-4157 (troriluzole) in Spinocerebellar Ataxia n=141 NCT03701399</t>
  </si>
  <si>
    <t>18 US</t>
  </si>
  <si>
    <t>8 weeks</t>
  </si>
  <si>
    <t>Change from baseline to week 8 in Modified Scale for the Assessment and Rating of Ataxia (SARA)</t>
  </si>
  <si>
    <t>troriluzole 140mg n=71</t>
  </si>
  <si>
    <t>matching placebo n=70</t>
  </si>
  <si>
    <t>SARA</t>
  </si>
  <si>
    <t>-0,81 n=63</t>
  </si>
  <si>
    <t>-1,059 n=68</t>
  </si>
  <si>
    <t>0.519</t>
  </si>
  <si>
    <t>In two pivotal Phase 3 study, primary endpoints p=0.7581 and p=0.519 but in a post-hoc analysis of patients with SCA3 genotype in one (most prominent genotype in the study: 44/108) p=0.045</t>
  </si>
  <si>
    <t>Phase 2/3 randomized, double-blind, placebo-controlled Study of BHV-4157 (troriluzole) in Obsessive Compulsive Disorder (OCD) n=426 NCT03299166</t>
  </si>
  <si>
    <t>57 US</t>
  </si>
  <si>
    <t>12 weeks</t>
  </si>
  <si>
    <t>Change from baseline to week 12 in Yale-Brown Obsessive Compulsive Scale (Y-BOCS)</t>
  </si>
  <si>
    <t>Yales-Brown Obsessive Compulsive Scale(Y-BOCS)</t>
  </si>
  <si>
    <t>Scale measured 0 to 40 - higher is worse</t>
  </si>
  <si>
    <t>Yale–Brown Obsessive–Compulsive Scale - Wikipedia</t>
  </si>
  <si>
    <t>troriluzole 140mg n=124</t>
  </si>
  <si>
    <t>matching placebo n=124</t>
  </si>
  <si>
    <t>Y-BOCS</t>
  </si>
  <si>
    <t>0.2202</t>
  </si>
  <si>
    <t>-5,91 n=115</t>
  </si>
  <si>
    <t>BHV-4157 failed in a Phase 3 trial for the treatment of Generalized Anxiety Disorder in 2020</t>
  </si>
  <si>
    <t>Phase 3 randomized, double-blind, placebo-controlled Study of BHV-4157 (troriluzole) in Generalized Anxiety Disorder n=881 NCT03829241</t>
  </si>
  <si>
    <t>Generalized Anxiety Disorder</t>
  </si>
  <si>
    <t>53 US</t>
  </si>
  <si>
    <t>Change from baseline to week 8 in the Hamilton Anxiety Rating Scale (HAM-A) total score</t>
  </si>
  <si>
    <t>troriluzole 140mg n=202</t>
  </si>
  <si>
    <t>matching placebo n=200</t>
  </si>
  <si>
    <t>HAM-A</t>
  </si>
  <si>
    <t>-4,91 n=117</t>
  </si>
  <si>
    <t>-9,28 n=198</t>
  </si>
  <si>
    <t>-9,35 n=187</t>
  </si>
  <si>
    <t>0.917</t>
  </si>
  <si>
    <t>Phase 2 randomized, double-blind, placebo-controlled Study of BHV-4157 (troriluzole) in Alzheimer's Disease n=350 NCT03605667</t>
  </si>
  <si>
    <t>44 US</t>
  </si>
  <si>
    <t>Change from baseline to week 48 in Alzheimer's Disease Assessment Scale-Cognitive Subscale (ADAS-Cog)</t>
  </si>
  <si>
    <t>troriluzole 140mg n=178</t>
  </si>
  <si>
    <t>matching placebo n=172</t>
  </si>
  <si>
    <t>ADAS-Cog</t>
  </si>
  <si>
    <t>6.7</t>
  </si>
  <si>
    <t>p=0.9809</t>
  </si>
  <si>
    <t>BHV-4157 failed in a Phase 2/3 Trial for the treatment of Obsessive Compulsive Disorder in 2023</t>
  </si>
  <si>
    <t>These mental health disorders (OCD, AD, Anxiety) have correlations in pathology: failure in the above mentioned disorders hints towards very low probability of success</t>
  </si>
  <si>
    <t>Taldefgrobep Alfa binds to statin to inhibit signaling</t>
  </si>
  <si>
    <t>Our advanced taldefgrobep alfa development program targets myostatin, a natural protein that limits skeletal muscle growth, through two mechanisms:</t>
  </si>
  <si>
    <t>Taldefgrobep-myostatin complex acts as a ActRIIB receptor antagonist</t>
  </si>
  <si>
    <t>Taldefgrobep is an investigational, muscle-targeted recombinant protein with the potential to enhance muscle mass and strength in people living with SMA when used in combination with other approved</t>
  </si>
  <si>
    <t xml:space="preserve"> treatments. Taldefgrobep targets myostatin, a natural protein that limits skeletal muscle growth, through two mechanisms: lowering myostatin directly and blocking key downstream signaling mechanisms.</t>
  </si>
  <si>
    <t xml:space="preserve"> Myostatin inhibition is a potential therapeutic strategy for children and adults with a range of neuromuscular conditions for whom active myostatin can limit the</t>
  </si>
  <si>
    <t xml:space="preserve"> skeletal muscle growth needed to achieve developmental and functional milestones.</t>
  </si>
  <si>
    <t>BHV-2000 (Taldefgrobep Alfa)</t>
  </si>
  <si>
    <t xml:space="preserve"> lowering myostatin directly and blocking key downstream signaling mechanisms, and strength in people living SMA when used in combination with other approved treatments.</t>
  </si>
  <si>
    <t>Not Started</t>
  </si>
  <si>
    <t>Taldefgrobep Alfa: Preclinical and Clinical Data Supporting the Phase 3 RESILIENT Study in Spinal Muscular Atrophy</t>
  </si>
  <si>
    <t>Phase 2/3 randomized, double-blind, placebo-controlled Study conducted by Roche of BHV-2000 (taldefgrobep alfa) in Duchenne Muscular Dystrophy n=166 NCT03039686</t>
  </si>
  <si>
    <t>17 US, 1 Argentina, 3 Australia, 1 Belgium, 2 Canada, 4 France, 1 Germany, 3 Italy, 5 Japan, 2 Netherlands, 2 Spain, 1 Sweden, 2 UK</t>
  </si>
  <si>
    <t>Duchenne Muscular Dystrophy (DMD)</t>
  </si>
  <si>
    <t>Change from baseline to week 48 in the North Star Ambulatory Assessment (NSAA) total score</t>
  </si>
  <si>
    <t>taldefgrobep alfa low dose n=56</t>
  </si>
  <si>
    <t>taldefgrobep alfa high dose n=55</t>
  </si>
  <si>
    <t>matching placebo n=55</t>
  </si>
  <si>
    <t>Change from baseline</t>
  </si>
  <si>
    <t>placebo</t>
  </si>
  <si>
    <t>taldefgrobep low dose</t>
  </si>
  <si>
    <t>taldefgrobep high dose</t>
  </si>
  <si>
    <t>NSAA</t>
  </si>
  <si>
    <t>Phase 3 randomized, double-blind, placebo-controlled Study of BHV-2000 (taldefgrobep alfa) in Spinal Muscular Atrophy (SMA) n=269 NCT05337553</t>
  </si>
  <si>
    <t>30 US, 3 Belgium, 2 Czechia, 3 Germany, 4 Italy, 1 Netherlands, 4 Poland, 4 Spain, 2 UK</t>
  </si>
  <si>
    <t>taldefgrobep alfa 35mg/50mg weekly subcutaneous injection</t>
  </si>
  <si>
    <t>matching placebo 35mg/50mg weekly subcutaneous injection</t>
  </si>
  <si>
    <t>????</t>
  </si>
  <si>
    <t>BHV-2000 for Obesity</t>
  </si>
  <si>
    <t>BHV-2000 for Spinal Muscular Atrophy</t>
  </si>
  <si>
    <t>Biohaven Provides Update on Taldefgrobep Alfa Development Program for Spinal Muscular Atrophy and Obesity | Biohaven, Ltd.</t>
  </si>
  <si>
    <r>
      <t xml:space="preserve"> but the treatment arm </t>
    </r>
    <r>
      <rPr>
        <u/>
        <sz val="11"/>
        <color theme="1"/>
        <rFont val="Calibri"/>
        <family val="2"/>
        <scheme val="minor"/>
      </rPr>
      <t>did not statistically separate on the primary outcome</t>
    </r>
    <r>
      <rPr>
        <sz val="11"/>
        <color theme="1"/>
        <rFont val="Calibri"/>
        <family val="2"/>
        <scheme val="minor"/>
      </rPr>
      <t xml:space="preserve"> at 48 weeks compared to the placebo+standard of care (SOC) group. </t>
    </r>
  </si>
  <si>
    <t>BHV-2000 had been tested priorly in for Duchenne Muscular Dystrophy by Roche and failed</t>
  </si>
  <si>
    <t xml:space="preserve">Phase 3 Trial data showed clinically meaningful improvements in motor function at all timepoints in Motor Function Measurement-32 scale (MFM-32), </t>
  </si>
  <si>
    <t>Analysis of prespecified subgroups by race and ethnicity demonstrated that the largest study population (87% Caucasian, n=180) showed a p&lt;0.039 in the primary endpoint MFM-32</t>
  </si>
  <si>
    <t>FDA meeting</t>
  </si>
  <si>
    <t>Biohaven bought Taldefgrobep Alfa from Roche</t>
  </si>
  <si>
    <t>No further data available</t>
  </si>
  <si>
    <t>Biohaven Conclusion</t>
  </si>
  <si>
    <t>BHV-4157 might be approved for the treatment of Spinocerebellar Ataxia despite showing no efficacy due to the great need for options in the indication</t>
  </si>
  <si>
    <t>BHV-4157 will likely fail its clinical trial for the treatment of OCD</t>
  </si>
  <si>
    <t>BHV-2000 might be approved for the treatment of Spinal Muscular Atrophy despite not achieving statistical significance (full dataset analysis' p value not disclosed yet)</t>
  </si>
  <si>
    <t>BHV-2000 has shown signs of viability in the treatment of Obesity, but there is very limited information and early stage</t>
  </si>
  <si>
    <t>BHV-7000 has a great chance of working in the treatment of Depression, Bipolar Disorder, and Generalized and Focal Epilepsy</t>
  </si>
  <si>
    <t>BHV-2100 for Migraine and Pain Disorders</t>
  </si>
  <si>
    <t>Spinal Muscular Atrophy (SMA)</t>
  </si>
  <si>
    <t>Change from baseline to week 48 in the 32 item Motor Function Measure (MFM-32) total score</t>
  </si>
  <si>
    <t>Analysis of prespecified subgroups by race and ethnicity demonstrated that the largest study population (87% Caucasian, n=180)</t>
  </si>
  <si>
    <t xml:space="preserve"> showed a p&lt;0.039 in the primary endpoint MFM-32</t>
  </si>
  <si>
    <t xml:space="preserve">BHV-2100 </t>
  </si>
  <si>
    <t>BHV-2100 is Biohaven’s first-in-class molecule directed against TRPM3, a novel druggable calcium channel in the transient receptor potential (TRP) channel family.</t>
  </si>
  <si>
    <t>BHV-2100 is a highly selective, potent, and peripherally-restricted TRPM3 antagonist that reverses pain in multiple preclinical models,</t>
  </si>
  <si>
    <t xml:space="preserve"> with reduced potential for adverse thermoregulatory side effects, sedation and abuse liability. Inhibition of TRPM3 may provide a novel, non-opioid approach for the treatment of migraine and pain.</t>
  </si>
  <si>
    <t>Preliminary data from an innovative laser-evoked hyperalgesia study with BHV-2100 reduced laser heat-induced pain and brain evoked potentials in healthy volunteers.</t>
  </si>
  <si>
    <t xml:space="preserve"> These exciting results with BHV-2100 represent the first clinical proof of concept for the novel TRPM3 inhibitor class in pain,</t>
  </si>
  <si>
    <t xml:space="preserve"> recapitulating powerful preclinical evidence of efficacy for this approach across a spectrum of pain disorders.</t>
  </si>
  <si>
    <t>Analyze BHV-2000's Mechanism of Drug Action for Obesity and Spinal Muscular Atrophy (SMA)</t>
  </si>
  <si>
    <t>Analyze BHV-2100's Mechanism of Drug Action for Migraine and Pain Disorders</t>
  </si>
  <si>
    <t>Little evidence or data has been put out in respect to the use of BHV-2100 for the treatment of Migraine and Pain Disorders</t>
  </si>
  <si>
    <t>The Phase 3 trial data mentioned above demonstrated a greater reduction in the percent change of total body fat mass in the BHV-2000 population than the placebo population (p=0.008)</t>
  </si>
  <si>
    <t>Whether BHV-2100 is efficacious in the treatment of Migraine and Pain Disorders is inconclusive: limited information and data</t>
  </si>
  <si>
    <t>Phase 2 randomized, double-blind, placebo-controlled Study of XEN1101 (Azetukalner) in MDD n=168 NCT05376150</t>
  </si>
  <si>
    <t>20 US</t>
  </si>
  <si>
    <t>Change in SHAPS from baseline to week 6</t>
  </si>
  <si>
    <t>Change in Beck Anxiety Inventory (BAI) score from baseline to week 6</t>
  </si>
  <si>
    <t xml:space="preserve">Change in the Montgomery-Åsberg Depression Rating Scale (MADRS) from baseline to week 6 </t>
  </si>
  <si>
    <t>XEN1101 10mg once daily</t>
  </si>
  <si>
    <t>XEN1101 20mg once daily</t>
  </si>
  <si>
    <t>Placebo capsule once daily</t>
  </si>
  <si>
    <t>HAM-D17</t>
  </si>
  <si>
    <t>BAI</t>
  </si>
  <si>
    <t>Mean Change (placebo)</t>
  </si>
  <si>
    <t>Mean Change (XEN1101 20mg)</t>
  </si>
  <si>
    <t>Mean Change (XEN1101 10mg)</t>
  </si>
  <si>
    <t>not listed on ct.gov</t>
  </si>
  <si>
    <t>undisclosed</t>
  </si>
  <si>
    <t>Xenon Pharmaceuticals Presents Data from Phase 2 X-NOVA Clinical Trial of Azetukalner in Major Depressive Disorder at the American Society of Clinical Psychopharmacology 2024 Annual Meeting | Xenon Pharmaceuticals Inc.</t>
  </si>
  <si>
    <t>found that XENE1101 did not have a clinically or statistically meaningful difference in MADRS, but did in SHAPS and (post-hoc) HAM-D17</t>
  </si>
  <si>
    <t>MADRS: XENE1101 16.94 vs placebo 13.9 change from baseline to week 6 (p=0.135)</t>
  </si>
  <si>
    <t>SHAPS: XENE1101 7.77 vs placebo 5.3 change from baseline to week 6 (p=0.046)</t>
  </si>
  <si>
    <t>(post-hoc) HAM-D17: XENE1101 13.26 vs 10.18 placebo change from baseline to week 6 (p=0.042)</t>
  </si>
  <si>
    <t>A study (n=45) conducted by Icahn School of Medicine examining ezogabine (Kv7.2-7.5 used for epilepsy, discontinued due to serious side effects)</t>
  </si>
  <si>
    <t>ezogabine was not as selective as XENE1101 or BHV7000, which might explain the disparities in efficacy</t>
  </si>
  <si>
    <t>XENE1101 could be efficacious: the trial might have been underpowered</t>
  </si>
  <si>
    <t>Too many moving variables, hard to interpret conflicting facts</t>
  </si>
  <si>
    <t xml:space="preserve">A study (n=168) conducted by Xenon Pharmaceuticals (XENE) examining XENE1101 (Potassium Kv7.2-7.3 activator efficacious for epilepsy) </t>
  </si>
  <si>
    <t>Xenon Pharmaceuticals has conducted a trial of XEN1101, another Kv7.2-7.3 activator for the treatment of MDD and failed to achieve statistical significance, but showed some interesting results</t>
  </si>
  <si>
    <t>no prior Kv7.2/7.3 clinically tested for MDD (with the exception of the trials below)</t>
  </si>
  <si>
    <t>Exact same mechanism of action as Xenon Pharmaceuticals' XEN1101/Azetukalner</t>
  </si>
  <si>
    <t>Because BHV-7000 has shown reduced activation of GABAa receptor compared to ezogabine, there might be an adjacent reduction of effect</t>
  </si>
  <si>
    <t xml:space="preserve">benzodiazepines are GABAa receptor agonists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</si>
</sst>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6"/>
      <color rgb="FF202122"/>
      <name val="Arial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</fills>
  <borders count="13">
    <border>
      <left/>
      <right/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ck">
        <color indexed="2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2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7" fillId="3" borderId="0" xfId="0" applyFont="1" applyFill="1" applyAlignment="1">
      <alignment horizontal="left"/>
    </xf>
    <xf numFmtId="0" fontId="6" fillId="4" borderId="0" xfId="0" applyFont="1" applyFill="1"/>
    <xf numFmtId="0" fontId="6" fillId="4" borderId="0" xfId="0" applyFont="1" applyFill="1" applyAlignment="1">
      <alignment horizontal="left"/>
    </xf>
    <xf numFmtId="0" fontId="6" fillId="2" borderId="1" xfId="0" applyFont="1" applyFill="1" applyBorder="1"/>
    <xf numFmtId="2" fontId="6" fillId="2" borderId="1" xfId="0" applyNumberFormat="1" applyFont="1" applyFill="1" applyBorder="1"/>
    <xf numFmtId="0" fontId="8" fillId="2" borderId="1" xfId="0" applyFont="1" applyFill="1" applyBorder="1" applyAlignment="1">
      <alignment horizontal="left"/>
    </xf>
    <xf numFmtId="0" fontId="7" fillId="3" borderId="0" xfId="0" applyFont="1" applyFill="1" applyAlignment="1">
      <alignment horizontal="center"/>
    </xf>
    <xf numFmtId="0" fontId="8" fillId="2" borderId="2" xfId="0" applyFont="1" applyFill="1" applyBorder="1" applyAlignment="1">
      <alignment horizontal="left"/>
    </xf>
    <xf numFmtId="9" fontId="6" fillId="2" borderId="2" xfId="1" applyFont="1" applyFill="1" applyBorder="1" applyAlignmen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164" fontId="6" fillId="4" borderId="0" xfId="3" applyFont="1" applyFill="1"/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3" xfId="0" applyBorder="1"/>
    <xf numFmtId="0" fontId="9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/>
    <xf numFmtId="0" fontId="10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1" fillId="0" borderId="0" xfId="2" applyFont="1"/>
    <xf numFmtId="0" fontId="9" fillId="0" borderId="0" xfId="0" applyFont="1"/>
    <xf numFmtId="0" fontId="12" fillId="0" borderId="0" xfId="2" applyFont="1"/>
    <xf numFmtId="0" fontId="13" fillId="0" borderId="0" xfId="0" applyFont="1"/>
    <xf numFmtId="0" fontId="14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5" fillId="0" borderId="0" xfId="0" applyFont="1"/>
    <xf numFmtId="0" fontId="0" fillId="0" borderId="0" xfId="0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252416</xdr:colOff>
      <xdr:row>41</xdr:row>
      <xdr:rowOff>119064</xdr:rowOff>
    </xdr:from>
    <xdr:to>
      <xdr:col>6</xdr:col>
      <xdr:colOff>176216</xdr:colOff>
      <xdr:row>64</xdr:row>
      <xdr:rowOff>128589</xdr:rowOff>
    </xdr:to>
    <xdr:pic>
      <xdr:nvPicPr>
        <xdr:cNvPr id="2" name="Imagem 1" descr="Figure 2: Heat map depiction of topographical changes in EEG spectral power in subjects administered BHV-7000 50mg. Clear differences were observed with increased spectral power in all bands and across the entire head with no distinct topography; and, without AEs commonly associated with other ASMs including somnolence or memory impairment. Darker red color indicates a higher magnitude of spectral power.">
          <a:extLst>
            <a:ext uri="{FF2B5EF4-FFF2-40B4-BE49-F238E27FC236}">
              <a16:creationId xmlns:a16="http://schemas.microsoft.com/office/drawing/2014/main" id="{1450AD11-F5FB-6325-728D-A7171AD5D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6" y="7729539"/>
          <a:ext cx="3810000" cy="417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523876</xdr:colOff>
      <xdr:row>41</xdr:row>
      <xdr:rowOff>104774</xdr:rowOff>
    </xdr:from>
    <xdr:to>
      <xdr:col>12</xdr:col>
      <xdr:colOff>447676</xdr:colOff>
      <xdr:row>64</xdr:row>
      <xdr:rowOff>123824</xdr:rowOff>
    </xdr:to>
    <xdr:pic>
      <xdr:nvPicPr>
        <xdr:cNvPr id="3" name="Imagem 2" descr="Figure 1a: Heat map depiction of topographical changes in EEG spectral power after administration of BHV-7000 10mg in subjects with target concentrations &lt; EC50 (based on preclinical MES models). Darker red color indicates a higher magnitude of spectral power.">
          <a:extLst>
            <a:ext uri="{FF2B5EF4-FFF2-40B4-BE49-F238E27FC236}">
              <a16:creationId xmlns:a16="http://schemas.microsoft.com/office/drawing/2014/main" id="{68B85949-F75E-8E15-51F2-981600335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6" y="7715249"/>
          <a:ext cx="3810000" cy="418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90488</xdr:colOff>
      <xdr:row>41</xdr:row>
      <xdr:rowOff>104775</xdr:rowOff>
    </xdr:from>
    <xdr:to>
      <xdr:col>18</xdr:col>
      <xdr:colOff>342901</xdr:colOff>
      <xdr:row>64</xdr:row>
      <xdr:rowOff>123825</xdr:rowOff>
    </xdr:to>
    <xdr:pic>
      <xdr:nvPicPr>
        <xdr:cNvPr id="4" name="Imagem 3" descr="Figure 1b: Heat map depiction of topographical changes in EEG spectral power after administration of BHV-7000 10mg dose in subjects with target concentrations  EC50  (based on preclinical MES models). Darker red color indicates a higher magnitude of spectral power.">
          <a:extLst>
            <a:ext uri="{FF2B5EF4-FFF2-40B4-BE49-F238E27FC236}">
              <a16:creationId xmlns:a16="http://schemas.microsoft.com/office/drawing/2014/main" id="{67EBDBFA-C9F9-9A2E-0074-C82A57E99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0588" y="7715250"/>
          <a:ext cx="3810001" cy="418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242888</xdr:colOff>
      <xdr:row>65</xdr:row>
      <xdr:rowOff>114300</xdr:rowOff>
    </xdr:from>
    <xdr:to>
      <xdr:col>6</xdr:col>
      <xdr:colOff>166688</xdr:colOff>
      <xdr:row>78</xdr:row>
      <xdr:rowOff>85725</xdr:rowOff>
    </xdr:to>
    <xdr:pic>
      <xdr:nvPicPr>
        <xdr:cNvPr id="5" name="Imagem 4" descr="Figure 3: BHV-7000 Summary of Phase 1 SAD/MAD central nervous system treatment-emergent adverse events, previously presented (Biohaven Investor Presentation, August 2023).">
          <a:extLst>
            <a:ext uri="{FF2B5EF4-FFF2-40B4-BE49-F238E27FC236}">
              <a16:creationId xmlns:a16="http://schemas.microsoft.com/office/drawing/2014/main" id="{4DE6A7DF-26BB-C20F-98E2-ED52B9F64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8" y="12068175"/>
          <a:ext cx="38100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23811</xdr:colOff>
      <xdr:row>65</xdr:row>
      <xdr:rowOff>114299</xdr:rowOff>
    </xdr:from>
    <xdr:to>
      <xdr:col>12</xdr:col>
      <xdr:colOff>347661</xdr:colOff>
      <xdr:row>84</xdr:row>
      <xdr:rowOff>140160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10CF6DD-03A4-A18D-7377-DC2886796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57711" y="12068174"/>
          <a:ext cx="3562350" cy="3464386"/>
        </a:xfrm>
        <a:prstGeom prst="rect">
          <a:avLst/>
        </a:prstGeom>
      </xdr:spPr>
    </xdr:pic>
    <xdr:clientData/>
  </xdr:twoCellAnchor>
  <xdr:twoCellAnchor editAs="oneCell">
    <xdr:from>
      <xdr:col>13</xdr:col>
      <xdr:colOff>204788</xdr:colOff>
      <xdr:row>66</xdr:row>
      <xdr:rowOff>9525</xdr:rowOff>
    </xdr:from>
    <xdr:to>
      <xdr:col>17</xdr:col>
      <xdr:colOff>95641</xdr:colOff>
      <xdr:row>86</xdr:row>
      <xdr:rowOff>105293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DD2828C8-C751-82DC-9DBA-DA9B994AA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24888" y="11963400"/>
          <a:ext cx="2800741" cy="371526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iohaven.com/about/our-people/meet-our-ceo/" TargetMode="External"/><Relationship Id="rId3" Type="http://schemas.openxmlformats.org/officeDocument/2006/relationships/hyperlink" Target="https://www.biohaven.com/pipeline/innovation-engine/" TargetMode="External"/><Relationship Id="rId7" Type="http://schemas.openxmlformats.org/officeDocument/2006/relationships/hyperlink" Target="https://ir.biohaven.com/press-releases" TargetMode="External"/><Relationship Id="rId2" Type="http://schemas.openxmlformats.org/officeDocument/2006/relationships/hyperlink" Target="https://www.biohaven.com/pipeline/" TargetMode="External"/><Relationship Id="rId1" Type="http://schemas.openxmlformats.org/officeDocument/2006/relationships/hyperlink" Target="https://www.biohaven.com/" TargetMode="External"/><Relationship Id="rId6" Type="http://schemas.openxmlformats.org/officeDocument/2006/relationships/hyperlink" Target="https://www.biohaven.com/media/" TargetMode="External"/><Relationship Id="rId5" Type="http://schemas.openxmlformats.org/officeDocument/2006/relationships/hyperlink" Target="https://www.biohaven.com/pipeline/publications/" TargetMode="External"/><Relationship Id="rId10" Type="http://schemas.openxmlformats.org/officeDocument/2006/relationships/hyperlink" Target="https://www.biohaven.com/about/scientific-advisory-board/" TargetMode="External"/><Relationship Id="rId4" Type="http://schemas.openxmlformats.org/officeDocument/2006/relationships/hyperlink" Target="https://www.biohaven.com/pipeline/clinical-trials/" TargetMode="External"/><Relationship Id="rId9" Type="http://schemas.openxmlformats.org/officeDocument/2006/relationships/hyperlink" Target="https://www.biohaven.com/about/board-of-directors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Young_Mania_Rating_Scale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pmc.ncbi.nlm.nih.gov/articles/PMC11489265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Yale%E2%80%93Brown_Obsessive%E2%80%93Compulsive_Scale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ohaven.com/pipeline/myostatin/" TargetMode="External"/><Relationship Id="rId2" Type="http://schemas.openxmlformats.org/officeDocument/2006/relationships/hyperlink" Target="https://www.biohaven.com/pipeline/trpm3/" TargetMode="External"/><Relationship Id="rId1" Type="http://schemas.openxmlformats.org/officeDocument/2006/relationships/hyperlink" Target="https://www.biohaven.com/pipeline/kv7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iohaven.com/pipeline/tyk2-jak1/" TargetMode="External"/><Relationship Id="rId4" Type="http://schemas.openxmlformats.org/officeDocument/2006/relationships/hyperlink" Target="https://www.biohaven.com/pipeline/glutamat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investor.xenon-pharma.com/news-releases/news-release-details/xenon-pharmaceuticals-presents-data-phase-2-x-nova-clinical?utm_source=chatgpt.com" TargetMode="External"/><Relationship Id="rId1" Type="http://schemas.openxmlformats.org/officeDocument/2006/relationships/hyperlink" Target="https://psychiatryonline.org/doi/full/10.1176/appi.ajp.2020.20050653?utm_source=chatgpt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pmc.ncbi.nlm.nih.gov/articles/PMC7317068/?utm_source=chatgpt.com" TargetMode="External"/><Relationship Id="rId7" Type="http://schemas.openxmlformats.org/officeDocument/2006/relationships/hyperlink" Target="https://psychiatryonline.org/doi/full/10.1176/appi.ajp.2020.20050653?utm_source=chatgpt.com" TargetMode="External"/><Relationship Id="rId2" Type="http://schemas.openxmlformats.org/officeDocument/2006/relationships/hyperlink" Target="https://www.biohaven.com/wp-content/uploads/ASENT-2023-poster-BHV-7000-discovery-characterization-FINALv22.pdf" TargetMode="External"/><Relationship Id="rId1" Type="http://schemas.openxmlformats.org/officeDocument/2006/relationships/hyperlink" Target="https://www.biohaven.com/pipeline/kv7/" TargetMode="External"/><Relationship Id="rId6" Type="http://schemas.openxmlformats.org/officeDocument/2006/relationships/hyperlink" Target="https://www.mountsinai.org/about/newsroom/2021/researchers-identify-brain-ion-channel-as-new-approach-to-treating-depression?utm_source=chatgpt.com" TargetMode="External"/><Relationship Id="rId5" Type="http://schemas.openxmlformats.org/officeDocument/2006/relationships/hyperlink" Target="https://psychiatryonline.org/doi/10.1176/appi.pn.2021.5.19?utm_source=chatgpt.com" TargetMode="External"/><Relationship Id="rId4" Type="http://schemas.openxmlformats.org/officeDocument/2006/relationships/hyperlink" Target="https://www.scientificamerican.com/custom-media/mount-sinai/in-an-old-drug-new-hope-for-depression/?utm_source=chatgp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ohaven.com/pipeline/glutamate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biohaven.com/wp-content/uploads/Poster_161.pdf" TargetMode="External"/><Relationship Id="rId1" Type="http://schemas.openxmlformats.org/officeDocument/2006/relationships/hyperlink" Target="https://www.biohaven.com/pipeline/myostatin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iohaven.com/about/our-people/meet-our-ceo/" TargetMode="External"/><Relationship Id="rId13" Type="http://schemas.openxmlformats.org/officeDocument/2006/relationships/hyperlink" Target="https://www.mountsinai.org/about/newsroom/2021/researchers-identify-brain-ion-channel-as-new-approach-to-treating-depression?utm_source=chatgpt.com" TargetMode="External"/><Relationship Id="rId18" Type="http://schemas.openxmlformats.org/officeDocument/2006/relationships/hyperlink" Target="https://www.biohaven.com/pipeline/glutamate/" TargetMode="External"/><Relationship Id="rId3" Type="http://schemas.openxmlformats.org/officeDocument/2006/relationships/hyperlink" Target="https://www.biohaven.com/pipeline/innovation-engine/" TargetMode="External"/><Relationship Id="rId21" Type="http://schemas.openxmlformats.org/officeDocument/2006/relationships/hyperlink" Target="https://www.biohaven.com/wp-content/uploads/Poster_161.pdf" TargetMode="External"/><Relationship Id="rId7" Type="http://schemas.openxmlformats.org/officeDocument/2006/relationships/hyperlink" Target="https://ir.biohaven.com/press-releases" TargetMode="External"/><Relationship Id="rId12" Type="http://schemas.openxmlformats.org/officeDocument/2006/relationships/hyperlink" Target="https://pmc.ncbi.nlm.nih.gov/articles/PMC7317068/?utm_source=chatgpt.com" TargetMode="External"/><Relationship Id="rId17" Type="http://schemas.openxmlformats.org/officeDocument/2006/relationships/hyperlink" Target="https://www.prnewswire.com/news-releases/biohaven-announces-positive-data-from-its-exploratory-electroencephalogram-eeg-biomarker-study-of-bhv-7000-completion-of-once-daily-formulation-development-and-plan-to-initiate-phase-3-pivotal-studies-301917174.html" TargetMode="External"/><Relationship Id="rId2" Type="http://schemas.openxmlformats.org/officeDocument/2006/relationships/hyperlink" Target="https://www.biohaven.com/pipeline/" TargetMode="External"/><Relationship Id="rId16" Type="http://schemas.openxmlformats.org/officeDocument/2006/relationships/hyperlink" Target="https://psychiatryonline.org/doi/full/10.1176/appi.ajp.2020.20050653?utm_source=chatgpt.com" TargetMode="External"/><Relationship Id="rId20" Type="http://schemas.openxmlformats.org/officeDocument/2006/relationships/hyperlink" Target="https://www.alzforum.org/therapeutics/troriluzole" TargetMode="External"/><Relationship Id="rId1" Type="http://schemas.openxmlformats.org/officeDocument/2006/relationships/hyperlink" Target="https://www.biohaven.com/" TargetMode="External"/><Relationship Id="rId6" Type="http://schemas.openxmlformats.org/officeDocument/2006/relationships/hyperlink" Target="https://www.biohaven.com/media/" TargetMode="External"/><Relationship Id="rId11" Type="http://schemas.openxmlformats.org/officeDocument/2006/relationships/hyperlink" Target="https://www.biohaven.com/wp-content/uploads/ASENT-2023-poster-BHV-7000-discovery-characterization-FINALv22.pdf" TargetMode="External"/><Relationship Id="rId5" Type="http://schemas.openxmlformats.org/officeDocument/2006/relationships/hyperlink" Target="https://www.biohaven.com/pipeline/publications/" TargetMode="External"/><Relationship Id="rId15" Type="http://schemas.openxmlformats.org/officeDocument/2006/relationships/hyperlink" Target="https://www.scientificamerican.com/custom-media/mount-sinai/in-an-old-drug-new-hope-for-depression/?utm_source=chatgpt.com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s://www.biohaven.com/about/scientific-advisory-board/" TargetMode="External"/><Relationship Id="rId19" Type="http://schemas.openxmlformats.org/officeDocument/2006/relationships/hyperlink" Target="https://www.alzdiscovery.org/uploads/cognitive_vitality_media/Troriluzole_UPDATE_1.pdf" TargetMode="External"/><Relationship Id="rId4" Type="http://schemas.openxmlformats.org/officeDocument/2006/relationships/hyperlink" Target="https://www.biohaven.com/pipeline/clinical-trials/" TargetMode="External"/><Relationship Id="rId9" Type="http://schemas.openxmlformats.org/officeDocument/2006/relationships/hyperlink" Target="https://www.biohaven.com/about/board-of-directors/" TargetMode="External"/><Relationship Id="rId14" Type="http://schemas.openxmlformats.org/officeDocument/2006/relationships/hyperlink" Target="https://psychiatryonline.org/doi/10.1176/appi.pn.2021.5.19?utm_source=chatgpt.com" TargetMode="External"/><Relationship Id="rId22" Type="http://schemas.openxmlformats.org/officeDocument/2006/relationships/hyperlink" Target="https://ir.biohaven.com/news-releases/news-release-details/biohaven-provides-update-taldefgrobep-alfa-development-program?utm_source=chatgpt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share.nida.nih.gov/instrument/snaith-hamilton-pleasure-scale" TargetMode="External"/><Relationship Id="rId1" Type="http://schemas.openxmlformats.org/officeDocument/2006/relationships/hyperlink" Target="https://en.wikipedia.org/wiki/Montgomery%E2%80%93%C3%85sberg_Depression_Rating_Sca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5"/>
  <sheetViews>
    <sheetView workbookViewId="0">
      <selection activeCell="G17" sqref="G17"/>
    </sheetView>
  </sheetViews>
  <sheetFormatPr defaultRowHeight="14.25" x14ac:dyDescent="0.45"/>
  <cols>
    <col min="2" max="2" width="8.86328125" bestFit="1" customWidth="1"/>
    <col min="3" max="3" width="16.33203125" bestFit="1" customWidth="1"/>
    <col min="8" max="8" width="9.796875" bestFit="1" customWidth="1"/>
    <col min="9" max="9" width="10.1328125" customWidth="1"/>
  </cols>
  <sheetData>
    <row r="2" spans="2:6" x14ac:dyDescent="0.45">
      <c r="B2" s="7" t="s">
        <v>1</v>
      </c>
      <c r="C2" s="13" t="s">
        <v>24</v>
      </c>
    </row>
    <row r="3" spans="2:6" x14ac:dyDescent="0.45">
      <c r="B3" s="7" t="s">
        <v>0</v>
      </c>
      <c r="C3" s="13" t="s">
        <v>25</v>
      </c>
    </row>
    <row r="4" spans="2:6" x14ac:dyDescent="0.45">
      <c r="B4" s="9" t="s">
        <v>7</v>
      </c>
      <c r="C4" s="8">
        <v>37</v>
      </c>
    </row>
    <row r="5" spans="2:6" x14ac:dyDescent="0.45">
      <c r="B5" s="9" t="s">
        <v>6</v>
      </c>
      <c r="C5" s="18">
        <v>3750</v>
      </c>
    </row>
    <row r="6" spans="2:6" x14ac:dyDescent="0.45">
      <c r="B6" s="12" t="s">
        <v>3</v>
      </c>
      <c r="C6" s="11">
        <v>101.12</v>
      </c>
    </row>
    <row r="7" spans="2:6" x14ac:dyDescent="0.45">
      <c r="B7" s="12" t="s">
        <v>2</v>
      </c>
      <c r="C7" s="10">
        <f>378.82</f>
        <v>378.82</v>
      </c>
    </row>
    <row r="8" spans="2:6" x14ac:dyDescent="0.45">
      <c r="B8" s="12" t="s">
        <v>4</v>
      </c>
      <c r="C8" s="11">
        <f>19.74+25.31</f>
        <v>45.05</v>
      </c>
    </row>
    <row r="9" spans="2:6" x14ac:dyDescent="0.45">
      <c r="B9" s="12" t="s">
        <v>5</v>
      </c>
      <c r="C9" s="11">
        <f>C5-C7+C8</f>
        <v>3416.23</v>
      </c>
    </row>
    <row r="10" spans="2:6" ht="14.65" thickBot="1" x14ac:dyDescent="0.5">
      <c r="B10" s="14" t="s">
        <v>8</v>
      </c>
      <c r="C10" s="15">
        <f>C9/C5</f>
        <v>0.91099466666666662</v>
      </c>
    </row>
    <row r="11" spans="2:6" ht="14.65" thickTop="1" x14ac:dyDescent="0.45"/>
    <row r="12" spans="2:6" x14ac:dyDescent="0.45">
      <c r="B12" s="1" t="s">
        <v>26</v>
      </c>
    </row>
    <row r="13" spans="2:6" x14ac:dyDescent="0.45">
      <c r="B13" s="1" t="s">
        <v>27</v>
      </c>
    </row>
    <row r="14" spans="2:6" x14ac:dyDescent="0.45">
      <c r="B14" s="1" t="s">
        <v>28</v>
      </c>
    </row>
    <row r="15" spans="2:6" x14ac:dyDescent="0.45">
      <c r="B15" s="1" t="s">
        <v>29</v>
      </c>
      <c r="F15" s="3"/>
    </row>
    <row r="16" spans="2:6" x14ac:dyDescent="0.45">
      <c r="B16" s="1" t="s">
        <v>30</v>
      </c>
    </row>
    <row r="17" spans="2:2" x14ac:dyDescent="0.45">
      <c r="B17" s="1" t="s">
        <v>31</v>
      </c>
    </row>
    <row r="18" spans="2:2" x14ac:dyDescent="0.45">
      <c r="B18" s="1" t="s">
        <v>32</v>
      </c>
    </row>
    <row r="19" spans="2:2" x14ac:dyDescent="0.45">
      <c r="B19" s="1"/>
    </row>
    <row r="20" spans="2:2" x14ac:dyDescent="0.45">
      <c r="B20" s="1" t="s">
        <v>33</v>
      </c>
    </row>
    <row r="21" spans="2:2" x14ac:dyDescent="0.45">
      <c r="B21" s="1" t="s">
        <v>34</v>
      </c>
    </row>
    <row r="22" spans="2:2" x14ac:dyDescent="0.45">
      <c r="B22" s="1" t="s">
        <v>35</v>
      </c>
    </row>
    <row r="23" spans="2:2" x14ac:dyDescent="0.45">
      <c r="B23" s="1"/>
    </row>
    <row r="24" spans="2:2" x14ac:dyDescent="0.45">
      <c r="B24" s="1"/>
    </row>
    <row r="25" spans="2:2" x14ac:dyDescent="0.45">
      <c r="B25" s="1"/>
    </row>
  </sheetData>
  <hyperlinks>
    <hyperlink ref="B12" r:id="rId1" display="https://www.biohaven.com/" xr:uid="{F67856ED-3F3C-4324-9C57-25B1C052C0FF}"/>
    <hyperlink ref="B13" r:id="rId2" display="https://www.biohaven.com/pipeline/" xr:uid="{B7B90A8A-0A16-4A77-8D4B-F74293340A3B}"/>
    <hyperlink ref="B14" r:id="rId3" display="https://www.biohaven.com/pipeline/innovation-engine/" xr:uid="{0CC5A5AE-37CA-4EC7-B514-94F594450474}"/>
    <hyperlink ref="B15" r:id="rId4" display="https://www.biohaven.com/pipeline/clinical-trials/" xr:uid="{7AE247C9-516D-41BF-A52F-A9E8EEDCD124}"/>
    <hyperlink ref="B16" r:id="rId5" display="https://www.biohaven.com/pipeline/publications/" xr:uid="{12E58125-D388-40F2-A276-E1564F74F061}"/>
    <hyperlink ref="B17" r:id="rId6" display="https://www.biohaven.com/media/" xr:uid="{31732BD0-714E-451C-869F-5F6159966495}"/>
    <hyperlink ref="B18" r:id="rId7" display="https://ir.biohaven.com/press-releases" xr:uid="{0F4F0D9D-4A6B-4180-BC98-EF4EFF520835}"/>
    <hyperlink ref="B20" r:id="rId8" display="https://www.biohaven.com/about/our-people/meet-our-ceo/" xr:uid="{A50470BD-281E-4D00-92C2-D34C53BA1A72}"/>
    <hyperlink ref="B21" r:id="rId9" display="https://www.biohaven.com/about/board-of-directors/" xr:uid="{57752476-4D6F-46BB-B755-DFDE244A5F35}"/>
    <hyperlink ref="B22" r:id="rId10" display="https://www.biohaven.com/about/scientific-advisory-board/" xr:uid="{982662C7-9CF7-4DBB-B872-3367E8E68D2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9C784-842F-48F5-B097-3C550AA7A44F}">
  <dimension ref="A1:F9"/>
  <sheetViews>
    <sheetView workbookViewId="0">
      <selection activeCell="B6" sqref="B6"/>
    </sheetView>
  </sheetViews>
  <sheetFormatPr defaultRowHeight="14.25" x14ac:dyDescent="0.45"/>
  <sheetData>
    <row r="1" spans="1:6" x14ac:dyDescent="0.45">
      <c r="A1" s="1" t="s">
        <v>11</v>
      </c>
    </row>
    <row r="2" spans="1:6" x14ac:dyDescent="0.45">
      <c r="B2" s="6" t="s">
        <v>38</v>
      </c>
    </row>
    <row r="3" spans="1:6" x14ac:dyDescent="0.45">
      <c r="B3" t="s">
        <v>179</v>
      </c>
    </row>
    <row r="4" spans="1:6" x14ac:dyDescent="0.45">
      <c r="B4" t="s">
        <v>180</v>
      </c>
    </row>
    <row r="6" spans="1:6" x14ac:dyDescent="0.45">
      <c r="B6" s="6" t="s">
        <v>177</v>
      </c>
      <c r="F6" s="1" t="s">
        <v>178</v>
      </c>
    </row>
    <row r="7" spans="1:6" x14ac:dyDescent="0.45">
      <c r="B7" t="s">
        <v>21</v>
      </c>
    </row>
    <row r="9" spans="1:6" x14ac:dyDescent="0.45">
      <c r="B9" s="2"/>
      <c r="F9" s="1"/>
    </row>
  </sheetData>
  <hyperlinks>
    <hyperlink ref="A1" location="GHRS!A1" display="Main" xr:uid="{A13D53EB-E877-450B-AEDE-9AB356FB9773}"/>
    <hyperlink ref="F6" r:id="rId1" display="https://en.wikipedia.org/wiki/Young_Mania_Rating_Scale" xr:uid="{BB3F9A0E-BE75-47B8-A27D-822C59CCBAE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3B4E-1F6E-49BA-8E06-06EE20878D89}">
  <dimension ref="A1:I10"/>
  <sheetViews>
    <sheetView workbookViewId="0">
      <selection activeCell="D11" sqref="D11"/>
    </sheetView>
  </sheetViews>
  <sheetFormatPr defaultRowHeight="14.25" x14ac:dyDescent="0.45"/>
  <sheetData>
    <row r="1" spans="1:9" x14ac:dyDescent="0.45">
      <c r="A1" s="1" t="s">
        <v>11</v>
      </c>
    </row>
    <row r="2" spans="1:9" x14ac:dyDescent="0.45">
      <c r="B2" s="6" t="s">
        <v>47</v>
      </c>
      <c r="E2" s="1"/>
    </row>
    <row r="3" spans="1:9" x14ac:dyDescent="0.45">
      <c r="B3" t="s">
        <v>182</v>
      </c>
    </row>
    <row r="4" spans="1:9" x14ac:dyDescent="0.45">
      <c r="B4" t="s">
        <v>183</v>
      </c>
    </row>
    <row r="5" spans="1:9" x14ac:dyDescent="0.45">
      <c r="B5" t="s">
        <v>184</v>
      </c>
    </row>
    <row r="6" spans="1:9" x14ac:dyDescent="0.45">
      <c r="B6" t="s">
        <v>185</v>
      </c>
    </row>
    <row r="7" spans="1:9" x14ac:dyDescent="0.45">
      <c r="B7" t="s">
        <v>186</v>
      </c>
    </row>
    <row r="8" spans="1:9" x14ac:dyDescent="0.45">
      <c r="B8" s="32"/>
    </row>
    <row r="9" spans="1:9" x14ac:dyDescent="0.45">
      <c r="B9" s="6" t="s">
        <v>219</v>
      </c>
      <c r="I9" s="1" t="s">
        <v>221</v>
      </c>
    </row>
    <row r="10" spans="1:9" x14ac:dyDescent="0.45">
      <c r="B10" t="s">
        <v>220</v>
      </c>
    </row>
  </sheetData>
  <hyperlinks>
    <hyperlink ref="A1" location="GHRS!A1" display="Main" xr:uid="{90A54359-F978-4F64-A81A-D6ABC2AEB623}"/>
    <hyperlink ref="I9" r:id="rId1" location=":~:text=The%20resulting%20modification%20of%20the%20SARA%2C%20the%20functional,scale%20that%20assesses%20Gait%2C%20Stance%2C%20Sitting%2C%20and%20Speech." display="https://pmc.ncbi.nlm.nih.gov/articles/PMC11489265/ - :~:text=The%20resulting%20modification%20of%20the%20SARA%2C%20the%20functional,scale%20that%20assesses%20Gait%2C%20Stance%2C%20Sitting%2C%20and%20Speech." xr:uid="{FDBAE845-52A4-40E7-92BE-E0FA7DCD8CB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8DF58-B9E0-4719-9EC9-50B9F534D063}">
  <dimension ref="A1:G19"/>
  <sheetViews>
    <sheetView workbookViewId="0">
      <selection activeCell="D21" sqref="D21"/>
    </sheetView>
  </sheetViews>
  <sheetFormatPr defaultRowHeight="14.25" x14ac:dyDescent="0.45"/>
  <sheetData>
    <row r="1" spans="1:2" x14ac:dyDescent="0.45">
      <c r="A1" s="1" t="s">
        <v>11</v>
      </c>
    </row>
    <row r="2" spans="1:2" x14ac:dyDescent="0.45">
      <c r="B2" s="6" t="s">
        <v>187</v>
      </c>
    </row>
    <row r="3" spans="1:2" x14ac:dyDescent="0.45">
      <c r="B3" t="s">
        <v>188</v>
      </c>
    </row>
    <row r="4" spans="1:2" x14ac:dyDescent="0.45">
      <c r="B4" t="s">
        <v>189</v>
      </c>
    </row>
    <row r="6" spans="1:2" x14ac:dyDescent="0.45">
      <c r="B6" t="s">
        <v>190</v>
      </c>
    </row>
    <row r="7" spans="1:2" x14ac:dyDescent="0.45">
      <c r="B7" t="s">
        <v>191</v>
      </c>
    </row>
    <row r="8" spans="1:2" x14ac:dyDescent="0.45">
      <c r="B8" t="s">
        <v>192</v>
      </c>
    </row>
    <row r="9" spans="1:2" x14ac:dyDescent="0.45">
      <c r="B9" t="s">
        <v>193</v>
      </c>
    </row>
    <row r="11" spans="1:2" x14ac:dyDescent="0.45">
      <c r="B11" t="s">
        <v>194</v>
      </c>
    </row>
    <row r="13" spans="1:2" x14ac:dyDescent="0.45">
      <c r="B13" t="s">
        <v>195</v>
      </c>
    </row>
    <row r="14" spans="1:2" x14ac:dyDescent="0.45">
      <c r="B14" t="s">
        <v>196</v>
      </c>
    </row>
    <row r="16" spans="1:2" x14ac:dyDescent="0.45">
      <c r="B16" t="s">
        <v>197</v>
      </c>
    </row>
    <row r="18" spans="2:7" x14ac:dyDescent="0.45">
      <c r="B18" s="6" t="s">
        <v>263</v>
      </c>
      <c r="G18" s="1" t="s">
        <v>265</v>
      </c>
    </row>
    <row r="19" spans="2:7" x14ac:dyDescent="0.45">
      <c r="B19" t="s">
        <v>264</v>
      </c>
    </row>
  </sheetData>
  <hyperlinks>
    <hyperlink ref="A1" location="GHRS!A1" display="Main" xr:uid="{F43E90DC-AA01-4F21-98DF-5FE67575F82A}"/>
    <hyperlink ref="G18" r:id="rId1" location=":~:text=The%20Yale%E2%80%93Brown%20Obsessive%E2%80%93Compulsive%20Scale%20%28Y-BOCS%29%20is%20a%20test,rate%20the%20severity%20of%20obsessive%E2%80%93compulsive%20disorder%20%28OCD%29%20symptoms." display="https://en.wikipedia.org/wiki/Yale%E2%80%93Brown_Obsessive%E2%80%93Compulsive_Scale - :~:text=The%20Yale%E2%80%93Brown%20Obsessive%E2%80%93Compulsive%20Scale%20%28Y-BOCS%29%20is%20a%20test,rate%20the%20severity%20of%20obsessive%E2%80%93compulsive%20disorder%20%28OCD%29%20symptoms." xr:uid="{5FF77AFD-15C5-4EEC-A0A1-08EAD0B91E9A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A988-254B-4456-86B2-D018880EDDD0}">
  <dimension ref="A1:D69"/>
  <sheetViews>
    <sheetView workbookViewId="0">
      <selection activeCell="D8" sqref="D8"/>
    </sheetView>
  </sheetViews>
  <sheetFormatPr defaultRowHeight="14.25" x14ac:dyDescent="0.45"/>
  <sheetData>
    <row r="1" spans="1:4" x14ac:dyDescent="0.45">
      <c r="A1" s="1" t="s">
        <v>11</v>
      </c>
    </row>
    <row r="2" spans="1:4" x14ac:dyDescent="0.45">
      <c r="B2" s="2" t="s">
        <v>232</v>
      </c>
    </row>
    <row r="4" spans="1:4" x14ac:dyDescent="0.45">
      <c r="C4" s="29" t="s">
        <v>160</v>
      </c>
    </row>
    <row r="5" spans="1:4" x14ac:dyDescent="0.45">
      <c r="C5" s="29" t="s">
        <v>380</v>
      </c>
    </row>
    <row r="6" spans="1:4" x14ac:dyDescent="0.45">
      <c r="C6" s="29"/>
    </row>
    <row r="7" spans="1:4" x14ac:dyDescent="0.45">
      <c r="C7" s="41" t="s">
        <v>382</v>
      </c>
    </row>
    <row r="8" spans="1:4" x14ac:dyDescent="0.45">
      <c r="C8" s="31"/>
      <c r="D8" s="3" t="s">
        <v>383</v>
      </c>
    </row>
    <row r="10" spans="1:4" x14ac:dyDescent="0.45">
      <c r="B10" s="2"/>
      <c r="C10" s="2" t="s">
        <v>374</v>
      </c>
    </row>
    <row r="11" spans="1:4" x14ac:dyDescent="0.45">
      <c r="B11" s="2"/>
      <c r="C11" s="2" t="s">
        <v>122</v>
      </c>
    </row>
    <row r="12" spans="1:4" x14ac:dyDescent="0.45">
      <c r="D12" t="s">
        <v>121</v>
      </c>
    </row>
    <row r="13" spans="1:4" x14ac:dyDescent="0.45">
      <c r="D13" t="s">
        <v>120</v>
      </c>
    </row>
    <row r="15" spans="1:4" x14ac:dyDescent="0.45">
      <c r="C15" s="2" t="s">
        <v>378</v>
      </c>
    </row>
    <row r="16" spans="1:4" x14ac:dyDescent="0.45">
      <c r="C16" s="2" t="s">
        <v>370</v>
      </c>
    </row>
    <row r="17" spans="2:4" x14ac:dyDescent="0.45">
      <c r="C17" s="2"/>
      <c r="D17" t="s">
        <v>371</v>
      </c>
    </row>
    <row r="18" spans="2:4" x14ac:dyDescent="0.45">
      <c r="C18" s="2"/>
      <c r="D18" t="s">
        <v>372</v>
      </c>
    </row>
    <row r="19" spans="2:4" x14ac:dyDescent="0.45">
      <c r="C19" s="2"/>
      <c r="D19" t="s">
        <v>373</v>
      </c>
    </row>
    <row r="20" spans="2:4" x14ac:dyDescent="0.45">
      <c r="C20" s="2"/>
    </row>
    <row r="21" spans="2:4" x14ac:dyDescent="0.45">
      <c r="C21" t="s">
        <v>375</v>
      </c>
    </row>
    <row r="22" spans="2:4" x14ac:dyDescent="0.45">
      <c r="C22" t="s">
        <v>376</v>
      </c>
    </row>
    <row r="24" spans="2:4" x14ac:dyDescent="0.45">
      <c r="C24" s="29" t="s">
        <v>175</v>
      </c>
    </row>
    <row r="25" spans="2:4" x14ac:dyDescent="0.45">
      <c r="C25" s="29" t="s">
        <v>377</v>
      </c>
    </row>
    <row r="27" spans="2:4" x14ac:dyDescent="0.45">
      <c r="B27" s="2" t="s">
        <v>157</v>
      </c>
    </row>
    <row r="29" spans="2:4" x14ac:dyDescent="0.45">
      <c r="C29" t="s">
        <v>158</v>
      </c>
    </row>
    <row r="30" spans="2:4" x14ac:dyDescent="0.45">
      <c r="C30" t="s">
        <v>159</v>
      </c>
    </row>
    <row r="31" spans="2:4" x14ac:dyDescent="0.45">
      <c r="D31" t="s">
        <v>161</v>
      </c>
    </row>
    <row r="33" spans="2:4" x14ac:dyDescent="0.45">
      <c r="B33" s="2" t="s">
        <v>215</v>
      </c>
    </row>
    <row r="34" spans="2:4" x14ac:dyDescent="0.45">
      <c r="B34" s="2"/>
    </row>
    <row r="35" spans="2:4" x14ac:dyDescent="0.45">
      <c r="C35" t="s">
        <v>258</v>
      </c>
    </row>
    <row r="36" spans="2:4" x14ac:dyDescent="0.45">
      <c r="C36" t="s">
        <v>216</v>
      </c>
    </row>
    <row r="38" spans="2:4" x14ac:dyDescent="0.45">
      <c r="B38" s="2" t="s">
        <v>218</v>
      </c>
    </row>
    <row r="40" spans="2:4" x14ac:dyDescent="0.45">
      <c r="C40" t="s">
        <v>231</v>
      </c>
    </row>
    <row r="41" spans="2:4" x14ac:dyDescent="0.45">
      <c r="C41" t="s">
        <v>271</v>
      </c>
    </row>
    <row r="42" spans="2:4" x14ac:dyDescent="0.45">
      <c r="C42" t="s">
        <v>291</v>
      </c>
    </row>
    <row r="43" spans="2:4" x14ac:dyDescent="0.45">
      <c r="D43" t="s">
        <v>292</v>
      </c>
    </row>
    <row r="45" spans="2:4" x14ac:dyDescent="0.45">
      <c r="B45" s="2" t="s">
        <v>322</v>
      </c>
    </row>
    <row r="46" spans="2:4" x14ac:dyDescent="0.45">
      <c r="B46" s="2"/>
    </row>
    <row r="47" spans="2:4" x14ac:dyDescent="0.45">
      <c r="B47" s="2"/>
      <c r="C47" t="s">
        <v>326</v>
      </c>
    </row>
    <row r="48" spans="2:4" x14ac:dyDescent="0.45">
      <c r="B48" s="2"/>
      <c r="C48" t="s">
        <v>324</v>
      </c>
    </row>
    <row r="49" spans="2:3" x14ac:dyDescent="0.45">
      <c r="B49" s="2"/>
      <c r="C49" t="s">
        <v>327</v>
      </c>
    </row>
    <row r="50" spans="2:3" x14ac:dyDescent="0.45">
      <c r="B50" s="2"/>
    </row>
    <row r="51" spans="2:3" x14ac:dyDescent="0.45">
      <c r="B51" s="2"/>
      <c r="C51" t="s">
        <v>325</v>
      </c>
    </row>
    <row r="52" spans="2:3" x14ac:dyDescent="0.45">
      <c r="B52" s="2"/>
    </row>
    <row r="53" spans="2:3" x14ac:dyDescent="0.45">
      <c r="B53" s="2" t="s">
        <v>321</v>
      </c>
    </row>
    <row r="55" spans="2:3" x14ac:dyDescent="0.45">
      <c r="C55" t="s">
        <v>352</v>
      </c>
    </row>
    <row r="56" spans="2:3" x14ac:dyDescent="0.45">
      <c r="C56" t="s">
        <v>330</v>
      </c>
    </row>
    <row r="58" spans="2:3" x14ac:dyDescent="0.45">
      <c r="B58" s="2" t="s">
        <v>337</v>
      </c>
    </row>
    <row r="60" spans="2:3" x14ac:dyDescent="0.45">
      <c r="C60" t="s">
        <v>351</v>
      </c>
    </row>
    <row r="62" spans="2:3" x14ac:dyDescent="0.45">
      <c r="B62" s="2" t="s">
        <v>331</v>
      </c>
    </row>
    <row r="64" spans="2:3" x14ac:dyDescent="0.45">
      <c r="C64" t="s">
        <v>332</v>
      </c>
    </row>
    <row r="65" spans="3:3" x14ac:dyDescent="0.45">
      <c r="C65" t="s">
        <v>333</v>
      </c>
    </row>
    <row r="66" spans="3:3" x14ac:dyDescent="0.45">
      <c r="C66" s="6" t="s">
        <v>334</v>
      </c>
    </row>
    <row r="67" spans="3:3" x14ac:dyDescent="0.45">
      <c r="C67" s="6" t="s">
        <v>335</v>
      </c>
    </row>
    <row r="68" spans="3:3" x14ac:dyDescent="0.45">
      <c r="C68" s="6" t="s">
        <v>336</v>
      </c>
    </row>
    <row r="69" spans="3:3" x14ac:dyDescent="0.45">
      <c r="C69" t="s">
        <v>353</v>
      </c>
    </row>
  </sheetData>
  <hyperlinks>
    <hyperlink ref="A1" location="GHRS!A1" display="Main" xr:uid="{133E1E78-10E4-4ECA-85D2-A2D68BBB35F4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610A-96BF-4BB8-BB9D-242DA6D69DCC}">
  <dimension ref="A1:C16"/>
  <sheetViews>
    <sheetView workbookViewId="0">
      <selection activeCell="I11" sqref="I11"/>
    </sheetView>
  </sheetViews>
  <sheetFormatPr defaultRowHeight="14.25" x14ac:dyDescent="0.45"/>
  <sheetData>
    <row r="1" spans="1:3" x14ac:dyDescent="0.45">
      <c r="A1" s="1" t="s">
        <v>11</v>
      </c>
    </row>
    <row r="2" spans="1:3" x14ac:dyDescent="0.45">
      <c r="B2" s="2" t="s">
        <v>117</v>
      </c>
    </row>
    <row r="3" spans="1:3" x14ac:dyDescent="0.45">
      <c r="B3" s="2"/>
    </row>
    <row r="4" spans="1:3" x14ac:dyDescent="0.45">
      <c r="C4" s="31" t="s">
        <v>167</v>
      </c>
    </row>
    <row r="5" spans="1:3" x14ac:dyDescent="0.45">
      <c r="B5" t="s">
        <v>171</v>
      </c>
      <c r="C5" t="s">
        <v>349</v>
      </c>
    </row>
    <row r="6" spans="1:3" x14ac:dyDescent="0.45">
      <c r="B6" t="s">
        <v>171</v>
      </c>
      <c r="C6" t="s">
        <v>350</v>
      </c>
    </row>
    <row r="8" spans="1:3" x14ac:dyDescent="0.45">
      <c r="C8" s="31" t="s">
        <v>166</v>
      </c>
    </row>
    <row r="9" spans="1:3" x14ac:dyDescent="0.45">
      <c r="B9" t="s">
        <v>171</v>
      </c>
      <c r="C9" t="s">
        <v>119</v>
      </c>
    </row>
    <row r="10" spans="1:3" x14ac:dyDescent="0.45">
      <c r="C10" t="s">
        <v>162</v>
      </c>
    </row>
    <row r="11" spans="1:3" x14ac:dyDescent="0.45">
      <c r="B11" t="s">
        <v>171</v>
      </c>
      <c r="C11" t="s">
        <v>163</v>
      </c>
    </row>
    <row r="12" spans="1:3" x14ac:dyDescent="0.45">
      <c r="C12" t="s">
        <v>164</v>
      </c>
    </row>
    <row r="13" spans="1:3" x14ac:dyDescent="0.45">
      <c r="C13" t="s">
        <v>165</v>
      </c>
    </row>
    <row r="14" spans="1:3" x14ac:dyDescent="0.45">
      <c r="C14" t="s">
        <v>168</v>
      </c>
    </row>
    <row r="15" spans="1:3" x14ac:dyDescent="0.45">
      <c r="C15" t="s">
        <v>169</v>
      </c>
    </row>
    <row r="16" spans="1:3" x14ac:dyDescent="0.45">
      <c r="C16" t="s">
        <v>170</v>
      </c>
    </row>
  </sheetData>
  <hyperlinks>
    <hyperlink ref="A1" location="GHRS!A1" display="Main" xr:uid="{11B2A9FA-CB6D-4283-B4A6-F415FEFCA9E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392E-7B70-4F4B-93C9-C210743BAC55}">
  <dimension ref="A1:F46"/>
  <sheetViews>
    <sheetView zoomScaleNormal="100" workbookViewId="0">
      <selection activeCell="J1" sqref="J1"/>
    </sheetView>
  </sheetViews>
  <sheetFormatPr defaultRowHeight="14.25" x14ac:dyDescent="0.45"/>
  <cols>
    <col min="3" max="3" width="37" customWidth="1"/>
  </cols>
  <sheetData>
    <row r="1" spans="1:6" x14ac:dyDescent="0.45">
      <c r="A1" s="1" t="s">
        <v>11</v>
      </c>
    </row>
    <row r="2" spans="1:6" x14ac:dyDescent="0.45">
      <c r="B2" s="2" t="s">
        <v>40</v>
      </c>
      <c r="C2" t="s">
        <v>63</v>
      </c>
      <c r="F2" s="1" t="s">
        <v>37</v>
      </c>
    </row>
    <row r="4" spans="1:6" x14ac:dyDescent="0.45">
      <c r="C4" t="s">
        <v>10</v>
      </c>
      <c r="D4" t="s">
        <v>9</v>
      </c>
      <c r="E4" t="s">
        <v>42</v>
      </c>
    </row>
    <row r="5" spans="1:6" x14ac:dyDescent="0.45">
      <c r="C5" t="s">
        <v>41</v>
      </c>
      <c r="D5" s="4">
        <v>3</v>
      </c>
      <c r="E5" s="4" t="s">
        <v>36</v>
      </c>
    </row>
    <row r="6" spans="1:6" x14ac:dyDescent="0.45">
      <c r="B6" s="2"/>
      <c r="C6" t="s">
        <v>38</v>
      </c>
      <c r="D6" s="4">
        <v>3</v>
      </c>
      <c r="E6" s="4" t="s">
        <v>39</v>
      </c>
    </row>
    <row r="7" spans="1:6" x14ac:dyDescent="0.45">
      <c r="C7" t="s">
        <v>43</v>
      </c>
      <c r="D7" s="4">
        <v>3</v>
      </c>
      <c r="E7" s="4" t="s">
        <v>45</v>
      </c>
    </row>
    <row r="8" spans="1:6" x14ac:dyDescent="0.45">
      <c r="C8" t="s">
        <v>44</v>
      </c>
      <c r="D8" s="4">
        <v>3</v>
      </c>
      <c r="E8" s="4" t="s">
        <v>45</v>
      </c>
    </row>
    <row r="11" spans="1:6" x14ac:dyDescent="0.45">
      <c r="B11" s="2" t="s">
        <v>46</v>
      </c>
      <c r="C11" t="s">
        <v>62</v>
      </c>
      <c r="F11" s="1" t="s">
        <v>69</v>
      </c>
    </row>
    <row r="13" spans="1:6" x14ac:dyDescent="0.45">
      <c r="C13" t="s">
        <v>10</v>
      </c>
      <c r="D13" t="s">
        <v>9</v>
      </c>
      <c r="E13" t="s">
        <v>42</v>
      </c>
    </row>
    <row r="14" spans="1:6" x14ac:dyDescent="0.45">
      <c r="B14" s="1"/>
      <c r="C14" t="s">
        <v>47</v>
      </c>
      <c r="D14" s="4" t="s">
        <v>49</v>
      </c>
      <c r="E14" s="4" t="s">
        <v>50</v>
      </c>
    </row>
    <row r="15" spans="1:6" x14ac:dyDescent="0.45">
      <c r="C15" t="s">
        <v>48</v>
      </c>
      <c r="D15" s="4">
        <v>3</v>
      </c>
      <c r="E15" s="4" t="s">
        <v>45</v>
      </c>
    </row>
    <row r="16" spans="1:6" x14ac:dyDescent="0.45">
      <c r="B16" s="2"/>
      <c r="D16" s="4"/>
      <c r="E16" s="4"/>
    </row>
    <row r="17" spans="2:6" x14ac:dyDescent="0.45">
      <c r="B17" s="2" t="s">
        <v>51</v>
      </c>
      <c r="C17" t="s">
        <v>64</v>
      </c>
      <c r="E17" s="4"/>
      <c r="F17" s="1" t="s">
        <v>68</v>
      </c>
    </row>
    <row r="18" spans="2:6" x14ac:dyDescent="0.45">
      <c r="B18" s="2"/>
    </row>
    <row r="19" spans="2:6" x14ac:dyDescent="0.45">
      <c r="B19" s="2"/>
      <c r="C19" t="s">
        <v>10</v>
      </c>
      <c r="D19" t="s">
        <v>9</v>
      </c>
      <c r="E19" t="s">
        <v>42</v>
      </c>
    </row>
    <row r="20" spans="2:6" x14ac:dyDescent="0.45">
      <c r="B20" s="2"/>
      <c r="C20" t="s">
        <v>52</v>
      </c>
      <c r="D20" s="4" t="s">
        <v>49</v>
      </c>
      <c r="E20" s="4" t="s">
        <v>50</v>
      </c>
    </row>
    <row r="21" spans="2:6" x14ac:dyDescent="0.45">
      <c r="B21" s="2"/>
      <c r="C21" t="s">
        <v>53</v>
      </c>
      <c r="D21" s="19" t="s">
        <v>54</v>
      </c>
      <c r="E21" s="4" t="s">
        <v>45</v>
      </c>
    </row>
    <row r="22" spans="2:6" x14ac:dyDescent="0.45">
      <c r="B22" s="2"/>
    </row>
    <row r="23" spans="2:6" x14ac:dyDescent="0.45">
      <c r="B23" s="2" t="s">
        <v>55</v>
      </c>
      <c r="C23" t="s">
        <v>65</v>
      </c>
      <c r="F23" s="1" t="s">
        <v>67</v>
      </c>
    </row>
    <row r="24" spans="2:6" x14ac:dyDescent="0.45">
      <c r="C24" s="2"/>
    </row>
    <row r="25" spans="2:6" x14ac:dyDescent="0.45">
      <c r="C25" t="s">
        <v>10</v>
      </c>
      <c r="D25" t="s">
        <v>9</v>
      </c>
      <c r="E25" t="s">
        <v>42</v>
      </c>
    </row>
    <row r="26" spans="2:6" x14ac:dyDescent="0.45">
      <c r="C26" t="s">
        <v>56</v>
      </c>
      <c r="D26" s="4">
        <v>2</v>
      </c>
      <c r="E26" s="4" t="s">
        <v>45</v>
      </c>
    </row>
    <row r="27" spans="2:6" x14ac:dyDescent="0.45">
      <c r="D27" s="19"/>
      <c r="E27" s="4"/>
    </row>
    <row r="28" spans="2:6" x14ac:dyDescent="0.45">
      <c r="B28" s="2" t="s">
        <v>57</v>
      </c>
      <c r="C28" t="s">
        <v>66</v>
      </c>
      <c r="F28" s="1" t="s">
        <v>70</v>
      </c>
    </row>
    <row r="30" spans="2:6" x14ac:dyDescent="0.45">
      <c r="C30" t="s">
        <v>10</v>
      </c>
      <c r="D30" t="s">
        <v>9</v>
      </c>
      <c r="E30" t="s">
        <v>42</v>
      </c>
    </row>
    <row r="31" spans="2:6" x14ac:dyDescent="0.45">
      <c r="C31" t="s">
        <v>58</v>
      </c>
      <c r="D31" s="20" t="s">
        <v>54</v>
      </c>
      <c r="E31" s="4" t="s">
        <v>45</v>
      </c>
    </row>
    <row r="32" spans="2:6" x14ac:dyDescent="0.45">
      <c r="C32" t="s">
        <v>59</v>
      </c>
      <c r="D32" s="20" t="s">
        <v>54</v>
      </c>
      <c r="E32" s="4" t="s">
        <v>45</v>
      </c>
    </row>
    <row r="33" spans="2:5" x14ac:dyDescent="0.45">
      <c r="C33" t="s">
        <v>60</v>
      </c>
      <c r="D33" s="20" t="s">
        <v>54</v>
      </c>
      <c r="E33" s="4" t="s">
        <v>45</v>
      </c>
    </row>
    <row r="34" spans="2:5" x14ac:dyDescent="0.45">
      <c r="C34" t="s">
        <v>61</v>
      </c>
      <c r="D34" s="20" t="s">
        <v>54</v>
      </c>
      <c r="E34" s="4" t="s">
        <v>45</v>
      </c>
    </row>
    <row r="35" spans="2:5" x14ac:dyDescent="0.45">
      <c r="C35" s="2"/>
    </row>
    <row r="36" spans="2:5" x14ac:dyDescent="0.45">
      <c r="B36" s="2"/>
    </row>
    <row r="39" spans="2:5" x14ac:dyDescent="0.45">
      <c r="D39" s="20"/>
      <c r="E39" s="4"/>
    </row>
    <row r="46" spans="2:5" x14ac:dyDescent="0.45">
      <c r="B46" s="1"/>
    </row>
  </sheetData>
  <hyperlinks>
    <hyperlink ref="A1" location="GHRS!A1" display="Main" xr:uid="{0E133DCE-5480-4338-A804-B64A340FE396}"/>
    <hyperlink ref="F2" r:id="rId1" display="https://www.biohaven.com/pipeline/kv7/" xr:uid="{7C7E6BF3-F7A2-441B-9711-0FD591AC2DD7}"/>
    <hyperlink ref="F23" r:id="rId2" display="https://www.biohaven.com/pipeline/trpm3/" xr:uid="{7084F428-8923-41B2-83A9-6361CFCAEB9A}"/>
    <hyperlink ref="F17" r:id="rId3" display="https://www.biohaven.com/pipeline/myostatin/" xr:uid="{42B51DF8-10CB-4086-B02B-E38FBDFE753A}"/>
    <hyperlink ref="F11" r:id="rId4" display="https://www.biohaven.com/pipeline/glutamate/" xr:uid="{58FF9289-678F-441C-9067-4891C7E78E37}"/>
    <hyperlink ref="F28" r:id="rId5" display="https://www.biohaven.com/pipeline/tyk2-jak1/" xr:uid="{7EEA9E43-D828-40A6-9575-11CA6325CB04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09EE-DC00-4AA2-A27E-A587E33F135D}">
  <dimension ref="A1:L202"/>
  <sheetViews>
    <sheetView tabSelected="1" topLeftCell="A117" workbookViewId="0">
      <selection activeCell="I132" sqref="I132"/>
    </sheetView>
  </sheetViews>
  <sheetFormatPr defaultRowHeight="14.25" x14ac:dyDescent="0.45"/>
  <cols>
    <col min="3" max="3" width="17.19921875" customWidth="1"/>
    <col min="4" max="4" width="14.1328125" customWidth="1"/>
    <col min="5" max="6" width="25.59765625" bestFit="1" customWidth="1"/>
    <col min="7" max="7" width="19.46484375" bestFit="1" customWidth="1"/>
    <col min="8" max="9" width="14.59765625" bestFit="1" customWidth="1"/>
  </cols>
  <sheetData>
    <row r="1" spans="1:4" x14ac:dyDescent="0.45">
      <c r="A1" s="1" t="s">
        <v>11</v>
      </c>
    </row>
    <row r="2" spans="1:4" x14ac:dyDescent="0.45">
      <c r="A2" s="1"/>
      <c r="B2" s="25" t="s">
        <v>40</v>
      </c>
    </row>
    <row r="3" spans="1:4" x14ac:dyDescent="0.45">
      <c r="A3" s="1"/>
    </row>
    <row r="4" spans="1:4" x14ac:dyDescent="0.45">
      <c r="C4" s="2" t="s">
        <v>93</v>
      </c>
    </row>
    <row r="5" spans="1:4" x14ac:dyDescent="0.45">
      <c r="C5" s="1"/>
    </row>
    <row r="6" spans="1:4" x14ac:dyDescent="0.45">
      <c r="C6" t="s">
        <v>12</v>
      </c>
      <c r="D6" t="s">
        <v>84</v>
      </c>
    </row>
    <row r="7" spans="1:4" x14ac:dyDescent="0.45">
      <c r="C7" t="s">
        <v>10</v>
      </c>
      <c r="D7" t="s">
        <v>82</v>
      </c>
    </row>
    <row r="8" spans="1:4" x14ac:dyDescent="0.45">
      <c r="C8" t="s">
        <v>13</v>
      </c>
      <c r="D8" t="s">
        <v>85</v>
      </c>
    </row>
    <row r="9" spans="1:4" x14ac:dyDescent="0.45">
      <c r="C9" t="s">
        <v>22</v>
      </c>
      <c r="D9" t="s">
        <v>83</v>
      </c>
    </row>
    <row r="10" spans="1:4" x14ac:dyDescent="0.45">
      <c r="C10" t="s">
        <v>23</v>
      </c>
    </row>
    <row r="11" spans="1:4" x14ac:dyDescent="0.45">
      <c r="C11" s="4"/>
      <c r="D11" s="5" t="s">
        <v>86</v>
      </c>
    </row>
    <row r="12" spans="1:4" x14ac:dyDescent="0.45">
      <c r="D12" s="5" t="s">
        <v>87</v>
      </c>
    </row>
    <row r="14" spans="1:4" x14ac:dyDescent="0.45">
      <c r="B14" t="s">
        <v>36</v>
      </c>
      <c r="C14" s="3" t="s">
        <v>14</v>
      </c>
    </row>
    <row r="15" spans="1:4" x14ac:dyDescent="0.45">
      <c r="C15" s="3"/>
    </row>
    <row r="16" spans="1:4" x14ac:dyDescent="0.45">
      <c r="C16" s="2" t="s">
        <v>92</v>
      </c>
    </row>
    <row r="17" spans="2:4" x14ac:dyDescent="0.45">
      <c r="C17" s="1"/>
    </row>
    <row r="18" spans="2:4" x14ac:dyDescent="0.45">
      <c r="C18" t="s">
        <v>12</v>
      </c>
      <c r="D18" t="s">
        <v>90</v>
      </c>
    </row>
    <row r="19" spans="2:4" x14ac:dyDescent="0.45">
      <c r="C19" t="s">
        <v>10</v>
      </c>
      <c r="D19" t="s">
        <v>89</v>
      </c>
    </row>
    <row r="20" spans="2:4" x14ac:dyDescent="0.45">
      <c r="C20" t="s">
        <v>13</v>
      </c>
      <c r="D20" t="s">
        <v>91</v>
      </c>
    </row>
    <row r="21" spans="2:4" x14ac:dyDescent="0.45">
      <c r="C21" t="s">
        <v>22</v>
      </c>
      <c r="D21" t="s">
        <v>88</v>
      </c>
    </row>
    <row r="22" spans="2:4" x14ac:dyDescent="0.45">
      <c r="C22" t="s">
        <v>23</v>
      </c>
    </row>
    <row r="23" spans="2:4" x14ac:dyDescent="0.45">
      <c r="C23" s="4"/>
      <c r="D23" s="5" t="s">
        <v>86</v>
      </c>
    </row>
    <row r="24" spans="2:4" x14ac:dyDescent="0.45">
      <c r="D24" s="5" t="s">
        <v>87</v>
      </c>
    </row>
    <row r="26" spans="2:4" x14ac:dyDescent="0.45">
      <c r="B26" t="s">
        <v>39</v>
      </c>
      <c r="C26" s="3" t="s">
        <v>14</v>
      </c>
    </row>
    <row r="27" spans="2:4" x14ac:dyDescent="0.45">
      <c r="C27" s="3"/>
    </row>
    <row r="28" spans="2:4" x14ac:dyDescent="0.45">
      <c r="C28" s="3"/>
    </row>
    <row r="29" spans="2:4" x14ac:dyDescent="0.45">
      <c r="C29" s="3"/>
    </row>
    <row r="30" spans="2:4" x14ac:dyDescent="0.45">
      <c r="C30" s="2" t="s">
        <v>94</v>
      </c>
    </row>
    <row r="31" spans="2:4" x14ac:dyDescent="0.45">
      <c r="C31" s="1"/>
    </row>
    <row r="32" spans="2:4" x14ac:dyDescent="0.45">
      <c r="C32" t="s">
        <v>12</v>
      </c>
      <c r="D32" t="s">
        <v>98</v>
      </c>
    </row>
    <row r="33" spans="2:4" x14ac:dyDescent="0.45">
      <c r="D33" t="s">
        <v>97</v>
      </c>
    </row>
    <row r="34" spans="2:4" x14ac:dyDescent="0.45">
      <c r="D34" t="s">
        <v>96</v>
      </c>
    </row>
    <row r="35" spans="2:4" x14ac:dyDescent="0.45">
      <c r="D35" t="s">
        <v>99</v>
      </c>
    </row>
    <row r="36" spans="2:4" x14ac:dyDescent="0.45">
      <c r="C36" t="s">
        <v>10</v>
      </c>
      <c r="D36" t="s">
        <v>82</v>
      </c>
    </row>
    <row r="37" spans="2:4" x14ac:dyDescent="0.45">
      <c r="C37" t="s">
        <v>13</v>
      </c>
      <c r="D37" t="s">
        <v>100</v>
      </c>
    </row>
    <row r="38" spans="2:4" x14ac:dyDescent="0.45">
      <c r="C38" t="s">
        <v>22</v>
      </c>
      <c r="D38" t="s">
        <v>95</v>
      </c>
    </row>
    <row r="39" spans="2:4" x14ac:dyDescent="0.45">
      <c r="C39" t="s">
        <v>23</v>
      </c>
    </row>
    <row r="40" spans="2:4" x14ac:dyDescent="0.45">
      <c r="C40" s="4"/>
      <c r="D40" s="5" t="s">
        <v>86</v>
      </c>
    </row>
    <row r="41" spans="2:4" x14ac:dyDescent="0.45">
      <c r="D41" s="5"/>
    </row>
    <row r="42" spans="2:4" x14ac:dyDescent="0.45">
      <c r="B42" t="s">
        <v>101</v>
      </c>
      <c r="C42" s="3" t="s">
        <v>14</v>
      </c>
    </row>
    <row r="46" spans="2:4" x14ac:dyDescent="0.45">
      <c r="C46" s="2"/>
    </row>
    <row r="47" spans="2:4" x14ac:dyDescent="0.45">
      <c r="C47" s="2" t="s">
        <v>125</v>
      </c>
    </row>
    <row r="48" spans="2:4" x14ac:dyDescent="0.45">
      <c r="C48" s="1" t="s">
        <v>118</v>
      </c>
    </row>
    <row r="49" spans="3:4" x14ac:dyDescent="0.45">
      <c r="C49" s="1"/>
    </row>
    <row r="50" spans="3:4" x14ac:dyDescent="0.45">
      <c r="C50" t="s">
        <v>12</v>
      </c>
      <c r="D50" t="s">
        <v>128</v>
      </c>
    </row>
    <row r="51" spans="3:4" x14ac:dyDescent="0.45">
      <c r="C51" t="s">
        <v>130</v>
      </c>
      <c r="D51" t="s">
        <v>127</v>
      </c>
    </row>
    <row r="52" spans="3:4" x14ac:dyDescent="0.45">
      <c r="D52" t="s">
        <v>129</v>
      </c>
    </row>
    <row r="53" spans="3:4" x14ac:dyDescent="0.45">
      <c r="D53" t="s">
        <v>131</v>
      </c>
    </row>
    <row r="54" spans="3:4" x14ac:dyDescent="0.45">
      <c r="D54" t="s">
        <v>132</v>
      </c>
    </row>
    <row r="55" spans="3:4" x14ac:dyDescent="0.45">
      <c r="D55" t="s">
        <v>133</v>
      </c>
    </row>
    <row r="56" spans="3:4" x14ac:dyDescent="0.45">
      <c r="D56" t="s">
        <v>134</v>
      </c>
    </row>
    <row r="57" spans="3:4" x14ac:dyDescent="0.45">
      <c r="D57" t="s">
        <v>135</v>
      </c>
    </row>
    <row r="58" spans="3:4" x14ac:dyDescent="0.45">
      <c r="D58" t="s">
        <v>136</v>
      </c>
    </row>
    <row r="59" spans="3:4" x14ac:dyDescent="0.45">
      <c r="C59" t="s">
        <v>10</v>
      </c>
      <c r="D59" t="s">
        <v>82</v>
      </c>
    </row>
    <row r="60" spans="3:4" x14ac:dyDescent="0.45">
      <c r="C60" t="s">
        <v>13</v>
      </c>
      <c r="D60" t="s">
        <v>126</v>
      </c>
    </row>
    <row r="61" spans="3:4" x14ac:dyDescent="0.45">
      <c r="C61" t="s">
        <v>22</v>
      </c>
      <c r="D61" t="s">
        <v>124</v>
      </c>
    </row>
    <row r="62" spans="3:4" x14ac:dyDescent="0.45">
      <c r="C62" t="s">
        <v>23</v>
      </c>
    </row>
    <row r="63" spans="3:4" x14ac:dyDescent="0.45">
      <c r="C63" s="4"/>
      <c r="D63" s="5" t="s">
        <v>142</v>
      </c>
    </row>
    <row r="64" spans="3:4" x14ac:dyDescent="0.45">
      <c r="D64" s="5" t="s">
        <v>141</v>
      </c>
    </row>
    <row r="65" spans="3:9" x14ac:dyDescent="0.45">
      <c r="D65" s="5"/>
    </row>
    <row r="66" spans="3:9" x14ac:dyDescent="0.45">
      <c r="C66" s="3" t="s">
        <v>14</v>
      </c>
    </row>
    <row r="67" spans="3:9" x14ac:dyDescent="0.45">
      <c r="D67" s="4" t="s">
        <v>137</v>
      </c>
      <c r="E67" s="4" t="s">
        <v>138</v>
      </c>
      <c r="F67" s="4" t="s">
        <v>139</v>
      </c>
      <c r="G67" s="4" t="s">
        <v>140</v>
      </c>
      <c r="I67" s="3"/>
    </row>
    <row r="68" spans="3:9" x14ac:dyDescent="0.45">
      <c r="D68" s="4" t="s">
        <v>143</v>
      </c>
      <c r="E68" s="19">
        <v>0.436</v>
      </c>
      <c r="F68" s="4">
        <f>0.015-0.95</f>
        <v>-0.93499999999999994</v>
      </c>
      <c r="G68" s="4" t="s">
        <v>151</v>
      </c>
      <c r="H68" s="4" t="s">
        <v>152</v>
      </c>
    </row>
    <row r="69" spans="3:9" x14ac:dyDescent="0.45">
      <c r="D69" s="4" t="s">
        <v>144</v>
      </c>
      <c r="E69" s="4">
        <f>27.5-38.7</f>
        <v>-11.200000000000003</v>
      </c>
      <c r="F69" s="19">
        <f>30-33.7</f>
        <v>-3.7000000000000028</v>
      </c>
      <c r="G69" s="4" t="s">
        <v>146</v>
      </c>
      <c r="H69" s="4" t="s">
        <v>153</v>
      </c>
    </row>
    <row r="70" spans="3:9" x14ac:dyDescent="0.45">
      <c r="C70" s="4"/>
      <c r="D70" s="4" t="s">
        <v>145</v>
      </c>
      <c r="E70" s="4">
        <f>12.7-28.3</f>
        <v>-15.600000000000001</v>
      </c>
      <c r="F70" s="19">
        <f>18.5-26.8</f>
        <v>-8.3000000000000007</v>
      </c>
      <c r="G70" s="4" t="s">
        <v>146</v>
      </c>
      <c r="H70" s="4" t="s">
        <v>153</v>
      </c>
    </row>
    <row r="71" spans="3:9" x14ac:dyDescent="0.45">
      <c r="D71" s="4" t="s">
        <v>147</v>
      </c>
      <c r="E71" s="4">
        <f>16.3-32.3</f>
        <v>-15.999999999999996</v>
      </c>
      <c r="F71" s="4">
        <f>21.5-28.8</f>
        <v>-7.3000000000000007</v>
      </c>
      <c r="G71" s="4" t="s">
        <v>146</v>
      </c>
      <c r="H71" s="4" t="s">
        <v>153</v>
      </c>
    </row>
    <row r="72" spans="3:9" x14ac:dyDescent="0.45">
      <c r="C72" s="2"/>
      <c r="D72" s="4" t="s">
        <v>148</v>
      </c>
      <c r="E72" s="4">
        <f>65.1-46.1</f>
        <v>18.999999999999993</v>
      </c>
      <c r="F72" s="4">
        <f>59-53.7</f>
        <v>5.2999999999999972</v>
      </c>
      <c r="G72" s="4" t="s">
        <v>146</v>
      </c>
      <c r="H72" s="4" t="s">
        <v>153</v>
      </c>
    </row>
    <row r="73" spans="3:9" x14ac:dyDescent="0.45">
      <c r="C73" s="3"/>
      <c r="D73" s="4" t="s">
        <v>149</v>
      </c>
      <c r="E73" s="4">
        <f>2.6-4.4</f>
        <v>-1.8000000000000003</v>
      </c>
      <c r="F73" s="4">
        <f>3.3-4.6</f>
        <v>-1.2999999999999998</v>
      </c>
      <c r="G73" s="4">
        <f>0.026</f>
        <v>2.5999999999999999E-2</v>
      </c>
      <c r="H73" s="4" t="s">
        <v>153</v>
      </c>
    </row>
    <row r="74" spans="3:9" x14ac:dyDescent="0.45">
      <c r="D74" s="4" t="s">
        <v>150</v>
      </c>
      <c r="E74" s="4">
        <f>2.1-4</f>
        <v>-1.9</v>
      </c>
      <c r="F74" s="4">
        <f>2.8-4</f>
        <v>-1.2000000000000002</v>
      </c>
      <c r="G74" s="4">
        <v>4.0000000000000001E-3</v>
      </c>
      <c r="H74" s="4" t="s">
        <v>153</v>
      </c>
    </row>
    <row r="75" spans="3:9" x14ac:dyDescent="0.45">
      <c r="D75" s="4"/>
      <c r="E75" s="4"/>
      <c r="F75" s="4"/>
      <c r="G75" s="4"/>
      <c r="H75" s="4"/>
    </row>
    <row r="76" spans="3:9" x14ac:dyDescent="0.45">
      <c r="C76" s="2" t="s">
        <v>354</v>
      </c>
    </row>
    <row r="77" spans="3:9" x14ac:dyDescent="0.45">
      <c r="C77" s="1" t="s">
        <v>369</v>
      </c>
    </row>
    <row r="78" spans="3:9" x14ac:dyDescent="0.45">
      <c r="C78" t="s">
        <v>12</v>
      </c>
      <c r="D78" t="s">
        <v>358</v>
      </c>
    </row>
    <row r="79" spans="3:9" x14ac:dyDescent="0.45">
      <c r="C79" t="s">
        <v>130</v>
      </c>
      <c r="D79" t="s">
        <v>356</v>
      </c>
    </row>
    <row r="80" spans="3:9" x14ac:dyDescent="0.45">
      <c r="D80" t="s">
        <v>357</v>
      </c>
    </row>
    <row r="81" spans="2:9" x14ac:dyDescent="0.45">
      <c r="C81" t="s">
        <v>10</v>
      </c>
      <c r="D81" t="s">
        <v>82</v>
      </c>
    </row>
    <row r="82" spans="2:9" x14ac:dyDescent="0.45">
      <c r="C82" t="s">
        <v>13</v>
      </c>
      <c r="D82" t="s">
        <v>85</v>
      </c>
    </row>
    <row r="83" spans="2:9" x14ac:dyDescent="0.45">
      <c r="C83" t="s">
        <v>22</v>
      </c>
      <c r="D83" t="s">
        <v>355</v>
      </c>
    </row>
    <row r="84" spans="2:9" x14ac:dyDescent="0.45">
      <c r="C84" t="s">
        <v>23</v>
      </c>
    </row>
    <row r="85" spans="2:9" x14ac:dyDescent="0.45">
      <c r="C85" s="4"/>
      <c r="D85" s="5" t="s">
        <v>359</v>
      </c>
    </row>
    <row r="86" spans="2:9" x14ac:dyDescent="0.45">
      <c r="D86" s="5" t="s">
        <v>360</v>
      </c>
    </row>
    <row r="87" spans="2:9" x14ac:dyDescent="0.45">
      <c r="D87" s="5" t="s">
        <v>361</v>
      </c>
    </row>
    <row r="88" spans="2:9" x14ac:dyDescent="0.45">
      <c r="C88" s="3" t="s">
        <v>14</v>
      </c>
    </row>
    <row r="89" spans="2:9" x14ac:dyDescent="0.45">
      <c r="D89" s="4" t="s">
        <v>137</v>
      </c>
      <c r="E89" s="4" t="s">
        <v>365</v>
      </c>
      <c r="F89" s="4" t="s">
        <v>366</v>
      </c>
      <c r="G89" s="4" t="s">
        <v>364</v>
      </c>
      <c r="H89" s="4" t="s">
        <v>140</v>
      </c>
    </row>
    <row r="90" spans="2:9" x14ac:dyDescent="0.45">
      <c r="D90" s="4" t="s">
        <v>145</v>
      </c>
      <c r="E90" s="19">
        <v>16.940000000000001</v>
      </c>
      <c r="F90" s="4">
        <v>15.61</v>
      </c>
      <c r="G90" s="4">
        <v>13.9</v>
      </c>
      <c r="H90" s="4">
        <v>0.13500000000000001</v>
      </c>
      <c r="I90" s="4" t="s">
        <v>152</v>
      </c>
    </row>
    <row r="91" spans="2:9" x14ac:dyDescent="0.45">
      <c r="D91" s="4" t="s">
        <v>144</v>
      </c>
      <c r="E91" s="4">
        <v>7.77</v>
      </c>
      <c r="F91" s="4" t="s">
        <v>368</v>
      </c>
      <c r="G91" s="4">
        <v>5.3</v>
      </c>
      <c r="H91" s="4">
        <v>4.5999999999999999E-2</v>
      </c>
      <c r="I91" s="4" t="s">
        <v>214</v>
      </c>
    </row>
    <row r="92" spans="2:9" x14ac:dyDescent="0.45">
      <c r="C92" s="4" t="s">
        <v>367</v>
      </c>
      <c r="D92" s="4" t="s">
        <v>362</v>
      </c>
      <c r="E92" s="4">
        <v>13.26</v>
      </c>
      <c r="F92" s="4" t="s">
        <v>368</v>
      </c>
      <c r="G92" s="4">
        <v>10.18</v>
      </c>
      <c r="H92" s="4">
        <v>4.2000000000000003E-2</v>
      </c>
      <c r="I92" s="4" t="s">
        <v>214</v>
      </c>
    </row>
    <row r="93" spans="2:9" x14ac:dyDescent="0.45">
      <c r="D93" s="4" t="s">
        <v>363</v>
      </c>
      <c r="E93" s="4" t="s">
        <v>368</v>
      </c>
      <c r="F93" s="4" t="s">
        <v>368</v>
      </c>
      <c r="G93" s="4" t="s">
        <v>368</v>
      </c>
      <c r="H93" s="4" t="s">
        <v>368</v>
      </c>
      <c r="I93" s="4" t="s">
        <v>152</v>
      </c>
    </row>
    <row r="94" spans="2:9" x14ac:dyDescent="0.45">
      <c r="C94" s="2"/>
      <c r="D94" s="4"/>
      <c r="E94" s="4"/>
      <c r="F94" s="4"/>
      <c r="G94" s="4"/>
      <c r="H94" s="4"/>
      <c r="I94" s="4"/>
    </row>
    <row r="95" spans="2:9" x14ac:dyDescent="0.45">
      <c r="D95" s="4"/>
      <c r="E95" s="4"/>
      <c r="F95" s="4"/>
      <c r="G95" s="4"/>
    </row>
    <row r="96" spans="2:9" x14ac:dyDescent="0.45">
      <c r="B96" s="25" t="s">
        <v>46</v>
      </c>
      <c r="D96" s="4"/>
      <c r="E96" s="4"/>
      <c r="F96" s="4"/>
      <c r="G96" s="4"/>
    </row>
    <row r="98" spans="3:8" x14ac:dyDescent="0.45">
      <c r="C98" s="2" t="s">
        <v>203</v>
      </c>
    </row>
    <row r="99" spans="3:8" x14ac:dyDescent="0.45">
      <c r="C99" s="4"/>
      <c r="D99" s="5"/>
    </row>
    <row r="100" spans="3:8" x14ac:dyDescent="0.45">
      <c r="C100" t="s">
        <v>12</v>
      </c>
      <c r="D100" t="s">
        <v>202</v>
      </c>
    </row>
    <row r="101" spans="3:8" x14ac:dyDescent="0.45">
      <c r="C101" t="s">
        <v>10</v>
      </c>
      <c r="D101" t="s">
        <v>47</v>
      </c>
    </row>
    <row r="102" spans="3:8" x14ac:dyDescent="0.45">
      <c r="C102" t="s">
        <v>13</v>
      </c>
      <c r="D102" t="s">
        <v>201</v>
      </c>
    </row>
    <row r="103" spans="3:8" x14ac:dyDescent="0.45">
      <c r="C103" t="s">
        <v>22</v>
      </c>
      <c r="D103" t="s">
        <v>200</v>
      </c>
    </row>
    <row r="104" spans="3:8" x14ac:dyDescent="0.45">
      <c r="C104" t="s">
        <v>23</v>
      </c>
    </row>
    <row r="105" spans="3:8" x14ac:dyDescent="0.45">
      <c r="C105" s="4"/>
      <c r="D105" s="5" t="s">
        <v>204</v>
      </c>
    </row>
    <row r="106" spans="3:8" x14ac:dyDescent="0.45">
      <c r="D106" s="5" t="s">
        <v>205</v>
      </c>
      <c r="F106" s="16"/>
      <c r="G106" s="17"/>
    </row>
    <row r="107" spans="3:8" x14ac:dyDescent="0.45">
      <c r="F107" s="16"/>
      <c r="G107" s="17"/>
    </row>
    <row r="108" spans="3:8" x14ac:dyDescent="0.45">
      <c r="C108" s="3" t="s">
        <v>14</v>
      </c>
      <c r="F108" s="16"/>
      <c r="G108" s="17"/>
    </row>
    <row r="109" spans="3:8" x14ac:dyDescent="0.45">
      <c r="D109" s="4" t="s">
        <v>137</v>
      </c>
      <c r="E109" s="4" t="s">
        <v>138</v>
      </c>
      <c r="F109" s="4" t="s">
        <v>139</v>
      </c>
      <c r="G109" s="4" t="s">
        <v>140</v>
      </c>
    </row>
    <row r="110" spans="3:8" x14ac:dyDescent="0.45">
      <c r="D110" s="4" t="s">
        <v>207</v>
      </c>
      <c r="E110" s="4" t="s">
        <v>210</v>
      </c>
      <c r="F110" s="4" t="s">
        <v>211</v>
      </c>
      <c r="G110" s="4" t="s">
        <v>206</v>
      </c>
      <c r="H110" s="4" t="s">
        <v>152</v>
      </c>
    </row>
    <row r="111" spans="3:8" x14ac:dyDescent="0.45">
      <c r="C111" s="17" t="s">
        <v>217</v>
      </c>
      <c r="D111" s="4" t="s">
        <v>208</v>
      </c>
      <c r="E111" s="19" t="s">
        <v>213</v>
      </c>
      <c r="F111" s="4" t="s">
        <v>212</v>
      </c>
      <c r="G111" s="4" t="s">
        <v>209</v>
      </c>
      <c r="H111" s="4" t="s">
        <v>214</v>
      </c>
    </row>
    <row r="112" spans="3:8" x14ac:dyDescent="0.45">
      <c r="C112" s="2"/>
      <c r="D112" s="4"/>
      <c r="E112" s="4"/>
      <c r="F112" s="4"/>
      <c r="G112" s="4"/>
    </row>
    <row r="113" spans="3:8" x14ac:dyDescent="0.45">
      <c r="C113" s="2" t="s">
        <v>248</v>
      </c>
      <c r="G113" s="4"/>
    </row>
    <row r="114" spans="3:8" x14ac:dyDescent="0.45">
      <c r="C114" s="4"/>
      <c r="D114" s="5"/>
    </row>
    <row r="115" spans="3:8" x14ac:dyDescent="0.45">
      <c r="C115" t="s">
        <v>12</v>
      </c>
      <c r="D115" t="s">
        <v>251</v>
      </c>
    </row>
    <row r="116" spans="3:8" x14ac:dyDescent="0.45">
      <c r="C116" t="s">
        <v>10</v>
      </c>
      <c r="D116" t="s">
        <v>47</v>
      </c>
    </row>
    <row r="117" spans="3:8" x14ac:dyDescent="0.45">
      <c r="C117" t="s">
        <v>13</v>
      </c>
      <c r="D117" t="s">
        <v>250</v>
      </c>
    </row>
    <row r="118" spans="3:8" x14ac:dyDescent="0.45">
      <c r="C118" t="s">
        <v>22</v>
      </c>
      <c r="D118" t="s">
        <v>249</v>
      </c>
    </row>
    <row r="119" spans="3:8" x14ac:dyDescent="0.45">
      <c r="C119" t="s">
        <v>23</v>
      </c>
    </row>
    <row r="120" spans="3:8" x14ac:dyDescent="0.45">
      <c r="C120" s="4"/>
      <c r="D120" s="5" t="s">
        <v>252</v>
      </c>
    </row>
    <row r="121" spans="3:8" x14ac:dyDescent="0.45">
      <c r="D121" s="5" t="s">
        <v>253</v>
      </c>
      <c r="F121" s="16"/>
    </row>
    <row r="122" spans="3:8" x14ac:dyDescent="0.45">
      <c r="F122" s="16"/>
    </row>
    <row r="123" spans="3:8" x14ac:dyDescent="0.45">
      <c r="C123" s="3" t="s">
        <v>14</v>
      </c>
      <c r="F123" s="16"/>
    </row>
    <row r="124" spans="3:8" x14ac:dyDescent="0.45">
      <c r="C124" s="3"/>
      <c r="D124" s="4" t="s">
        <v>137</v>
      </c>
      <c r="E124" s="4" t="s">
        <v>138</v>
      </c>
      <c r="F124" s="4" t="s">
        <v>139</v>
      </c>
      <c r="G124" s="4" t="s">
        <v>140</v>
      </c>
    </row>
    <row r="125" spans="3:8" x14ac:dyDescent="0.45">
      <c r="D125" s="4" t="s">
        <v>254</v>
      </c>
      <c r="E125" s="19" t="s">
        <v>255</v>
      </c>
      <c r="F125" s="19" t="s">
        <v>256</v>
      </c>
      <c r="G125" s="4" t="s">
        <v>257</v>
      </c>
      <c r="H125" s="4" t="s">
        <v>152</v>
      </c>
    </row>
    <row r="127" spans="3:8" x14ac:dyDescent="0.45">
      <c r="C127" s="2" t="s">
        <v>259</v>
      </c>
    </row>
    <row r="129" spans="3:8" x14ac:dyDescent="0.45">
      <c r="C129" t="s">
        <v>12</v>
      </c>
      <c r="D129" t="s">
        <v>262</v>
      </c>
    </row>
    <row r="130" spans="3:8" x14ac:dyDescent="0.45">
      <c r="C130" t="s">
        <v>10</v>
      </c>
      <c r="D130" t="s">
        <v>187</v>
      </c>
    </row>
    <row r="131" spans="3:8" x14ac:dyDescent="0.45">
      <c r="C131" t="s">
        <v>13</v>
      </c>
      <c r="D131" t="s">
        <v>261</v>
      </c>
    </row>
    <row r="132" spans="3:8" x14ac:dyDescent="0.45">
      <c r="C132" t="s">
        <v>22</v>
      </c>
      <c r="D132" t="s">
        <v>260</v>
      </c>
    </row>
    <row r="133" spans="3:8" x14ac:dyDescent="0.45">
      <c r="C133" t="s">
        <v>23</v>
      </c>
    </row>
    <row r="134" spans="3:8" x14ac:dyDescent="0.45">
      <c r="C134" s="4"/>
      <c r="D134" s="5" t="s">
        <v>266</v>
      </c>
    </row>
    <row r="135" spans="3:8" x14ac:dyDescent="0.45">
      <c r="D135" s="5" t="s">
        <v>267</v>
      </c>
      <c r="F135" s="16"/>
    </row>
    <row r="136" spans="3:8" x14ac:dyDescent="0.45">
      <c r="F136" s="16"/>
    </row>
    <row r="137" spans="3:8" x14ac:dyDescent="0.45">
      <c r="C137" s="3" t="s">
        <v>14</v>
      </c>
      <c r="F137" s="16"/>
    </row>
    <row r="138" spans="3:8" x14ac:dyDescent="0.45">
      <c r="C138" s="3"/>
      <c r="D138" s="4" t="s">
        <v>137</v>
      </c>
      <c r="E138" s="4" t="s">
        <v>138</v>
      </c>
      <c r="F138" s="4" t="s">
        <v>139</v>
      </c>
      <c r="G138" s="4" t="s">
        <v>140</v>
      </c>
    </row>
    <row r="139" spans="3:8" x14ac:dyDescent="0.45">
      <c r="D139" s="4" t="s">
        <v>268</v>
      </c>
      <c r="E139" s="19" t="s">
        <v>270</v>
      </c>
      <c r="F139" s="19" t="s">
        <v>279</v>
      </c>
      <c r="G139" s="4" t="s">
        <v>269</v>
      </c>
      <c r="H139" s="4" t="s">
        <v>152</v>
      </c>
    </row>
    <row r="141" spans="3:8" x14ac:dyDescent="0.45">
      <c r="C141" s="2" t="s">
        <v>272</v>
      </c>
    </row>
    <row r="143" spans="3:8" x14ac:dyDescent="0.45">
      <c r="C143" t="s">
        <v>12</v>
      </c>
      <c r="D143" t="s">
        <v>275</v>
      </c>
    </row>
    <row r="144" spans="3:8" x14ac:dyDescent="0.45">
      <c r="C144" t="s">
        <v>10</v>
      </c>
      <c r="D144" t="s">
        <v>273</v>
      </c>
    </row>
    <row r="145" spans="3:8" x14ac:dyDescent="0.45">
      <c r="C145" t="s">
        <v>13</v>
      </c>
      <c r="D145" t="s">
        <v>250</v>
      </c>
    </row>
    <row r="146" spans="3:8" x14ac:dyDescent="0.45">
      <c r="C146" t="s">
        <v>22</v>
      </c>
      <c r="D146" t="s">
        <v>274</v>
      </c>
    </row>
    <row r="147" spans="3:8" x14ac:dyDescent="0.45">
      <c r="C147" t="s">
        <v>23</v>
      </c>
    </row>
    <row r="148" spans="3:8" x14ac:dyDescent="0.45">
      <c r="C148" s="4"/>
      <c r="D148" s="5" t="s">
        <v>276</v>
      </c>
    </row>
    <row r="149" spans="3:8" x14ac:dyDescent="0.45">
      <c r="D149" s="5" t="s">
        <v>277</v>
      </c>
      <c r="F149" s="16"/>
    </row>
    <row r="150" spans="3:8" x14ac:dyDescent="0.45">
      <c r="F150" s="16"/>
    </row>
    <row r="151" spans="3:8" x14ac:dyDescent="0.45">
      <c r="C151" s="3" t="s">
        <v>14</v>
      </c>
      <c r="F151" s="16"/>
    </row>
    <row r="152" spans="3:8" x14ac:dyDescent="0.45">
      <c r="C152" s="3"/>
      <c r="D152" s="4" t="s">
        <v>137</v>
      </c>
      <c r="E152" s="4" t="s">
        <v>138</v>
      </c>
      <c r="F152" s="4" t="s">
        <v>139</v>
      </c>
      <c r="G152" s="4" t="s">
        <v>140</v>
      </c>
    </row>
    <row r="153" spans="3:8" x14ac:dyDescent="0.45">
      <c r="D153" s="4" t="s">
        <v>278</v>
      </c>
      <c r="E153" s="19" t="s">
        <v>280</v>
      </c>
      <c r="F153" s="19" t="s">
        <v>281</v>
      </c>
      <c r="G153" s="4" t="s">
        <v>282</v>
      </c>
      <c r="H153" s="4" t="s">
        <v>152</v>
      </c>
    </row>
    <row r="155" spans="3:8" x14ac:dyDescent="0.45">
      <c r="C155" s="2" t="s">
        <v>283</v>
      </c>
    </row>
    <row r="157" spans="3:8" x14ac:dyDescent="0.45">
      <c r="C157" t="s">
        <v>12</v>
      </c>
      <c r="D157" t="s">
        <v>285</v>
      </c>
    </row>
    <row r="158" spans="3:8" x14ac:dyDescent="0.45">
      <c r="C158" t="s">
        <v>10</v>
      </c>
      <c r="D158" t="s">
        <v>60</v>
      </c>
    </row>
    <row r="159" spans="3:8" x14ac:dyDescent="0.45">
      <c r="C159" t="s">
        <v>13</v>
      </c>
      <c r="D159" t="s">
        <v>201</v>
      </c>
    </row>
    <row r="160" spans="3:8" x14ac:dyDescent="0.45">
      <c r="C160" t="s">
        <v>22</v>
      </c>
      <c r="D160" t="s">
        <v>284</v>
      </c>
    </row>
    <row r="161" spans="2:8" x14ac:dyDescent="0.45">
      <c r="C161" t="s">
        <v>23</v>
      </c>
    </row>
    <row r="162" spans="2:8" x14ac:dyDescent="0.45">
      <c r="C162" s="4"/>
      <c r="D162" s="5" t="s">
        <v>286</v>
      </c>
    </row>
    <row r="163" spans="2:8" x14ac:dyDescent="0.45">
      <c r="D163" s="5" t="s">
        <v>287</v>
      </c>
      <c r="F163" s="16"/>
    </row>
    <row r="164" spans="2:8" x14ac:dyDescent="0.45">
      <c r="F164" s="16"/>
    </row>
    <row r="165" spans="2:8" x14ac:dyDescent="0.45">
      <c r="C165" s="3" t="s">
        <v>14</v>
      </c>
      <c r="F165" s="16"/>
    </row>
    <row r="166" spans="2:8" x14ac:dyDescent="0.45">
      <c r="C166" s="3"/>
      <c r="D166" s="4" t="s">
        <v>137</v>
      </c>
      <c r="E166" s="4" t="s">
        <v>138</v>
      </c>
      <c r="F166" s="4" t="s">
        <v>139</v>
      </c>
      <c r="G166" s="4" t="s">
        <v>140</v>
      </c>
    </row>
    <row r="167" spans="2:8" x14ac:dyDescent="0.45">
      <c r="D167" s="4" t="s">
        <v>288</v>
      </c>
      <c r="E167" s="19" t="s">
        <v>289</v>
      </c>
      <c r="F167" s="19" t="s">
        <v>289</v>
      </c>
      <c r="G167" s="4" t="s">
        <v>290</v>
      </c>
      <c r="H167" s="4" t="s">
        <v>152</v>
      </c>
    </row>
    <row r="169" spans="2:8" x14ac:dyDescent="0.45">
      <c r="B169" s="25" t="s">
        <v>51</v>
      </c>
    </row>
    <row r="171" spans="2:8" x14ac:dyDescent="0.45">
      <c r="C171" s="2" t="s">
        <v>304</v>
      </c>
    </row>
    <row r="173" spans="2:8" x14ac:dyDescent="0.45">
      <c r="C173" t="s">
        <v>12</v>
      </c>
      <c r="D173" t="s">
        <v>307</v>
      </c>
    </row>
    <row r="174" spans="2:8" x14ac:dyDescent="0.45">
      <c r="C174" t="s">
        <v>10</v>
      </c>
      <c r="D174" t="s">
        <v>306</v>
      </c>
    </row>
    <row r="175" spans="2:8" x14ac:dyDescent="0.45">
      <c r="C175" t="s">
        <v>13</v>
      </c>
      <c r="D175" t="s">
        <v>201</v>
      </c>
    </row>
    <row r="176" spans="2:8" x14ac:dyDescent="0.45">
      <c r="C176" t="s">
        <v>22</v>
      </c>
      <c r="D176" t="s">
        <v>305</v>
      </c>
    </row>
    <row r="177" spans="3:9" x14ac:dyDescent="0.45">
      <c r="C177" t="s">
        <v>23</v>
      </c>
    </row>
    <row r="178" spans="3:9" x14ac:dyDescent="0.45">
      <c r="C178" s="4"/>
      <c r="D178" s="5" t="s">
        <v>308</v>
      </c>
    </row>
    <row r="179" spans="3:9" x14ac:dyDescent="0.45">
      <c r="D179" s="5" t="s">
        <v>309</v>
      </c>
      <c r="F179" s="16"/>
    </row>
    <row r="180" spans="3:9" x14ac:dyDescent="0.45">
      <c r="D180" t="s">
        <v>310</v>
      </c>
      <c r="F180" s="16"/>
    </row>
    <row r="181" spans="3:9" x14ac:dyDescent="0.45">
      <c r="F181" s="16"/>
    </row>
    <row r="182" spans="3:9" x14ac:dyDescent="0.45">
      <c r="C182" s="3" t="s">
        <v>14</v>
      </c>
      <c r="F182" s="16"/>
    </row>
    <row r="183" spans="3:9" x14ac:dyDescent="0.45">
      <c r="E183" s="42" t="s">
        <v>311</v>
      </c>
      <c r="F183" s="42"/>
      <c r="G183" s="42"/>
    </row>
    <row r="184" spans="3:9" x14ac:dyDescent="0.45">
      <c r="C184" s="3"/>
      <c r="D184" s="4" t="s">
        <v>137</v>
      </c>
      <c r="E184" s="4" t="s">
        <v>314</v>
      </c>
      <c r="F184" s="4" t="s">
        <v>313</v>
      </c>
      <c r="G184" s="4" t="s">
        <v>312</v>
      </c>
      <c r="H184" s="4" t="s">
        <v>140</v>
      </c>
    </row>
    <row r="185" spans="3:9" x14ac:dyDescent="0.45">
      <c r="D185" s="4" t="s">
        <v>315</v>
      </c>
      <c r="E185" s="19">
        <v>-2.99</v>
      </c>
      <c r="F185" s="19">
        <v>-3.44</v>
      </c>
      <c r="G185" s="19">
        <v>-2.41</v>
      </c>
      <c r="H185" s="4" t="s">
        <v>151</v>
      </c>
      <c r="I185" s="4" t="s">
        <v>152</v>
      </c>
    </row>
    <row r="188" spans="3:9" x14ac:dyDescent="0.45">
      <c r="C188" s="2" t="s">
        <v>316</v>
      </c>
    </row>
    <row r="190" spans="3:9" x14ac:dyDescent="0.45">
      <c r="C190" t="s">
        <v>12</v>
      </c>
      <c r="D190" t="s">
        <v>339</v>
      </c>
    </row>
    <row r="191" spans="3:9" x14ac:dyDescent="0.45">
      <c r="C191" t="s">
        <v>10</v>
      </c>
      <c r="D191" t="s">
        <v>338</v>
      </c>
    </row>
    <row r="192" spans="3:9" x14ac:dyDescent="0.45">
      <c r="C192" t="s">
        <v>13</v>
      </c>
      <c r="D192" t="s">
        <v>201</v>
      </c>
    </row>
    <row r="193" spans="2:12" x14ac:dyDescent="0.45">
      <c r="C193" t="s">
        <v>22</v>
      </c>
      <c r="D193" t="s">
        <v>317</v>
      </c>
    </row>
    <row r="194" spans="2:12" x14ac:dyDescent="0.45">
      <c r="C194" t="s">
        <v>23</v>
      </c>
    </row>
    <row r="195" spans="2:12" x14ac:dyDescent="0.45">
      <c r="C195" s="4"/>
      <c r="D195" s="5" t="s">
        <v>318</v>
      </c>
    </row>
    <row r="196" spans="2:12" x14ac:dyDescent="0.45">
      <c r="D196" s="5" t="s">
        <v>319</v>
      </c>
      <c r="F196" s="16"/>
    </row>
    <row r="197" spans="2:12" x14ac:dyDescent="0.45">
      <c r="F197" s="16"/>
    </row>
    <row r="198" spans="2:12" x14ac:dyDescent="0.45">
      <c r="B198" t="s">
        <v>320</v>
      </c>
      <c r="C198" s="3" t="s">
        <v>14</v>
      </c>
      <c r="E198" s="42"/>
      <c r="F198" s="42"/>
      <c r="G198" s="42"/>
    </row>
    <row r="199" spans="2:12" x14ac:dyDescent="0.45">
      <c r="C199" s="3"/>
      <c r="D199" s="33" t="s">
        <v>326</v>
      </c>
      <c r="E199" s="34"/>
      <c r="F199" s="34"/>
      <c r="G199" s="34"/>
      <c r="H199" s="34"/>
      <c r="I199" s="34"/>
      <c r="J199" s="34"/>
      <c r="K199" s="34"/>
      <c r="L199" s="35"/>
    </row>
    <row r="200" spans="2:12" x14ac:dyDescent="0.45">
      <c r="D200" s="36" t="s">
        <v>324</v>
      </c>
      <c r="I200" s="4"/>
      <c r="L200" s="37"/>
    </row>
    <row r="201" spans="2:12" x14ac:dyDescent="0.45">
      <c r="D201" s="36" t="s">
        <v>340</v>
      </c>
      <c r="L201" s="37"/>
    </row>
    <row r="202" spans="2:12" x14ac:dyDescent="0.45">
      <c r="D202" s="38" t="s">
        <v>341</v>
      </c>
      <c r="E202" s="39"/>
      <c r="F202" s="39"/>
      <c r="G202" s="39"/>
      <c r="H202" s="39"/>
      <c r="I202" s="39"/>
      <c r="J202" s="39"/>
      <c r="K202" s="39"/>
      <c r="L202" s="40"/>
    </row>
  </sheetData>
  <mergeCells count="2">
    <mergeCell ref="E183:G183"/>
    <mergeCell ref="E198:G198"/>
  </mergeCells>
  <hyperlinks>
    <hyperlink ref="A1" location="GHRS!A1" display="Main" xr:uid="{64609A15-71FA-4E4C-A520-BFB68D7FAE18}"/>
    <hyperlink ref="C48" r:id="rId1" display="https://psychiatryonline.org/doi/full/10.1176/appi.ajp.2020.20050653?utm_source=chatgpt.com" xr:uid="{F1761F8E-88A7-4381-825C-7C2E4A57A9DF}"/>
    <hyperlink ref="C77" r:id="rId2" display="https://investor.xenon-pharma.com/news-releases/news-release-details/xenon-pharmaceuticals-presents-data-phase-2-x-nova-clinical?utm_source=chatgpt.com" xr:uid="{773AEB51-8E37-4D4B-92CA-6D6084AFBADB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AFB35-D456-4D44-B591-744C72856F06}">
  <dimension ref="A1:Q94"/>
  <sheetViews>
    <sheetView workbookViewId="0">
      <selection activeCell="O75" sqref="O75"/>
    </sheetView>
  </sheetViews>
  <sheetFormatPr defaultRowHeight="14.25" x14ac:dyDescent="0.45"/>
  <cols>
    <col min="15" max="15" width="17" bestFit="1" customWidth="1"/>
    <col min="16" max="16" width="6.59765625" bestFit="1" customWidth="1"/>
    <col min="17" max="17" width="8.06640625" bestFit="1" customWidth="1"/>
  </cols>
  <sheetData>
    <row r="1" spans="1:17" x14ac:dyDescent="0.45">
      <c r="A1" s="1" t="s">
        <v>11</v>
      </c>
    </row>
    <row r="2" spans="1:17" ht="14.65" thickBot="1" x14ac:dyDescent="0.5">
      <c r="B2" s="6" t="s">
        <v>40</v>
      </c>
      <c r="C2" s="1" t="s">
        <v>37</v>
      </c>
    </row>
    <row r="3" spans="1:17" x14ac:dyDescent="0.45">
      <c r="O3" s="22" t="s">
        <v>10</v>
      </c>
      <c r="P3" s="22" t="s">
        <v>9</v>
      </c>
      <c r="Q3" s="22" t="s">
        <v>42</v>
      </c>
    </row>
    <row r="4" spans="1:17" x14ac:dyDescent="0.45">
      <c r="B4" t="s">
        <v>71</v>
      </c>
      <c r="O4" t="s">
        <v>41</v>
      </c>
      <c r="P4" s="4">
        <v>2</v>
      </c>
      <c r="Q4" s="4" t="s">
        <v>36</v>
      </c>
    </row>
    <row r="5" spans="1:17" x14ac:dyDescent="0.45">
      <c r="B5" t="s">
        <v>72</v>
      </c>
      <c r="O5" t="s">
        <v>38</v>
      </c>
      <c r="P5" s="20" t="s">
        <v>81</v>
      </c>
      <c r="Q5" s="4" t="s">
        <v>39</v>
      </c>
    </row>
    <row r="6" spans="1:17" x14ac:dyDescent="0.45">
      <c r="O6" t="s">
        <v>43</v>
      </c>
      <c r="P6" s="4">
        <v>3</v>
      </c>
      <c r="Q6" s="4" t="s">
        <v>45</v>
      </c>
    </row>
    <row r="7" spans="1:17" ht="14.65" thickBot="1" x14ac:dyDescent="0.5">
      <c r="B7" s="24" t="s">
        <v>76</v>
      </c>
      <c r="O7" s="21" t="s">
        <v>44</v>
      </c>
      <c r="P7" s="23">
        <v>3</v>
      </c>
      <c r="Q7" s="23" t="s">
        <v>45</v>
      </c>
    </row>
    <row r="8" spans="1:17" x14ac:dyDescent="0.45">
      <c r="B8" s="24" t="s">
        <v>75</v>
      </c>
    </row>
    <row r="9" spans="1:17" x14ac:dyDescent="0.45">
      <c r="B9" s="24" t="s">
        <v>74</v>
      </c>
    </row>
    <row r="10" spans="1:17" x14ac:dyDescent="0.45">
      <c r="B10" s="24" t="s">
        <v>73</v>
      </c>
    </row>
    <row r="12" spans="1:17" x14ac:dyDescent="0.45">
      <c r="B12" t="s">
        <v>77</v>
      </c>
    </row>
    <row r="13" spans="1:17" x14ac:dyDescent="0.45">
      <c r="B13" t="s">
        <v>78</v>
      </c>
    </row>
    <row r="14" spans="1:17" x14ac:dyDescent="0.45">
      <c r="B14" t="s">
        <v>79</v>
      </c>
    </row>
    <row r="16" spans="1:17" x14ac:dyDescent="0.45">
      <c r="B16" s="1" t="s">
        <v>80</v>
      </c>
    </row>
    <row r="18" spans="2:3" x14ac:dyDescent="0.45">
      <c r="B18" s="2" t="s">
        <v>381</v>
      </c>
    </row>
    <row r="20" spans="2:3" x14ac:dyDescent="0.45">
      <c r="B20" t="s">
        <v>102</v>
      </c>
    </row>
    <row r="21" spans="2:3" x14ac:dyDescent="0.45">
      <c r="C21" t="s">
        <v>103</v>
      </c>
    </row>
    <row r="22" spans="2:3" x14ac:dyDescent="0.45">
      <c r="C22" t="s">
        <v>104</v>
      </c>
    </row>
    <row r="23" spans="2:3" x14ac:dyDescent="0.45">
      <c r="C23" t="s">
        <v>105</v>
      </c>
    </row>
    <row r="24" spans="2:3" x14ac:dyDescent="0.45">
      <c r="C24" t="s">
        <v>106</v>
      </c>
    </row>
    <row r="25" spans="2:3" x14ac:dyDescent="0.45">
      <c r="C25" s="26" t="s">
        <v>107</v>
      </c>
    </row>
    <row r="26" spans="2:3" x14ac:dyDescent="0.45">
      <c r="C26" s="26" t="s">
        <v>108</v>
      </c>
    </row>
    <row r="27" spans="2:3" x14ac:dyDescent="0.45">
      <c r="C27" t="s">
        <v>109</v>
      </c>
    </row>
    <row r="29" spans="2:3" x14ac:dyDescent="0.45">
      <c r="C29" t="s">
        <v>110</v>
      </c>
    </row>
    <row r="30" spans="2:3" x14ac:dyDescent="0.45">
      <c r="C30" s="27" t="s">
        <v>111</v>
      </c>
    </row>
    <row r="31" spans="2:3" x14ac:dyDescent="0.45">
      <c r="C31" t="s">
        <v>112</v>
      </c>
    </row>
    <row r="33" spans="2:2" x14ac:dyDescent="0.45">
      <c r="B33" s="1" t="s">
        <v>113</v>
      </c>
    </row>
    <row r="34" spans="2:2" x14ac:dyDescent="0.45">
      <c r="B34" s="1"/>
    </row>
    <row r="35" spans="2:2" x14ac:dyDescent="0.45">
      <c r="B35" s="1" t="s">
        <v>114</v>
      </c>
    </row>
    <row r="36" spans="2:2" x14ac:dyDescent="0.45">
      <c r="B36" s="1" t="s">
        <v>115</v>
      </c>
    </row>
    <row r="37" spans="2:2" x14ac:dyDescent="0.45">
      <c r="B37" s="1" t="s">
        <v>116</v>
      </c>
    </row>
    <row r="38" spans="2:2" x14ac:dyDescent="0.45">
      <c r="B38" s="1" t="s">
        <v>118</v>
      </c>
    </row>
    <row r="39" spans="2:2" x14ac:dyDescent="0.45">
      <c r="B39" s="1"/>
    </row>
    <row r="40" spans="2:2" x14ac:dyDescent="0.45">
      <c r="B40" t="s">
        <v>154</v>
      </c>
    </row>
    <row r="41" spans="2:2" x14ac:dyDescent="0.45">
      <c r="B41" s="3" t="s">
        <v>155</v>
      </c>
    </row>
    <row r="88" spans="2:3" x14ac:dyDescent="0.45">
      <c r="B88" s="2" t="s">
        <v>156</v>
      </c>
    </row>
    <row r="90" spans="2:3" x14ac:dyDescent="0.45">
      <c r="B90" t="s">
        <v>158</v>
      </c>
    </row>
    <row r="91" spans="2:3" x14ac:dyDescent="0.45">
      <c r="B91" t="s">
        <v>159</v>
      </c>
    </row>
    <row r="92" spans="2:3" x14ac:dyDescent="0.45">
      <c r="C92" t="s">
        <v>161</v>
      </c>
    </row>
    <row r="94" spans="2:3" x14ac:dyDescent="0.45">
      <c r="B94" s="2" t="s">
        <v>379</v>
      </c>
    </row>
  </sheetData>
  <hyperlinks>
    <hyperlink ref="A1" location="GHRS!A1" display="Main" xr:uid="{0F7477E9-C344-4FA7-9FB9-DE7312F9A96B}"/>
    <hyperlink ref="C2" r:id="rId1" display="https://www.biohaven.com/pipeline/kv7/" xr:uid="{C5728A06-829F-4C0F-ACBA-0967B4E835BA}"/>
    <hyperlink ref="B16" r:id="rId2" display="https://www.biohaven.com/wp-content/uploads/ASENT-2023-poster-BHV-7000-discovery-characterization-FINALv22.pdf" xr:uid="{691E2B96-B74A-4BAC-A0FB-D7DD032E4489}"/>
    <hyperlink ref="B33" r:id="rId3" display="https://pmc.ncbi.nlm.nih.gov/articles/PMC7317068/?utm_source=chatgpt.com" xr:uid="{070DB950-3AC2-4903-B53E-A8D124663CD6}"/>
    <hyperlink ref="B37" r:id="rId4" display="https://www.scientificamerican.com/custom-media/mount-sinai/in-an-old-drug-new-hope-for-depression/?utm_source=chatgpt.com" xr:uid="{F2A13E90-F17C-4E99-AC69-D08B92F663AD}"/>
    <hyperlink ref="B36" r:id="rId5" display="https://psychiatryonline.org/doi/10.1176/appi.pn.2021.5.19?utm_source=chatgpt.com" xr:uid="{1473D8AA-BA1E-434B-A6C0-1AD8740118D9}"/>
    <hyperlink ref="B35" r:id="rId6" display="https://www.mountsinai.org/about/newsroom/2021/researchers-identify-brain-ion-channel-as-new-approach-to-treating-depression?utm_source=chatgpt.com" xr:uid="{B0C1C8B8-F662-4631-A578-20551910A719}"/>
    <hyperlink ref="B38" r:id="rId7" display="https://psychiatryonline.org/doi/full/10.1176/appi.ajp.2020.20050653?utm_source=chatgpt.com" xr:uid="{D9A30790-FCEE-4311-BBCB-BB778A77CF5E}"/>
  </hyperlinks>
  <pageMargins left="0.7" right="0.7" top="0.75" bottom="0.75" header="0.3" footer="0.3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3202-2715-4A5E-A74A-D546250B4CA8}">
  <dimension ref="A1:Q37"/>
  <sheetViews>
    <sheetView workbookViewId="0">
      <selection activeCell="K26" sqref="K26"/>
    </sheetView>
  </sheetViews>
  <sheetFormatPr defaultRowHeight="14.25" x14ac:dyDescent="0.45"/>
  <cols>
    <col min="13" max="13" width="25.3984375" bestFit="1" customWidth="1"/>
    <col min="14" max="14" width="6.46484375" bestFit="1" customWidth="1"/>
    <col min="15" max="15" width="18.06640625" bestFit="1" customWidth="1"/>
    <col min="17" max="17" width="9.1328125" customWidth="1"/>
  </cols>
  <sheetData>
    <row r="1" spans="1:15" ht="14.65" thickBot="1" x14ac:dyDescent="0.5">
      <c r="A1" s="1" t="s">
        <v>11</v>
      </c>
    </row>
    <row r="2" spans="1:15" x14ac:dyDescent="0.45">
      <c r="B2" s="6" t="s">
        <v>198</v>
      </c>
      <c r="E2" s="1" t="s">
        <v>69</v>
      </c>
      <c r="M2" s="22" t="s">
        <v>10</v>
      </c>
      <c r="N2" s="22" t="s">
        <v>9</v>
      </c>
      <c r="O2" s="22" t="s">
        <v>42</v>
      </c>
    </row>
    <row r="3" spans="1:15" x14ac:dyDescent="0.45">
      <c r="M3" t="s">
        <v>47</v>
      </c>
      <c r="N3" s="4" t="s">
        <v>49</v>
      </c>
      <c r="O3" s="4" t="s">
        <v>50</v>
      </c>
    </row>
    <row r="4" spans="1:15" ht="14.65" thickBot="1" x14ac:dyDescent="0.5">
      <c r="B4" t="s">
        <v>199</v>
      </c>
      <c r="M4" s="21" t="s">
        <v>48</v>
      </c>
      <c r="N4" s="23">
        <v>3</v>
      </c>
      <c r="O4" s="23" t="s">
        <v>181</v>
      </c>
    </row>
    <row r="5" spans="1:15" x14ac:dyDescent="0.45">
      <c r="N5" s="4"/>
      <c r="O5" s="4"/>
    </row>
    <row r="6" spans="1:15" x14ac:dyDescent="0.45">
      <c r="B6" t="s">
        <v>237</v>
      </c>
      <c r="N6" s="4"/>
      <c r="O6" s="4"/>
    </row>
    <row r="8" spans="1:15" x14ac:dyDescent="0.45">
      <c r="B8" t="s">
        <v>222</v>
      </c>
    </row>
    <row r="9" spans="1:15" x14ac:dyDescent="0.45">
      <c r="B9" t="s">
        <v>223</v>
      </c>
    </row>
    <row r="11" spans="1:15" x14ac:dyDescent="0.45">
      <c r="B11" t="s">
        <v>236</v>
      </c>
    </row>
    <row r="12" spans="1:15" x14ac:dyDescent="0.45">
      <c r="B12" t="s">
        <v>233</v>
      </c>
    </row>
    <row r="13" spans="1:15" x14ac:dyDescent="0.45">
      <c r="B13" t="s">
        <v>235</v>
      </c>
    </row>
    <row r="14" spans="1:15" x14ac:dyDescent="0.45">
      <c r="B14" t="s">
        <v>234</v>
      </c>
    </row>
    <row r="16" spans="1:15" x14ac:dyDescent="0.45">
      <c r="B16" t="s">
        <v>224</v>
      </c>
    </row>
    <row r="17" spans="2:17" x14ac:dyDescent="0.45">
      <c r="B17" t="s">
        <v>225</v>
      </c>
    </row>
    <row r="18" spans="2:17" x14ac:dyDescent="0.45">
      <c r="P18" s="4"/>
      <c r="Q18" s="4"/>
    </row>
    <row r="19" spans="2:17" x14ac:dyDescent="0.45">
      <c r="B19" t="s">
        <v>226</v>
      </c>
      <c r="P19" s="4"/>
      <c r="Q19" s="4"/>
    </row>
    <row r="20" spans="2:17" x14ac:dyDescent="0.45">
      <c r="B20" t="s">
        <v>227</v>
      </c>
    </row>
    <row r="21" spans="2:17" x14ac:dyDescent="0.45">
      <c r="B21" s="3" t="s">
        <v>228</v>
      </c>
    </row>
    <row r="23" spans="2:17" x14ac:dyDescent="0.45">
      <c r="B23" t="s">
        <v>229</v>
      </c>
    </row>
    <row r="24" spans="2:17" x14ac:dyDescent="0.45">
      <c r="B24" t="s">
        <v>230</v>
      </c>
    </row>
    <row r="26" spans="2:17" x14ac:dyDescent="0.45">
      <c r="B26" s="2" t="s">
        <v>245</v>
      </c>
    </row>
    <row r="28" spans="2:17" x14ac:dyDescent="0.45">
      <c r="B28" t="s">
        <v>246</v>
      </c>
    </row>
    <row r="29" spans="2:17" x14ac:dyDescent="0.45">
      <c r="B29" t="s">
        <v>247</v>
      </c>
    </row>
    <row r="31" spans="2:17" x14ac:dyDescent="0.45">
      <c r="B31" s="2" t="s">
        <v>244</v>
      </c>
    </row>
    <row r="33" spans="2:2" x14ac:dyDescent="0.45">
      <c r="B33" t="s">
        <v>240</v>
      </c>
    </row>
    <row r="34" spans="2:2" x14ac:dyDescent="0.45">
      <c r="B34" t="s">
        <v>241</v>
      </c>
    </row>
    <row r="36" spans="2:2" x14ac:dyDescent="0.45">
      <c r="B36" t="s">
        <v>242</v>
      </c>
    </row>
    <row r="37" spans="2:2" x14ac:dyDescent="0.45">
      <c r="B37" t="s">
        <v>243</v>
      </c>
    </row>
  </sheetData>
  <hyperlinks>
    <hyperlink ref="A1" location="GHRS!A1" display="Main" xr:uid="{1C3E191A-42F3-4227-9576-03B65CB460FE}"/>
    <hyperlink ref="E2" r:id="rId1" display="https://www.biohaven.com/pipeline/glutamate/" xr:uid="{A585325E-0910-4192-A916-B940DBC7A6A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228A-EFD4-460D-9D76-D33CFFAFE18A}">
  <dimension ref="A1:O17"/>
  <sheetViews>
    <sheetView workbookViewId="0">
      <selection activeCell="H19" sqref="H19"/>
    </sheetView>
  </sheetViews>
  <sheetFormatPr defaultRowHeight="14.25" x14ac:dyDescent="0.45"/>
  <cols>
    <col min="13" max="13" width="25.3984375" bestFit="1" customWidth="1"/>
    <col min="14" max="14" width="10.86328125" bestFit="1" customWidth="1"/>
    <col min="15" max="15" width="9.86328125" bestFit="1" customWidth="1"/>
  </cols>
  <sheetData>
    <row r="1" spans="1:15" ht="14.65" thickBot="1" x14ac:dyDescent="0.5">
      <c r="A1" s="1" t="s">
        <v>11</v>
      </c>
    </row>
    <row r="2" spans="1:15" x14ac:dyDescent="0.45">
      <c r="B2" s="6" t="s">
        <v>300</v>
      </c>
      <c r="E2" s="1" t="s">
        <v>68</v>
      </c>
      <c r="M2" s="22" t="s">
        <v>10</v>
      </c>
      <c r="N2" s="22" t="s">
        <v>9</v>
      </c>
      <c r="O2" s="22" t="s">
        <v>42</v>
      </c>
    </row>
    <row r="3" spans="1:15" x14ac:dyDescent="0.45">
      <c r="M3" t="s">
        <v>52</v>
      </c>
      <c r="N3" s="4" t="s">
        <v>328</v>
      </c>
      <c r="O3" s="4" t="s">
        <v>39</v>
      </c>
    </row>
    <row r="4" spans="1:15" ht="14.65" thickBot="1" x14ac:dyDescent="0.5">
      <c r="B4" t="s">
        <v>293</v>
      </c>
      <c r="M4" s="21" t="s">
        <v>53</v>
      </c>
      <c r="N4" s="23">
        <v>2</v>
      </c>
      <c r="O4" s="23" t="s">
        <v>302</v>
      </c>
    </row>
    <row r="5" spans="1:15" x14ac:dyDescent="0.45">
      <c r="B5" t="s">
        <v>295</v>
      </c>
    </row>
    <row r="7" spans="1:15" x14ac:dyDescent="0.45">
      <c r="B7" t="s">
        <v>296</v>
      </c>
    </row>
    <row r="8" spans="1:15" x14ac:dyDescent="0.45">
      <c r="B8" t="s">
        <v>297</v>
      </c>
    </row>
    <row r="9" spans="1:15" x14ac:dyDescent="0.45">
      <c r="B9" t="s">
        <v>298</v>
      </c>
    </row>
    <row r="10" spans="1:15" x14ac:dyDescent="0.45">
      <c r="B10" t="s">
        <v>299</v>
      </c>
    </row>
    <row r="12" spans="1:15" x14ac:dyDescent="0.45">
      <c r="B12" t="s">
        <v>294</v>
      </c>
    </row>
    <row r="13" spans="1:15" x14ac:dyDescent="0.45">
      <c r="B13" t="s">
        <v>301</v>
      </c>
    </row>
    <row r="15" spans="1:15" x14ac:dyDescent="0.45">
      <c r="B15" s="1" t="s">
        <v>303</v>
      </c>
    </row>
    <row r="17" spans="2:2" x14ac:dyDescent="0.45">
      <c r="B17" s="25" t="s">
        <v>329</v>
      </c>
    </row>
  </sheetData>
  <hyperlinks>
    <hyperlink ref="A1" location="GHRS!A1" display="Main" xr:uid="{A46ACAE6-5663-46AC-91DE-AA62BA503D47}"/>
    <hyperlink ref="E2" r:id="rId1" display="https://www.biohaven.com/pipeline/myostatin/" xr:uid="{0043BC27-82F3-497C-9729-D485BB1C47AE}"/>
    <hyperlink ref="B15" r:id="rId2" display="https://www.biohaven.com/wp-content/uploads/Poster_161.pdf" xr:uid="{030C8FC6-0606-4D9D-97D2-64ECF6DFBBFD}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1A75-2B28-4A6A-B8AD-35F0525583A8}">
  <dimension ref="A1:P12"/>
  <sheetViews>
    <sheetView workbookViewId="0">
      <selection activeCell="B14" sqref="B14"/>
    </sheetView>
  </sheetViews>
  <sheetFormatPr defaultRowHeight="14.25" x14ac:dyDescent="0.45"/>
  <cols>
    <col min="14" max="14" width="21.53125" bestFit="1" customWidth="1"/>
    <col min="15" max="15" width="5.33203125" bestFit="1" customWidth="1"/>
  </cols>
  <sheetData>
    <row r="1" spans="1:16" x14ac:dyDescent="0.45">
      <c r="A1" s="1" t="s">
        <v>11</v>
      </c>
    </row>
    <row r="2" spans="1:16" x14ac:dyDescent="0.45">
      <c r="N2" t="s">
        <v>10</v>
      </c>
      <c r="O2" t="s">
        <v>9</v>
      </c>
      <c r="P2" t="s">
        <v>42</v>
      </c>
    </row>
    <row r="3" spans="1:16" x14ac:dyDescent="0.45">
      <c r="B3" s="6" t="s">
        <v>342</v>
      </c>
      <c r="N3" t="s">
        <v>56</v>
      </c>
      <c r="O3" s="4">
        <v>2</v>
      </c>
      <c r="P3" s="4" t="s">
        <v>45</v>
      </c>
    </row>
    <row r="5" spans="1:16" x14ac:dyDescent="0.45">
      <c r="B5" t="s">
        <v>343</v>
      </c>
    </row>
    <row r="7" spans="1:16" x14ac:dyDescent="0.45">
      <c r="B7" t="s">
        <v>344</v>
      </c>
    </row>
    <row r="8" spans="1:16" x14ac:dyDescent="0.45">
      <c r="B8" t="s">
        <v>345</v>
      </c>
    </row>
    <row r="10" spans="1:16" x14ac:dyDescent="0.45">
      <c r="B10" t="s">
        <v>346</v>
      </c>
    </row>
    <row r="11" spans="1:16" x14ac:dyDescent="0.45">
      <c r="B11" t="s">
        <v>347</v>
      </c>
    </row>
    <row r="12" spans="1:16" x14ac:dyDescent="0.45">
      <c r="B12" t="s">
        <v>348</v>
      </c>
    </row>
  </sheetData>
  <hyperlinks>
    <hyperlink ref="A1" location="GHRS!A1" display="Main" xr:uid="{EE2B0919-31C3-4D90-8608-62E7E03810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21F52-B054-415D-8B79-85B60294341A}">
  <dimension ref="A1:F36"/>
  <sheetViews>
    <sheetView workbookViewId="0">
      <selection activeCell="C36" sqref="C36"/>
    </sheetView>
  </sheetViews>
  <sheetFormatPr defaultRowHeight="14.25" x14ac:dyDescent="0.45"/>
  <sheetData>
    <row r="1" spans="1:6" x14ac:dyDescent="0.45">
      <c r="A1" s="1" t="s">
        <v>11</v>
      </c>
    </row>
    <row r="2" spans="1:6" x14ac:dyDescent="0.45">
      <c r="B2" s="2" t="s">
        <v>15</v>
      </c>
      <c r="C2" s="1"/>
    </row>
    <row r="3" spans="1:6" x14ac:dyDescent="0.45">
      <c r="C3" s="2" t="s">
        <v>25</v>
      </c>
    </row>
    <row r="4" spans="1:6" x14ac:dyDescent="0.45">
      <c r="C4" s="28" t="s">
        <v>26</v>
      </c>
    </row>
    <row r="5" spans="1:6" x14ac:dyDescent="0.45">
      <c r="C5" s="28" t="s">
        <v>27</v>
      </c>
    </row>
    <row r="6" spans="1:6" x14ac:dyDescent="0.45">
      <c r="C6" s="28" t="s">
        <v>28</v>
      </c>
    </row>
    <row r="7" spans="1:6" x14ac:dyDescent="0.45">
      <c r="C7" s="28" t="s">
        <v>29</v>
      </c>
    </row>
    <row r="8" spans="1:6" x14ac:dyDescent="0.45">
      <c r="C8" s="28" t="s">
        <v>30</v>
      </c>
      <c r="D8" s="6"/>
      <c r="E8" s="6"/>
      <c r="F8" s="6"/>
    </row>
    <row r="9" spans="1:6" x14ac:dyDescent="0.45">
      <c r="C9" s="28" t="s">
        <v>31</v>
      </c>
      <c r="D9" s="6"/>
      <c r="E9" s="6"/>
      <c r="F9" s="6"/>
    </row>
    <row r="10" spans="1:6" x14ac:dyDescent="0.45">
      <c r="C10" s="28" t="s">
        <v>32</v>
      </c>
      <c r="D10" s="6"/>
      <c r="E10" s="6"/>
      <c r="F10" s="6"/>
    </row>
    <row r="11" spans="1:6" x14ac:dyDescent="0.45">
      <c r="C11" s="28" t="s">
        <v>33</v>
      </c>
      <c r="D11" s="6"/>
      <c r="E11" s="6"/>
      <c r="F11" s="6"/>
    </row>
    <row r="12" spans="1:6" x14ac:dyDescent="0.45">
      <c r="C12" s="28" t="s">
        <v>34</v>
      </c>
      <c r="D12" s="6"/>
      <c r="E12" s="6"/>
      <c r="F12" s="6"/>
    </row>
    <row r="13" spans="1:6" x14ac:dyDescent="0.45">
      <c r="C13" s="28" t="s">
        <v>35</v>
      </c>
      <c r="D13" s="6"/>
      <c r="E13" s="6"/>
      <c r="F13" s="6"/>
    </row>
    <row r="14" spans="1:6" x14ac:dyDescent="0.45">
      <c r="C14" s="28"/>
      <c r="D14" s="6"/>
      <c r="E14" s="6"/>
      <c r="F14" s="6"/>
    </row>
    <row r="15" spans="1:6" x14ac:dyDescent="0.45">
      <c r="C15" s="2" t="s">
        <v>40</v>
      </c>
      <c r="D15" s="6"/>
      <c r="E15" s="6"/>
      <c r="F15" s="6"/>
    </row>
    <row r="16" spans="1:6" x14ac:dyDescent="0.45">
      <c r="C16" s="30" t="s">
        <v>80</v>
      </c>
    </row>
    <row r="18" spans="3:3" x14ac:dyDescent="0.45">
      <c r="C18" s="1" t="s">
        <v>113</v>
      </c>
    </row>
    <row r="20" spans="3:3" x14ac:dyDescent="0.45">
      <c r="C20" s="1" t="s">
        <v>114</v>
      </c>
    </row>
    <row r="21" spans="3:3" x14ac:dyDescent="0.45">
      <c r="C21" s="1" t="s">
        <v>115</v>
      </c>
    </row>
    <row r="22" spans="3:3" x14ac:dyDescent="0.45">
      <c r="C22" s="1" t="s">
        <v>116</v>
      </c>
    </row>
    <row r="23" spans="3:3" x14ac:dyDescent="0.45">
      <c r="C23" s="30" t="s">
        <v>118</v>
      </c>
    </row>
    <row r="24" spans="3:3" x14ac:dyDescent="0.45">
      <c r="C24" s="1"/>
    </row>
    <row r="25" spans="3:3" x14ac:dyDescent="0.45">
      <c r="C25" s="30" t="s">
        <v>123</v>
      </c>
    </row>
    <row r="27" spans="3:3" x14ac:dyDescent="0.45">
      <c r="C27" s="2" t="s">
        <v>198</v>
      </c>
    </row>
    <row r="29" spans="3:3" x14ac:dyDescent="0.45">
      <c r="C29" s="1" t="s">
        <v>69</v>
      </c>
    </row>
    <row r="30" spans="3:3" x14ac:dyDescent="0.45">
      <c r="C30" s="1" t="s">
        <v>238</v>
      </c>
    </row>
    <row r="31" spans="3:3" x14ac:dyDescent="0.45">
      <c r="C31" s="1" t="s">
        <v>239</v>
      </c>
    </row>
    <row r="33" spans="3:3" x14ac:dyDescent="0.45">
      <c r="C33" s="2" t="s">
        <v>300</v>
      </c>
    </row>
    <row r="35" spans="3:3" x14ac:dyDescent="0.45">
      <c r="C35" s="30" t="s">
        <v>303</v>
      </c>
    </row>
    <row r="36" spans="3:3" x14ac:dyDescent="0.45">
      <c r="C36" s="1" t="s">
        <v>323</v>
      </c>
    </row>
  </sheetData>
  <hyperlinks>
    <hyperlink ref="A1" location="GHRS!A1" display="Main" xr:uid="{D70C4A8A-2E87-4D7E-872E-1FA77D15F472}"/>
    <hyperlink ref="C4" r:id="rId1" display="https://www.biohaven.com/" xr:uid="{0053F287-9683-419A-B860-48707DC862A2}"/>
    <hyperlink ref="C5" r:id="rId2" display="https://www.biohaven.com/pipeline/" xr:uid="{F8EE1FD5-55A3-4770-9C2E-400EBFF706FC}"/>
    <hyperlink ref="C6" r:id="rId3" display="https://www.biohaven.com/pipeline/innovation-engine/" xr:uid="{7D59D730-1A9C-41B5-B237-66F38592FF33}"/>
    <hyperlink ref="C7" r:id="rId4" display="https://www.biohaven.com/pipeline/clinical-trials/" xr:uid="{00B83DD8-18B6-4209-BDFF-20381F7DE0C3}"/>
    <hyperlink ref="C8" r:id="rId5" display="https://www.biohaven.com/pipeline/publications/" xr:uid="{172BAB00-069D-41A1-8268-827713A7FF4F}"/>
    <hyperlink ref="C9" r:id="rId6" display="https://www.biohaven.com/media/" xr:uid="{92A78D55-6D5C-46C1-A605-6BBF75DE3CFC}"/>
    <hyperlink ref="C10" r:id="rId7" display="https://ir.biohaven.com/press-releases" xr:uid="{DCC87CFC-1DCA-4902-A97A-54D18213E440}"/>
    <hyperlink ref="C11" r:id="rId8" display="https://www.biohaven.com/about/our-people/meet-our-ceo/" xr:uid="{2E413A92-A610-4367-9004-8EC65E50B3E3}"/>
    <hyperlink ref="C12" r:id="rId9" display="https://www.biohaven.com/about/board-of-directors/" xr:uid="{87DA434B-1839-40CD-B12C-251175945599}"/>
    <hyperlink ref="C13" r:id="rId10" display="https://www.biohaven.com/about/scientific-advisory-board/" xr:uid="{CC410E04-B74C-48CA-B2AB-1F91823CF784}"/>
    <hyperlink ref="C16" r:id="rId11" display="https://www.biohaven.com/wp-content/uploads/ASENT-2023-poster-BHV-7000-discovery-characterization-FINALv22.pdf" xr:uid="{CF021F1A-9C75-4E2B-B19B-395B01644BAF}"/>
    <hyperlink ref="C18" r:id="rId12" display="https://pmc.ncbi.nlm.nih.gov/articles/PMC7317068/?utm_source=chatgpt.com" xr:uid="{17F88CF4-F57C-44C8-B9EB-439DA4C33BC4}"/>
    <hyperlink ref="C20" r:id="rId13" display="https://www.mountsinai.org/about/newsroom/2021/researchers-identify-brain-ion-channel-as-new-approach-to-treating-depression?utm_source=chatgpt.com" xr:uid="{8839129F-F709-4609-8122-7557BF0228B0}"/>
    <hyperlink ref="C21" r:id="rId14" display="https://psychiatryonline.org/doi/10.1176/appi.pn.2021.5.19?utm_source=chatgpt.com" xr:uid="{6C2B3AE6-2D86-4153-9494-458148C60A31}"/>
    <hyperlink ref="C22" r:id="rId15" display="https://www.scientificamerican.com/custom-media/mount-sinai/in-an-old-drug-new-hope-for-depression/?utm_source=chatgpt.com" xr:uid="{AD8778F6-301F-4D67-BDEE-BBC7E8DD3FCD}"/>
    <hyperlink ref="C23" r:id="rId16" display="https://psychiatryonline.org/doi/full/10.1176/appi.ajp.2020.20050653?utm_source=chatgpt.com" xr:uid="{3A3B235D-1680-4D99-817F-2AA7EC2C38F3}"/>
    <hyperlink ref="C25" r:id="rId17" display="https://www.prnewswire.com/news-releases/biohaven-announces-positive-data-from-its-exploratory-electroencephalogram-eeg-biomarker-study-of-bhv-7000-completion-of-once-daily-formulation-development-and-plan-to-initiate-phase-3-pivotal-studies-301917174.html" xr:uid="{027EC32A-B504-42D4-BF14-45B2208690E7}"/>
    <hyperlink ref="C29" r:id="rId18" display="https://www.biohaven.com/pipeline/glutamate/" xr:uid="{289DDBE6-6BE3-488A-A325-B4AD57CC2B9D}"/>
    <hyperlink ref="C30" r:id="rId19" display="https://www.alzdiscovery.org/uploads/cognitive_vitality_media/Troriluzole_UPDATE_1.pdf" xr:uid="{0E959DA0-B437-466E-B2B6-7C7D9F8C7DD4}"/>
    <hyperlink ref="C31" r:id="rId20" display="https://www.alzforum.org/therapeutics/troriluzole" xr:uid="{19308630-67FA-4C60-95B9-C0001E8CE766}"/>
    <hyperlink ref="C35" r:id="rId21" display="https://www.biohaven.com/wp-content/uploads/Poster_161.pdf" xr:uid="{A9870EA3-91D6-48BD-A54A-6D163A63059B}"/>
    <hyperlink ref="C36" r:id="rId22" display="https://ir.biohaven.com/news-releases/news-release-details/biohaven-provides-update-taldefgrobep-alfa-development-program?utm_source=chatgpt.com" xr:uid="{F90A231A-46B8-40B1-A856-8AEC70E41C44}"/>
  </hyperlinks>
  <pageMargins left="0.7" right="0.7" top="0.75" bottom="0.75" header="0.3" footer="0.3"/>
  <pageSetup paperSize="9" orientation="portrait"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1CA1-DA18-4954-AE47-53C173350307}">
  <dimension ref="A1:G13"/>
  <sheetViews>
    <sheetView workbookViewId="0">
      <selection activeCell="B2" sqref="B2"/>
    </sheetView>
  </sheetViews>
  <sheetFormatPr defaultRowHeight="14.25" x14ac:dyDescent="0.45"/>
  <sheetData>
    <row r="1" spans="1:7" x14ac:dyDescent="0.45">
      <c r="A1" s="1" t="s">
        <v>11</v>
      </c>
    </row>
    <row r="2" spans="1:7" x14ac:dyDescent="0.45">
      <c r="B2" s="6" t="s">
        <v>82</v>
      </c>
    </row>
    <row r="3" spans="1:7" x14ac:dyDescent="0.45">
      <c r="B3" t="s">
        <v>16</v>
      </c>
    </row>
    <row r="4" spans="1:7" x14ac:dyDescent="0.45">
      <c r="B4" t="s">
        <v>17</v>
      </c>
    </row>
    <row r="6" spans="1:7" x14ac:dyDescent="0.45">
      <c r="B6" t="s">
        <v>176</v>
      </c>
    </row>
    <row r="7" spans="1:7" x14ac:dyDescent="0.45">
      <c r="B7" t="s">
        <v>18</v>
      </c>
    </row>
    <row r="9" spans="1:7" x14ac:dyDescent="0.45">
      <c r="B9" s="6" t="s">
        <v>19</v>
      </c>
      <c r="G9" s="1" t="s">
        <v>20</v>
      </c>
    </row>
    <row r="10" spans="1:7" x14ac:dyDescent="0.45">
      <c r="B10" t="s">
        <v>21</v>
      </c>
    </row>
    <row r="12" spans="1:7" x14ac:dyDescent="0.45">
      <c r="B12" s="6" t="s">
        <v>172</v>
      </c>
      <c r="F12" s="1" t="s">
        <v>173</v>
      </c>
    </row>
    <row r="13" spans="1:7" x14ac:dyDescent="0.45">
      <c r="B13" t="s">
        <v>174</v>
      </c>
    </row>
  </sheetData>
  <hyperlinks>
    <hyperlink ref="A1" location="GHRS!A1" display="Main" xr:uid="{9AFB38F1-6182-4AB8-B91D-7897BB405ACF}"/>
    <hyperlink ref="G9" r:id="rId1" location=":~:text=The%20Montgomery%E2%80%93%C3%85sberg%20Depression%20Rating%20Scale%20%28MADRS%29%20is%20a,of%20depressive%20episodes%20in%20patients%20with%20mood%20disorders." display="https://en.wikipedia.org/wiki/Montgomery%E2%80%93%C3%85sberg_Depression_Rating_Scale - :~:text=The%20Montgomery%E2%80%93%C3%85sberg%20Depression%20Rating%20Scale%20%28MADRS%29%20is%20a,of%20depressive%20episodes%20in%20patients%20with%20mood%20disorders." xr:uid="{F9BA595F-2A71-4A6C-A8F0-20E87BCD511F}"/>
    <hyperlink ref="F12" r:id="rId2" location=":~:text=The%20SHAPS%20is%20a%2014-item%20scale%20that%20measures,interaction%2C%20food%20and%20drink%2C%20sensory%20experience%2C%20and%20interest%2Fpastimes." display="https://datashare.nida.nih.gov/instrument/snaith-hamilton-pleasure-scale - :~:text=The%20SHAPS%20is%20a%2014-item%20scale%20that%20measures,interaction%2C%20food%20and%20drink%2C%20sensory%20experience%2C%20and%20interest%2Fpastimes." xr:uid="{F1200678-90A7-4D8F-9A36-BF6E446AD8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14</vt:i4>
      </vt:variant>
    </vt:vector>
  </HeadingPairs>
  <TitlesOfParts>
    <vt:vector size="14" baseType="lpstr">
      <vt:lpstr>BHVN</vt:lpstr>
      <vt:lpstr>Drugs</vt:lpstr>
      <vt:lpstr>Clinical Trials</vt:lpstr>
      <vt:lpstr>BHV-7000</vt:lpstr>
      <vt:lpstr>BHV-4157</vt:lpstr>
      <vt:lpstr>BHV-2000</vt:lpstr>
      <vt:lpstr>BHV-2100</vt:lpstr>
      <vt:lpstr>Literature</vt:lpstr>
      <vt:lpstr>MDD</vt:lpstr>
      <vt:lpstr>Bipolar Disorder</vt:lpstr>
      <vt:lpstr>Spinocerebellar Ataxia</vt:lpstr>
      <vt:lpstr>OCD</vt:lpstr>
      <vt:lpstr>Conclusion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2025-02-22T05:25:13Z</dcterms:created>
  <dcterms:modified xsi:type="dcterms:W3CDTF">2025-03-31T21:47:33Z</dcterms:modified>
</cp:coreProperties>
</file>