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US\DataScience_Class\Day1\"/>
    </mc:Choice>
  </mc:AlternateContent>
  <xr:revisionPtr revIDLastSave="0" documentId="13_ncr:1_{FBDF16FA-F77D-4BF6-8E38-29E1FECEDE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usehold survey of Lunch Order" sheetId="2" r:id="rId1"/>
  </sheets>
  <definedNames>
    <definedName name="_xlnm._FilterDatabase" localSheetId="0" hidden="1">'Household survey of Lunch Order'!$Q$15:$Q$27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18" i="2" l="1"/>
  <c r="J117" i="2"/>
  <c r="J116" i="2"/>
  <c r="J115" i="2"/>
  <c r="J114" i="2"/>
  <c r="J113" i="2"/>
  <c r="J112" i="2"/>
  <c r="I118" i="2"/>
  <c r="I117" i="2"/>
  <c r="I116" i="2"/>
  <c r="I115" i="2"/>
  <c r="I114" i="2"/>
  <c r="I113" i="2"/>
  <c r="I112" i="2"/>
  <c r="P104" i="2" a="1"/>
  <c r="P104" i="2" s="1"/>
  <c r="Q104" i="2" s="1"/>
  <c r="M104" i="2" a="1"/>
  <c r="M104" i="2" s="1"/>
  <c r="J104" i="2" a="1"/>
  <c r="J104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2" i="2" a="1"/>
  <c r="M2" i="2" s="1"/>
  <c r="K101" i="2"/>
  <c r="K106" i="2"/>
  <c r="K105" i="2"/>
  <c r="K104" i="2"/>
  <c r="H108" i="2"/>
  <c r="H107" i="2"/>
  <c r="H106" i="2"/>
  <c r="H105" i="2"/>
  <c r="G104" i="2" a="1"/>
  <c r="G104" i="2" s="1"/>
  <c r="I101" i="2"/>
  <c r="H104" i="2"/>
  <c r="H109" i="2" s="1"/>
  <c r="G101" i="2"/>
  <c r="E101" i="2"/>
  <c r="D101" i="2"/>
  <c r="C101" i="2"/>
  <c r="B10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2" i="2"/>
  <c r="F4" i="2"/>
  <c r="F5" i="2"/>
  <c r="F8" i="2"/>
  <c r="F9" i="2"/>
  <c r="F12" i="2"/>
  <c r="F13" i="2"/>
  <c r="F16" i="2"/>
  <c r="F17" i="2"/>
  <c r="F20" i="2"/>
  <c r="F21" i="2"/>
  <c r="F24" i="2"/>
  <c r="F25" i="2"/>
  <c r="F28" i="2"/>
  <c r="F29" i="2"/>
  <c r="F32" i="2"/>
  <c r="F33" i="2"/>
  <c r="F36" i="2"/>
  <c r="F37" i="2"/>
  <c r="F40" i="2"/>
  <c r="F41" i="2"/>
  <c r="F44" i="2"/>
  <c r="F45" i="2"/>
  <c r="F48" i="2"/>
  <c r="F49" i="2"/>
  <c r="F52" i="2"/>
  <c r="F53" i="2"/>
  <c r="F56" i="2"/>
  <c r="F57" i="2"/>
  <c r="F60" i="2"/>
  <c r="F61" i="2"/>
  <c r="F64" i="2"/>
  <c r="F65" i="2"/>
  <c r="F68" i="2"/>
  <c r="F69" i="2"/>
  <c r="F72" i="2"/>
  <c r="F73" i="2"/>
  <c r="F76" i="2"/>
  <c r="F77" i="2"/>
  <c r="F80" i="2"/>
  <c r="F81" i="2"/>
  <c r="F84" i="2"/>
  <c r="F85" i="2"/>
  <c r="F88" i="2"/>
  <c r="F89" i="2"/>
  <c r="F92" i="2"/>
  <c r="F93" i="2"/>
  <c r="F96" i="2"/>
  <c r="F97" i="2"/>
  <c r="F100" i="2"/>
  <c r="F3" i="2"/>
  <c r="F6" i="2"/>
  <c r="F7" i="2"/>
  <c r="F10" i="2"/>
  <c r="F11" i="2"/>
  <c r="F14" i="2"/>
  <c r="F15" i="2"/>
  <c r="F18" i="2"/>
  <c r="F19" i="2"/>
  <c r="F22" i="2"/>
  <c r="F23" i="2"/>
  <c r="F26" i="2"/>
  <c r="F27" i="2"/>
  <c r="F30" i="2"/>
  <c r="F31" i="2"/>
  <c r="F34" i="2"/>
  <c r="F35" i="2"/>
  <c r="F38" i="2"/>
  <c r="F39" i="2"/>
  <c r="F42" i="2"/>
  <c r="F43" i="2"/>
  <c r="F46" i="2"/>
  <c r="F47" i="2"/>
  <c r="F50" i="2"/>
  <c r="F51" i="2"/>
  <c r="F54" i="2"/>
  <c r="F55" i="2"/>
  <c r="F58" i="2"/>
  <c r="F59" i="2"/>
  <c r="F62" i="2"/>
  <c r="F63" i="2"/>
  <c r="F66" i="2"/>
  <c r="F67" i="2"/>
  <c r="F70" i="2"/>
  <c r="F71" i="2"/>
  <c r="F74" i="2"/>
  <c r="F75" i="2"/>
  <c r="F78" i="2"/>
  <c r="F79" i="2"/>
  <c r="F82" i="2"/>
  <c r="F83" i="2"/>
  <c r="F86" i="2"/>
  <c r="F87" i="2"/>
  <c r="F90" i="2"/>
  <c r="F91" i="2"/>
  <c r="F94" i="2"/>
  <c r="F95" i="2"/>
  <c r="F98" i="2"/>
  <c r="F99" i="2"/>
  <c r="N104" i="2" l="1"/>
  <c r="K109" i="2"/>
  <c r="Q105" i="2"/>
  <c r="N106" i="2"/>
  <c r="N105" i="2"/>
  <c r="Q106" i="2"/>
  <c r="Q107" i="2"/>
  <c r="F2" i="2"/>
  <c r="F101" i="2" s="1"/>
  <c r="N109" i="2" l="1"/>
  <c r="Q10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<sst xmlns="http://schemas.openxmlformats.org/spreadsheetml/2006/main" count="437" uniqueCount="39">
  <si>
    <t>Khichdi</t>
  </si>
  <si>
    <t xml:space="preserve">Vatana Bhat </t>
  </si>
  <si>
    <t>ZIP Code</t>
  </si>
  <si>
    <t>Age 45-65</t>
  </si>
  <si>
    <t>Sambar Rice</t>
  </si>
  <si>
    <t>Curd Rice</t>
  </si>
  <si>
    <t>Veg Rice</t>
  </si>
  <si>
    <t>Aloo Paratha</t>
  </si>
  <si>
    <t>Above 65</t>
  </si>
  <si>
    <t>ReadyMeals</t>
  </si>
  <si>
    <t>Rice Item</t>
  </si>
  <si>
    <t>Number</t>
  </si>
  <si>
    <t>Kadhi Rice</t>
  </si>
  <si>
    <t>Chapati-Sabzi</t>
  </si>
  <si>
    <t>Bajri-Veg</t>
  </si>
  <si>
    <t>Curd</t>
  </si>
  <si>
    <t>Raita</t>
  </si>
  <si>
    <t>salad</t>
  </si>
  <si>
    <t>Approx Daily Bill</t>
  </si>
  <si>
    <t>Age &lt;= 18</t>
  </si>
  <si>
    <t>Chapati-Item</t>
  </si>
  <si>
    <t>Raita-item</t>
  </si>
  <si>
    <t>`</t>
  </si>
  <si>
    <t>No suggestion</t>
  </si>
  <si>
    <t>Varhadi Khichdi</t>
  </si>
  <si>
    <t>Moong Dal Khichdi</t>
  </si>
  <si>
    <t>Covid-diet Suggestion</t>
  </si>
  <si>
    <t>Family size</t>
  </si>
  <si>
    <t>Age 18-45</t>
  </si>
  <si>
    <t>&lt;=200</t>
  </si>
  <si>
    <t>401 - 600</t>
  </si>
  <si>
    <t>601 - 800</t>
  </si>
  <si>
    <t>801 - 1000</t>
  </si>
  <si>
    <t>1000 - 1200</t>
  </si>
  <si>
    <t>201 - 400</t>
  </si>
  <si>
    <t>Individual order amounts</t>
  </si>
  <si>
    <t>Individual order amounts range</t>
  </si>
  <si>
    <t>Daily Total in that range</t>
  </si>
  <si>
    <t>How many daily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</si>
</sst>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7" xfId="0" applyFont="1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0" xfId="0" applyFont="1" applyBorder="1"/>
    <xf numFmtId="0" fontId="18" fillId="0" borderId="0" xfId="0" applyFont="1"/>
    <xf numFmtId="0" fontId="18" fillId="0" borderId="10" xfId="0" applyFont="1" applyBorder="1" applyAlignment="1">
      <alignment wrapText="1"/>
    </xf>
    <xf numFmtId="0" fontId="18" fillId="0" borderId="18" xfId="0" applyFont="1" applyBorder="1"/>
    <xf numFmtId="0" fontId="18" fillId="0" borderId="19" xfId="0" applyFont="1" applyFill="1" applyBorder="1"/>
    <xf numFmtId="0" fontId="18" fillId="0" borderId="20" xfId="0" applyFont="1" applyBorder="1"/>
    <xf numFmtId="0" fontId="18" fillId="0" borderId="19" xfId="0" applyFont="1" applyBorder="1"/>
    <xf numFmtId="0" fontId="0" fillId="0" borderId="0" xfId="0" applyAlignment="1">
      <alignment horizontal="left" vertical="top" wrapText="1"/>
    </xf>
    <xf numFmtId="0" fontId="18" fillId="0" borderId="1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/>
    <xf numFmtId="0" fontId="18" fillId="0" borderId="23" xfId="0" applyFont="1" applyBorder="1"/>
    <xf numFmtId="0" fontId="18" fillId="33" borderId="24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"/>
  <sheetViews>
    <sheetView tabSelected="1" workbookViewId="0">
      <selection activeCell="N117" sqref="N117"/>
    </sheetView>
  </sheetViews>
  <sheetFormatPr defaultRowHeight="15" x14ac:dyDescent="0.25"/>
  <cols>
    <col min="2" max="2" width="9.140625" customWidth="1"/>
    <col min="3" max="3" width="9.85546875" customWidth="1"/>
    <col min="4" max="5" width="9.140625" customWidth="1"/>
    <col min="7" max="7" width="11.7109375" bestFit="1" customWidth="1"/>
    <col min="8" max="8" width="13.7109375" bestFit="1" customWidth="1"/>
    <col min="9" max="9" width="8.28515625" bestFit="1" customWidth="1"/>
    <col min="10" max="10" width="18.28515625" bestFit="1" customWidth="1"/>
    <col min="12" max="12" width="10.28515625" bestFit="1" customWidth="1"/>
    <col min="13" max="13" width="10.28515625" customWidth="1"/>
    <col min="14" max="14" width="17.7109375" bestFit="1" customWidth="1"/>
    <col min="15" max="15" width="11.7109375" customWidth="1"/>
    <col min="16" max="16" width="17.7109375" bestFit="1" customWidth="1"/>
    <col min="17" max="17" width="11.7109375" bestFit="1" customWidth="1"/>
    <col min="20" max="20" width="13.140625" bestFit="1" customWidth="1"/>
    <col min="26" max="26" width="17.7109375" bestFit="1" customWidth="1"/>
  </cols>
  <sheetData>
    <row r="1" spans="1:15" ht="40.5" x14ac:dyDescent="0.25">
      <c r="A1" s="10" t="s">
        <v>2</v>
      </c>
      <c r="B1" s="10" t="s">
        <v>27</v>
      </c>
      <c r="C1" s="10" t="s">
        <v>28</v>
      </c>
      <c r="D1" s="10" t="s">
        <v>3</v>
      </c>
      <c r="E1" s="10" t="s">
        <v>8</v>
      </c>
      <c r="F1" s="10" t="s">
        <v>19</v>
      </c>
      <c r="G1" s="10" t="s">
        <v>9</v>
      </c>
      <c r="H1" s="10" t="s">
        <v>10</v>
      </c>
      <c r="I1" s="10" t="s">
        <v>11</v>
      </c>
      <c r="J1" s="10" t="s">
        <v>20</v>
      </c>
      <c r="K1" s="10" t="s">
        <v>11</v>
      </c>
      <c r="L1" s="10" t="s">
        <v>21</v>
      </c>
      <c r="M1" s="10" t="s">
        <v>11</v>
      </c>
      <c r="N1" s="10" t="s">
        <v>26</v>
      </c>
      <c r="O1" s="10" t="s">
        <v>18</v>
      </c>
    </row>
    <row r="2" spans="1:15" x14ac:dyDescent="0.25">
      <c r="A2" s="8">
        <v>421201</v>
      </c>
      <c r="B2" s="8">
        <v>6</v>
      </c>
      <c r="C2" s="8">
        <v>2</v>
      </c>
      <c r="D2" s="8">
        <v>4</v>
      </c>
      <c r="E2" s="8">
        <v>0</v>
      </c>
      <c r="F2" s="8">
        <f>B2-(C2+D2+E2)</f>
        <v>0</v>
      </c>
      <c r="G2" s="8">
        <v>2</v>
      </c>
      <c r="H2" s="8" t="s">
        <v>12</v>
      </c>
      <c r="I2" s="8">
        <v>5</v>
      </c>
      <c r="J2" s="8" t="s">
        <v>14</v>
      </c>
      <c r="K2" s="8">
        <v>3</v>
      </c>
      <c r="L2" s="8" t="s">
        <v>15</v>
      </c>
      <c r="M2" s="8" cm="1">
        <f t="array" ref="M2">_xlfn.IFS(L2="Raita",ROUND(B2/2,0),L2="Curd",B2,L2="Salad",1)</f>
        <v>6</v>
      </c>
      <c r="N2" s="8" t="s">
        <v>24</v>
      </c>
      <c r="O2" s="8">
        <f>(G2+I2+K2)*75</f>
        <v>750</v>
      </c>
    </row>
    <row r="3" spans="1:15" x14ac:dyDescent="0.25">
      <c r="A3" s="8">
        <v>421203</v>
      </c>
      <c r="B3" s="8">
        <v>7</v>
      </c>
      <c r="C3" s="8">
        <v>1</v>
      </c>
      <c r="D3" s="8">
        <v>0</v>
      </c>
      <c r="E3" s="8">
        <v>4</v>
      </c>
      <c r="F3" s="8">
        <f t="shared" ref="F3:F66" si="0">B3-(C3+D3+E3)</f>
        <v>2</v>
      </c>
      <c r="G3" s="8">
        <v>2</v>
      </c>
      <c r="H3" s="8" t="s">
        <v>12</v>
      </c>
      <c r="I3" s="8">
        <v>3</v>
      </c>
      <c r="J3" s="8" t="s">
        <v>14</v>
      </c>
      <c r="K3" s="8">
        <v>5</v>
      </c>
      <c r="L3" s="8" t="s">
        <v>16</v>
      </c>
      <c r="M3" s="8" cm="1">
        <f t="array" ref="M3">_xlfn.IFS(L3="Raita",ROUND(B3/2,0),L3="Curd",B3,L3="Salad",1)</f>
        <v>4</v>
      </c>
      <c r="N3" s="8" t="s">
        <v>1</v>
      </c>
      <c r="O3" s="8">
        <f t="shared" ref="O3:O66" si="1">(G3+I3+K3)*75</f>
        <v>750</v>
      </c>
    </row>
    <row r="4" spans="1:15" x14ac:dyDescent="0.25">
      <c r="A4" s="8">
        <v>421201</v>
      </c>
      <c r="B4" s="8">
        <v>3</v>
      </c>
      <c r="C4" s="8">
        <v>3</v>
      </c>
      <c r="D4" s="8">
        <v>0</v>
      </c>
      <c r="E4" s="8">
        <v>0</v>
      </c>
      <c r="F4" s="8">
        <f t="shared" si="0"/>
        <v>0</v>
      </c>
      <c r="G4" s="8">
        <v>0</v>
      </c>
      <c r="H4" s="8" t="s">
        <v>0</v>
      </c>
      <c r="I4" s="8">
        <v>2</v>
      </c>
      <c r="J4" s="8" t="s">
        <v>14</v>
      </c>
      <c r="K4" s="8">
        <v>1</v>
      </c>
      <c r="L4" s="8" t="s">
        <v>16</v>
      </c>
      <c r="M4" s="8" cm="1">
        <f t="array" ref="M4">_xlfn.IFS(L4="Raita",ROUND(B4/2,0),L4="Curd",B4,L4="Salad",1)</f>
        <v>2</v>
      </c>
      <c r="N4" s="8" t="s">
        <v>25</v>
      </c>
      <c r="O4" s="8">
        <f t="shared" si="1"/>
        <v>225</v>
      </c>
    </row>
    <row r="5" spans="1:15" x14ac:dyDescent="0.25">
      <c r="A5" s="8">
        <v>421202</v>
      </c>
      <c r="B5" s="8">
        <v>10</v>
      </c>
      <c r="C5" s="8">
        <v>2</v>
      </c>
      <c r="D5" s="8">
        <v>6</v>
      </c>
      <c r="E5" s="8">
        <v>2</v>
      </c>
      <c r="F5" s="8">
        <f t="shared" si="0"/>
        <v>0</v>
      </c>
      <c r="G5" s="8">
        <v>2</v>
      </c>
      <c r="H5" s="8" t="s">
        <v>5</v>
      </c>
      <c r="I5" s="8">
        <v>2</v>
      </c>
      <c r="J5" s="8" t="s">
        <v>14</v>
      </c>
      <c r="K5" s="8">
        <v>3</v>
      </c>
      <c r="L5" s="8" t="s">
        <v>17</v>
      </c>
      <c r="M5" s="8" cm="1">
        <f t="array" ref="M5">_xlfn.IFS(L5="Raita",ROUND(B5/2,0),L5="Curd",B5,L5="Salad",1)</f>
        <v>1</v>
      </c>
      <c r="N5" s="8" t="s">
        <v>25</v>
      </c>
      <c r="O5" s="8">
        <f t="shared" si="1"/>
        <v>525</v>
      </c>
    </row>
    <row r="6" spans="1:15" x14ac:dyDescent="0.25">
      <c r="A6" s="8">
        <v>421203</v>
      </c>
      <c r="B6" s="8">
        <v>3</v>
      </c>
      <c r="C6" s="8">
        <v>0</v>
      </c>
      <c r="D6" s="8">
        <v>1</v>
      </c>
      <c r="E6" s="8">
        <v>2</v>
      </c>
      <c r="F6" s="8">
        <f t="shared" si="0"/>
        <v>0</v>
      </c>
      <c r="G6" s="8">
        <v>0</v>
      </c>
      <c r="H6" s="8" t="s">
        <v>6</v>
      </c>
      <c r="I6" s="8">
        <v>2</v>
      </c>
      <c r="J6" s="8" t="s">
        <v>13</v>
      </c>
      <c r="K6" s="8">
        <v>2</v>
      </c>
      <c r="L6" s="8" t="s">
        <v>16</v>
      </c>
      <c r="M6" s="8" cm="1">
        <f t="array" ref="M6">_xlfn.IFS(L6="Raita",ROUND(B6/2,0),L6="Curd",B6,L6="Salad",1)</f>
        <v>2</v>
      </c>
      <c r="N6" s="8" t="s">
        <v>23</v>
      </c>
      <c r="O6" s="8">
        <f t="shared" si="1"/>
        <v>300</v>
      </c>
    </row>
    <row r="7" spans="1:15" x14ac:dyDescent="0.25">
      <c r="A7" s="8">
        <v>421204</v>
      </c>
      <c r="B7" s="8">
        <v>6</v>
      </c>
      <c r="C7" s="8">
        <v>6</v>
      </c>
      <c r="D7" s="8">
        <v>0</v>
      </c>
      <c r="E7" s="8">
        <v>0</v>
      </c>
      <c r="F7" s="8">
        <f t="shared" si="0"/>
        <v>0</v>
      </c>
      <c r="G7" s="8">
        <v>3</v>
      </c>
      <c r="H7" s="8" t="s">
        <v>4</v>
      </c>
      <c r="I7" s="8">
        <v>1</v>
      </c>
      <c r="J7" s="8" t="s">
        <v>7</v>
      </c>
      <c r="K7" s="8">
        <v>3</v>
      </c>
      <c r="L7" s="8" t="s">
        <v>15</v>
      </c>
      <c r="M7" s="8" cm="1">
        <f t="array" ref="M7">_xlfn.IFS(L7="Raita",ROUND(B7/2,0),L7="Curd",B7,L7="Salad",1)</f>
        <v>6</v>
      </c>
      <c r="N7" s="8" t="s">
        <v>1</v>
      </c>
      <c r="O7" s="8">
        <f t="shared" si="1"/>
        <v>525</v>
      </c>
    </row>
    <row r="8" spans="1:15" x14ac:dyDescent="0.25">
      <c r="A8" s="8">
        <v>421203</v>
      </c>
      <c r="B8" s="8">
        <v>5</v>
      </c>
      <c r="C8" s="8">
        <v>0</v>
      </c>
      <c r="D8" s="8">
        <v>4</v>
      </c>
      <c r="E8" s="8">
        <v>0</v>
      </c>
      <c r="F8" s="8">
        <f t="shared" si="0"/>
        <v>1</v>
      </c>
      <c r="G8" s="8">
        <v>2</v>
      </c>
      <c r="H8" s="8" t="s">
        <v>5</v>
      </c>
      <c r="I8" s="8">
        <v>3</v>
      </c>
      <c r="J8" s="8" t="s">
        <v>14</v>
      </c>
      <c r="K8" s="8">
        <v>4</v>
      </c>
      <c r="L8" s="8" t="s">
        <v>16</v>
      </c>
      <c r="M8" s="8" cm="1">
        <f t="array" ref="M8">_xlfn.IFS(L8="Raita",ROUND(B8/2,0),L8="Curd",B8,L8="Salad",1)</f>
        <v>3</v>
      </c>
      <c r="N8" s="8" t="s">
        <v>23</v>
      </c>
      <c r="O8" s="8">
        <f t="shared" si="1"/>
        <v>675</v>
      </c>
    </row>
    <row r="9" spans="1:15" x14ac:dyDescent="0.25">
      <c r="A9" s="8">
        <v>421203</v>
      </c>
      <c r="B9" s="8">
        <v>9</v>
      </c>
      <c r="C9" s="8">
        <v>7</v>
      </c>
      <c r="D9" s="8">
        <v>2</v>
      </c>
      <c r="E9" s="8">
        <v>0</v>
      </c>
      <c r="F9" s="8">
        <f t="shared" si="0"/>
        <v>0</v>
      </c>
      <c r="G9" s="8">
        <v>0</v>
      </c>
      <c r="H9" s="8" t="s">
        <v>4</v>
      </c>
      <c r="I9" s="8">
        <v>5</v>
      </c>
      <c r="J9" s="8" t="s">
        <v>7</v>
      </c>
      <c r="K9" s="8">
        <v>3</v>
      </c>
      <c r="L9" s="8" t="s">
        <v>17</v>
      </c>
      <c r="M9" s="8" cm="1">
        <f t="array" ref="M9">_xlfn.IFS(L9="Raita",ROUND(B9/2,0),L9="Curd",B9,L9="Salad",1)</f>
        <v>1</v>
      </c>
      <c r="N9" s="8" t="s">
        <v>1</v>
      </c>
      <c r="O9" s="8">
        <f t="shared" si="1"/>
        <v>600</v>
      </c>
    </row>
    <row r="10" spans="1:15" x14ac:dyDescent="0.25">
      <c r="A10" s="8">
        <v>421203</v>
      </c>
      <c r="B10" s="8">
        <v>4</v>
      </c>
      <c r="C10" s="8">
        <v>4</v>
      </c>
      <c r="D10" s="8">
        <v>0</v>
      </c>
      <c r="E10" s="8">
        <v>0</v>
      </c>
      <c r="F10" s="8">
        <f t="shared" si="0"/>
        <v>0</v>
      </c>
      <c r="G10" s="8">
        <v>2</v>
      </c>
      <c r="H10" s="8" t="s">
        <v>4</v>
      </c>
      <c r="I10" s="8">
        <v>5</v>
      </c>
      <c r="J10" s="8" t="s">
        <v>14</v>
      </c>
      <c r="K10" s="8">
        <v>1</v>
      </c>
      <c r="L10" s="8" t="s">
        <v>16</v>
      </c>
      <c r="M10" s="8" cm="1">
        <f t="array" ref="M10">_xlfn.IFS(L10="Raita",ROUND(B10/2,0),L10="Curd",B10,L10="Salad",1)</f>
        <v>2</v>
      </c>
      <c r="N10" s="8" t="s">
        <v>25</v>
      </c>
      <c r="O10" s="8">
        <f t="shared" si="1"/>
        <v>600</v>
      </c>
    </row>
    <row r="11" spans="1:15" x14ac:dyDescent="0.25">
      <c r="A11" s="8">
        <v>421201</v>
      </c>
      <c r="B11" s="8">
        <v>2</v>
      </c>
      <c r="C11" s="8">
        <v>2</v>
      </c>
      <c r="D11" s="8">
        <v>0</v>
      </c>
      <c r="E11" s="8">
        <v>0</v>
      </c>
      <c r="F11" s="8">
        <f t="shared" si="0"/>
        <v>0</v>
      </c>
      <c r="G11" s="8">
        <v>0</v>
      </c>
      <c r="H11" s="8" t="s">
        <v>12</v>
      </c>
      <c r="I11" s="8">
        <v>3</v>
      </c>
      <c r="J11" s="8" t="s">
        <v>7</v>
      </c>
      <c r="K11" s="8">
        <v>5</v>
      </c>
      <c r="L11" s="8" t="s">
        <v>16</v>
      </c>
      <c r="M11" s="8" cm="1">
        <f t="array" ref="M11">_xlfn.IFS(L11="Raita",ROUND(B11/2,0),L11="Curd",B11,L11="Salad",1)</f>
        <v>1</v>
      </c>
      <c r="N11" s="8" t="s">
        <v>23</v>
      </c>
      <c r="O11" s="8">
        <f t="shared" si="1"/>
        <v>600</v>
      </c>
    </row>
    <row r="12" spans="1:15" x14ac:dyDescent="0.25">
      <c r="A12" s="8">
        <v>421202</v>
      </c>
      <c r="B12" s="8">
        <v>6</v>
      </c>
      <c r="C12" s="8">
        <v>6</v>
      </c>
      <c r="D12" s="8">
        <v>0</v>
      </c>
      <c r="E12" s="8">
        <v>0</v>
      </c>
      <c r="F12" s="8">
        <f t="shared" si="0"/>
        <v>0</v>
      </c>
      <c r="G12" s="8">
        <v>3</v>
      </c>
      <c r="H12" s="8" t="s">
        <v>12</v>
      </c>
      <c r="I12" s="8">
        <v>4</v>
      </c>
      <c r="J12" s="8" t="s">
        <v>14</v>
      </c>
      <c r="K12" s="8">
        <v>4</v>
      </c>
      <c r="L12" s="8" t="s">
        <v>15</v>
      </c>
      <c r="M12" s="8" cm="1">
        <f t="array" ref="M12">_xlfn.IFS(L12="Raita",ROUND(B12/2,0),L12="Curd",B12,L12="Salad",1)</f>
        <v>6</v>
      </c>
      <c r="N12" s="8" t="s">
        <v>24</v>
      </c>
      <c r="O12" s="8">
        <f t="shared" si="1"/>
        <v>825</v>
      </c>
    </row>
    <row r="13" spans="1:15" x14ac:dyDescent="0.25">
      <c r="A13" s="8">
        <v>421202</v>
      </c>
      <c r="B13" s="8">
        <v>9</v>
      </c>
      <c r="C13" s="8">
        <v>6</v>
      </c>
      <c r="D13" s="8">
        <v>0</v>
      </c>
      <c r="E13" s="8">
        <v>2</v>
      </c>
      <c r="F13" s="8">
        <f t="shared" si="0"/>
        <v>1</v>
      </c>
      <c r="G13" s="8">
        <v>4</v>
      </c>
      <c r="H13" s="8" t="s">
        <v>0</v>
      </c>
      <c r="I13" s="8">
        <v>2</v>
      </c>
      <c r="J13" s="8" t="s">
        <v>13</v>
      </c>
      <c r="K13" s="8">
        <v>1</v>
      </c>
      <c r="L13" s="8" t="s">
        <v>15</v>
      </c>
      <c r="M13" s="8" cm="1">
        <f t="array" ref="M13">_xlfn.IFS(L13="Raita",ROUND(B13/2,0),L13="Curd",B13,L13="Salad",1)</f>
        <v>9</v>
      </c>
      <c r="N13" s="8" t="s">
        <v>23</v>
      </c>
      <c r="O13" s="8">
        <f t="shared" si="1"/>
        <v>525</v>
      </c>
    </row>
    <row r="14" spans="1:15" x14ac:dyDescent="0.25">
      <c r="A14" s="8">
        <v>421201</v>
      </c>
      <c r="B14" s="8">
        <v>6</v>
      </c>
      <c r="C14" s="8">
        <v>5</v>
      </c>
      <c r="D14" s="8">
        <v>1</v>
      </c>
      <c r="E14" s="8">
        <v>0</v>
      </c>
      <c r="F14" s="8">
        <f t="shared" si="0"/>
        <v>0</v>
      </c>
      <c r="G14" s="8">
        <v>3</v>
      </c>
      <c r="H14" s="8" t="s">
        <v>12</v>
      </c>
      <c r="I14" s="8">
        <v>2</v>
      </c>
      <c r="J14" s="8" t="s">
        <v>7</v>
      </c>
      <c r="K14" s="8">
        <v>4</v>
      </c>
      <c r="L14" s="8" t="s">
        <v>17</v>
      </c>
      <c r="M14" s="8" cm="1">
        <f t="array" ref="M14">_xlfn.IFS(L14="Raita",ROUND(B14/2,0),L14="Curd",B14,L14="Salad",1)</f>
        <v>1</v>
      </c>
      <c r="N14" s="8" t="s">
        <v>1</v>
      </c>
      <c r="O14" s="8">
        <f t="shared" si="1"/>
        <v>675</v>
      </c>
    </row>
    <row r="15" spans="1:15" x14ac:dyDescent="0.25">
      <c r="A15" s="8">
        <v>421201</v>
      </c>
      <c r="B15" s="8">
        <v>9</v>
      </c>
      <c r="C15" s="8">
        <v>6</v>
      </c>
      <c r="D15" s="8">
        <v>0</v>
      </c>
      <c r="E15" s="8">
        <v>0</v>
      </c>
      <c r="F15" s="8">
        <f t="shared" si="0"/>
        <v>3</v>
      </c>
      <c r="G15" s="8">
        <v>3</v>
      </c>
      <c r="H15" s="8" t="s">
        <v>4</v>
      </c>
      <c r="I15" s="8">
        <v>3</v>
      </c>
      <c r="J15" s="8" t="s">
        <v>7</v>
      </c>
      <c r="K15" s="8">
        <v>3</v>
      </c>
      <c r="L15" s="8" t="s">
        <v>16</v>
      </c>
      <c r="M15" s="8" cm="1">
        <f t="array" ref="M15">_xlfn.IFS(L15="Raita",ROUND(B15/2,0),L15="Curd",B15,L15="Salad",1)</f>
        <v>5</v>
      </c>
      <c r="N15" s="8" t="s">
        <v>25</v>
      </c>
      <c r="O15" s="8">
        <f t="shared" si="1"/>
        <v>675</v>
      </c>
    </row>
    <row r="16" spans="1:15" x14ac:dyDescent="0.25">
      <c r="A16" s="8">
        <v>421204</v>
      </c>
      <c r="B16" s="8">
        <v>9</v>
      </c>
      <c r="C16" s="8">
        <v>3</v>
      </c>
      <c r="D16" s="8">
        <v>2</v>
      </c>
      <c r="E16" s="8">
        <v>4</v>
      </c>
      <c r="F16" s="8">
        <f t="shared" si="0"/>
        <v>0</v>
      </c>
      <c r="G16" s="8">
        <v>3</v>
      </c>
      <c r="H16" s="8" t="s">
        <v>5</v>
      </c>
      <c r="I16" s="8">
        <v>2</v>
      </c>
      <c r="J16" s="8" t="s">
        <v>14</v>
      </c>
      <c r="K16" s="8">
        <v>6</v>
      </c>
      <c r="L16" s="8" t="s">
        <v>15</v>
      </c>
      <c r="M16" s="8" cm="1">
        <f t="array" ref="M16">_xlfn.IFS(L16="Raita",ROUND(B16/2,0),L16="Curd",B16,L16="Salad",1)</f>
        <v>9</v>
      </c>
      <c r="N16" s="8" t="s">
        <v>25</v>
      </c>
      <c r="O16" s="8">
        <f t="shared" si="1"/>
        <v>825</v>
      </c>
    </row>
    <row r="17" spans="1:15" x14ac:dyDescent="0.25">
      <c r="A17" s="8">
        <v>421204</v>
      </c>
      <c r="B17" s="8">
        <v>4</v>
      </c>
      <c r="C17" s="8">
        <v>0</v>
      </c>
      <c r="D17" s="8">
        <v>1</v>
      </c>
      <c r="E17" s="8">
        <v>1</v>
      </c>
      <c r="F17" s="8">
        <f t="shared" si="0"/>
        <v>2</v>
      </c>
      <c r="G17" s="8">
        <v>0</v>
      </c>
      <c r="H17" s="8" t="s">
        <v>12</v>
      </c>
      <c r="I17" s="8">
        <v>2</v>
      </c>
      <c r="J17" s="8" t="s">
        <v>7</v>
      </c>
      <c r="K17" s="8">
        <v>1</v>
      </c>
      <c r="L17" s="8" t="s">
        <v>16</v>
      </c>
      <c r="M17" s="8" cm="1">
        <f t="array" ref="M17">_xlfn.IFS(L17="Raita",ROUND(B17/2,0),L17="Curd",B17,L17="Salad",1)</f>
        <v>2</v>
      </c>
      <c r="N17" s="8" t="s">
        <v>1</v>
      </c>
      <c r="O17" s="8">
        <f t="shared" si="1"/>
        <v>225</v>
      </c>
    </row>
    <row r="18" spans="1:15" x14ac:dyDescent="0.25">
      <c r="A18" s="8">
        <v>421202</v>
      </c>
      <c r="B18" s="8">
        <v>3</v>
      </c>
      <c r="C18" s="8">
        <v>1</v>
      </c>
      <c r="D18" s="8">
        <v>2</v>
      </c>
      <c r="E18" s="8">
        <v>0</v>
      </c>
      <c r="F18" s="8">
        <f t="shared" si="0"/>
        <v>0</v>
      </c>
      <c r="G18" s="8">
        <v>0</v>
      </c>
      <c r="H18" s="8" t="s">
        <v>6</v>
      </c>
      <c r="I18" s="8">
        <v>5</v>
      </c>
      <c r="J18" s="8" t="s">
        <v>7</v>
      </c>
      <c r="K18" s="8">
        <v>3</v>
      </c>
      <c r="L18" s="8" t="s">
        <v>16</v>
      </c>
      <c r="M18" s="8" cm="1">
        <f t="array" ref="M18">_xlfn.IFS(L18="Raita",ROUND(B18/2,0),L18="Curd",B18,L18="Salad",1)</f>
        <v>2</v>
      </c>
      <c r="N18" s="8" t="s">
        <v>23</v>
      </c>
      <c r="O18" s="8">
        <f t="shared" si="1"/>
        <v>600</v>
      </c>
    </row>
    <row r="19" spans="1:15" x14ac:dyDescent="0.25">
      <c r="A19" s="8">
        <v>421201</v>
      </c>
      <c r="B19" s="8">
        <v>7</v>
      </c>
      <c r="C19" s="8">
        <v>7</v>
      </c>
      <c r="D19" s="8">
        <v>0</v>
      </c>
      <c r="E19" s="8">
        <v>0</v>
      </c>
      <c r="F19" s="8">
        <f t="shared" si="0"/>
        <v>0</v>
      </c>
      <c r="G19" s="8">
        <v>2</v>
      </c>
      <c r="H19" s="8" t="s">
        <v>4</v>
      </c>
      <c r="I19" s="8">
        <v>2</v>
      </c>
      <c r="J19" s="8" t="s">
        <v>13</v>
      </c>
      <c r="K19" s="8">
        <v>6</v>
      </c>
      <c r="L19" s="8" t="s">
        <v>16</v>
      </c>
      <c r="M19" s="8" cm="1">
        <f t="array" ref="M19">_xlfn.IFS(L19="Raita",ROUND(B19/2,0),L19="Curd",B19,L19="Salad",1)</f>
        <v>4</v>
      </c>
      <c r="N19" s="8" t="s">
        <v>25</v>
      </c>
      <c r="O19" s="8">
        <f t="shared" si="1"/>
        <v>750</v>
      </c>
    </row>
    <row r="20" spans="1:15" x14ac:dyDescent="0.25">
      <c r="A20" s="8">
        <v>421203</v>
      </c>
      <c r="B20" s="8">
        <v>3</v>
      </c>
      <c r="C20" s="8">
        <v>0</v>
      </c>
      <c r="D20" s="8">
        <v>3</v>
      </c>
      <c r="E20" s="8">
        <v>0</v>
      </c>
      <c r="F20" s="8">
        <f t="shared" si="0"/>
        <v>0</v>
      </c>
      <c r="G20" s="8">
        <v>1</v>
      </c>
      <c r="H20" s="8" t="s">
        <v>0</v>
      </c>
      <c r="I20" s="8">
        <v>1</v>
      </c>
      <c r="J20" s="8" t="s">
        <v>7</v>
      </c>
      <c r="K20" s="8">
        <v>6</v>
      </c>
      <c r="L20" s="8" t="s">
        <v>15</v>
      </c>
      <c r="M20" s="8" cm="1">
        <f t="array" ref="M20">_xlfn.IFS(L20="Raita",ROUND(B20/2,0),L20="Curd",B20,L20="Salad",1)</f>
        <v>3</v>
      </c>
      <c r="N20" s="8" t="s">
        <v>25</v>
      </c>
      <c r="O20" s="8">
        <f t="shared" si="1"/>
        <v>600</v>
      </c>
    </row>
    <row r="21" spans="1:15" x14ac:dyDescent="0.25">
      <c r="A21" s="8">
        <v>421201</v>
      </c>
      <c r="B21" s="8">
        <v>5</v>
      </c>
      <c r="C21" s="8">
        <v>1</v>
      </c>
      <c r="D21" s="8">
        <v>2</v>
      </c>
      <c r="E21" s="8">
        <v>0</v>
      </c>
      <c r="F21" s="8">
        <f t="shared" si="0"/>
        <v>2</v>
      </c>
      <c r="G21" s="8">
        <v>0</v>
      </c>
      <c r="H21" s="8" t="s">
        <v>12</v>
      </c>
      <c r="I21" s="8">
        <v>6</v>
      </c>
      <c r="J21" s="8" t="s">
        <v>14</v>
      </c>
      <c r="K21" s="8">
        <v>6</v>
      </c>
      <c r="L21" s="8" t="s">
        <v>17</v>
      </c>
      <c r="M21" s="8" cm="1">
        <f t="array" ref="M21">_xlfn.IFS(L21="Raita",ROUND(B21/2,0),L21="Curd",B21,L21="Salad",1)</f>
        <v>1</v>
      </c>
      <c r="N21" s="8" t="s">
        <v>23</v>
      </c>
      <c r="O21" s="8">
        <f t="shared" si="1"/>
        <v>900</v>
      </c>
    </row>
    <row r="22" spans="1:15" x14ac:dyDescent="0.25">
      <c r="A22" s="8">
        <v>421201</v>
      </c>
      <c r="B22" s="8">
        <v>7</v>
      </c>
      <c r="C22" s="8">
        <v>0</v>
      </c>
      <c r="D22" s="8">
        <v>0</v>
      </c>
      <c r="E22" s="8">
        <v>4</v>
      </c>
      <c r="F22" s="8">
        <f t="shared" si="0"/>
        <v>3</v>
      </c>
      <c r="G22" s="8">
        <v>2</v>
      </c>
      <c r="H22" s="8" t="s">
        <v>0</v>
      </c>
      <c r="I22" s="8">
        <v>1</v>
      </c>
      <c r="J22" s="8" t="s">
        <v>14</v>
      </c>
      <c r="K22" s="8">
        <v>6</v>
      </c>
      <c r="L22" s="8" t="s">
        <v>15</v>
      </c>
      <c r="M22" s="8" cm="1">
        <f t="array" ref="M22">_xlfn.IFS(L22="Raita",ROUND(B22/2,0),L22="Curd",B22,L22="Salad",1)</f>
        <v>7</v>
      </c>
      <c r="N22" s="8" t="s">
        <v>24</v>
      </c>
      <c r="O22" s="8">
        <f t="shared" si="1"/>
        <v>675</v>
      </c>
    </row>
    <row r="23" spans="1:15" x14ac:dyDescent="0.25">
      <c r="A23" s="8">
        <v>421201</v>
      </c>
      <c r="B23" s="8">
        <v>2</v>
      </c>
      <c r="C23" s="8">
        <v>1</v>
      </c>
      <c r="D23" s="8">
        <v>1</v>
      </c>
      <c r="E23" s="8">
        <v>0</v>
      </c>
      <c r="F23" s="8">
        <f t="shared" si="0"/>
        <v>0</v>
      </c>
      <c r="G23" s="8">
        <v>0</v>
      </c>
      <c r="H23" s="8" t="s">
        <v>12</v>
      </c>
      <c r="I23" s="8">
        <v>6</v>
      </c>
      <c r="J23" s="8" t="s">
        <v>7</v>
      </c>
      <c r="K23" s="8">
        <v>1</v>
      </c>
      <c r="L23" s="8" t="s">
        <v>15</v>
      </c>
      <c r="M23" s="8" cm="1">
        <f t="array" ref="M23">_xlfn.IFS(L23="Raita",ROUND(B23/2,0),L23="Curd",B23,L23="Salad",1)</f>
        <v>2</v>
      </c>
      <c r="N23" s="8" t="s">
        <v>23</v>
      </c>
      <c r="O23" s="8">
        <f t="shared" si="1"/>
        <v>525</v>
      </c>
    </row>
    <row r="24" spans="1:15" x14ac:dyDescent="0.25">
      <c r="A24" s="8">
        <v>421203</v>
      </c>
      <c r="B24" s="8">
        <v>5</v>
      </c>
      <c r="C24" s="8">
        <v>2</v>
      </c>
      <c r="D24" s="8">
        <v>0</v>
      </c>
      <c r="E24" s="8">
        <v>0</v>
      </c>
      <c r="F24" s="8">
        <f t="shared" si="0"/>
        <v>3</v>
      </c>
      <c r="G24" s="8">
        <v>0</v>
      </c>
      <c r="H24" s="8" t="s">
        <v>4</v>
      </c>
      <c r="I24" s="8">
        <v>5</v>
      </c>
      <c r="J24" s="8" t="s">
        <v>13</v>
      </c>
      <c r="K24" s="8">
        <v>6</v>
      </c>
      <c r="L24" s="8" t="s">
        <v>15</v>
      </c>
      <c r="M24" s="8" cm="1">
        <f t="array" ref="M24">_xlfn.IFS(L24="Raita",ROUND(B24/2,0),L24="Curd",B24,L24="Salad",1)</f>
        <v>5</v>
      </c>
      <c r="N24" s="8" t="s">
        <v>24</v>
      </c>
      <c r="O24" s="8">
        <f t="shared" si="1"/>
        <v>825</v>
      </c>
    </row>
    <row r="25" spans="1:15" x14ac:dyDescent="0.25">
      <c r="A25" s="8">
        <v>421203</v>
      </c>
      <c r="B25" s="8">
        <v>8</v>
      </c>
      <c r="C25" s="8">
        <v>7</v>
      </c>
      <c r="D25" s="8">
        <v>0</v>
      </c>
      <c r="E25" s="8">
        <v>1</v>
      </c>
      <c r="F25" s="8">
        <f t="shared" si="0"/>
        <v>0</v>
      </c>
      <c r="G25" s="8">
        <v>0</v>
      </c>
      <c r="H25" s="8" t="s">
        <v>0</v>
      </c>
      <c r="I25" s="8">
        <v>6</v>
      </c>
      <c r="J25" s="8" t="s">
        <v>13</v>
      </c>
      <c r="K25" s="8">
        <v>2</v>
      </c>
      <c r="L25" s="8" t="s">
        <v>15</v>
      </c>
      <c r="M25" s="8" cm="1">
        <f t="array" ref="M25">_xlfn.IFS(L25="Raita",ROUND(B25/2,0),L25="Curd",B25,L25="Salad",1)</f>
        <v>8</v>
      </c>
      <c r="N25" s="8" t="s">
        <v>24</v>
      </c>
      <c r="O25" s="8">
        <f t="shared" si="1"/>
        <v>600</v>
      </c>
    </row>
    <row r="26" spans="1:15" x14ac:dyDescent="0.25">
      <c r="A26" s="8">
        <v>421204</v>
      </c>
      <c r="B26" s="8">
        <v>9</v>
      </c>
      <c r="C26" s="8">
        <v>3</v>
      </c>
      <c r="D26" s="8">
        <v>0</v>
      </c>
      <c r="E26" s="8">
        <v>3</v>
      </c>
      <c r="F26" s="8">
        <f t="shared" si="0"/>
        <v>3</v>
      </c>
      <c r="G26" s="8">
        <v>2</v>
      </c>
      <c r="H26" s="8" t="s">
        <v>5</v>
      </c>
      <c r="I26" s="8">
        <v>1</v>
      </c>
      <c r="J26" s="8" t="s">
        <v>13</v>
      </c>
      <c r="K26" s="8">
        <v>4</v>
      </c>
      <c r="L26" s="8" t="s">
        <v>17</v>
      </c>
      <c r="M26" s="8" cm="1">
        <f t="array" ref="M26">_xlfn.IFS(L26="Raita",ROUND(B26/2,0),L26="Curd",B26,L26="Salad",1)</f>
        <v>1</v>
      </c>
      <c r="N26" s="8" t="s">
        <v>24</v>
      </c>
      <c r="O26" s="8">
        <f t="shared" si="1"/>
        <v>525</v>
      </c>
    </row>
    <row r="27" spans="1:15" x14ac:dyDescent="0.25">
      <c r="A27" s="8">
        <v>421201</v>
      </c>
      <c r="B27" s="8">
        <v>6</v>
      </c>
      <c r="C27" s="8">
        <v>4</v>
      </c>
      <c r="D27" s="8">
        <v>1</v>
      </c>
      <c r="E27" s="8">
        <v>0</v>
      </c>
      <c r="F27" s="8">
        <f t="shared" si="0"/>
        <v>1</v>
      </c>
      <c r="G27" s="8">
        <v>0</v>
      </c>
      <c r="H27" s="8" t="s">
        <v>12</v>
      </c>
      <c r="I27" s="8">
        <v>1</v>
      </c>
      <c r="J27" s="8" t="s">
        <v>13</v>
      </c>
      <c r="K27" s="8">
        <v>6</v>
      </c>
      <c r="L27" s="8" t="s">
        <v>17</v>
      </c>
      <c r="M27" s="8" cm="1">
        <f t="array" ref="M27">_xlfn.IFS(L27="Raita",ROUND(B27/2,0),L27="Curd",B27,L27="Salad",1)</f>
        <v>1</v>
      </c>
      <c r="N27" s="8" t="s">
        <v>1</v>
      </c>
      <c r="O27" s="8">
        <f t="shared" si="1"/>
        <v>525</v>
      </c>
    </row>
    <row r="28" spans="1:15" x14ac:dyDescent="0.25">
      <c r="A28" s="8">
        <v>421202</v>
      </c>
      <c r="B28" s="8">
        <v>6</v>
      </c>
      <c r="C28" s="8">
        <v>5</v>
      </c>
      <c r="D28" s="8">
        <v>0</v>
      </c>
      <c r="E28" s="8">
        <v>1</v>
      </c>
      <c r="F28" s="8">
        <f t="shared" si="0"/>
        <v>0</v>
      </c>
      <c r="G28" s="8">
        <v>3</v>
      </c>
      <c r="H28" s="8" t="s">
        <v>4</v>
      </c>
      <c r="I28" s="8">
        <v>6</v>
      </c>
      <c r="J28" s="8" t="s">
        <v>7</v>
      </c>
      <c r="K28" s="8">
        <v>5</v>
      </c>
      <c r="L28" s="8" t="s">
        <v>17</v>
      </c>
      <c r="M28" s="8" cm="1">
        <f t="array" ref="M28">_xlfn.IFS(L28="Raita",ROUND(B28/2,0),L28="Curd",B28,L28="Salad",1)</f>
        <v>1</v>
      </c>
      <c r="N28" s="8" t="s">
        <v>24</v>
      </c>
      <c r="O28" s="8">
        <f t="shared" si="1"/>
        <v>1050</v>
      </c>
    </row>
    <row r="29" spans="1:15" x14ac:dyDescent="0.25">
      <c r="A29" s="8">
        <v>421201</v>
      </c>
      <c r="B29" s="8">
        <v>2</v>
      </c>
      <c r="C29" s="8">
        <v>2</v>
      </c>
      <c r="D29" s="8">
        <v>0</v>
      </c>
      <c r="E29" s="8">
        <v>0</v>
      </c>
      <c r="F29" s="8">
        <f t="shared" si="0"/>
        <v>0</v>
      </c>
      <c r="G29" s="8">
        <v>1</v>
      </c>
      <c r="H29" s="8" t="s">
        <v>12</v>
      </c>
      <c r="I29" s="8">
        <v>5</v>
      </c>
      <c r="J29" s="8" t="s">
        <v>7</v>
      </c>
      <c r="K29" s="8">
        <v>1</v>
      </c>
      <c r="L29" s="8" t="s">
        <v>15</v>
      </c>
      <c r="M29" s="8" cm="1">
        <f t="array" ref="M29">_xlfn.IFS(L29="Raita",ROUND(B29/2,0),L29="Curd",B29,L29="Salad",1)</f>
        <v>2</v>
      </c>
      <c r="N29" s="8" t="s">
        <v>23</v>
      </c>
      <c r="O29" s="8">
        <f t="shared" si="1"/>
        <v>525</v>
      </c>
    </row>
    <row r="30" spans="1:15" x14ac:dyDescent="0.25">
      <c r="A30" s="8">
        <v>421203</v>
      </c>
      <c r="B30" s="8">
        <v>3</v>
      </c>
      <c r="C30" s="8">
        <v>3</v>
      </c>
      <c r="D30" s="8">
        <v>0</v>
      </c>
      <c r="E30" s="8">
        <v>0</v>
      </c>
      <c r="F30" s="8">
        <f t="shared" si="0"/>
        <v>0</v>
      </c>
      <c r="G30" s="8">
        <v>0</v>
      </c>
      <c r="H30" s="8" t="s">
        <v>4</v>
      </c>
      <c r="I30" s="8">
        <v>3</v>
      </c>
      <c r="J30" s="8" t="s">
        <v>14</v>
      </c>
      <c r="K30" s="8">
        <v>2</v>
      </c>
      <c r="L30" s="8" t="s">
        <v>16</v>
      </c>
      <c r="M30" s="8" cm="1">
        <f t="array" ref="M30">_xlfn.IFS(L30="Raita",ROUND(B30/2,0),L30="Curd",B30,L30="Salad",1)</f>
        <v>2</v>
      </c>
      <c r="N30" s="8" t="s">
        <v>24</v>
      </c>
      <c r="O30" s="8">
        <f t="shared" si="1"/>
        <v>375</v>
      </c>
    </row>
    <row r="31" spans="1:15" x14ac:dyDescent="0.25">
      <c r="A31" s="8">
        <v>421202</v>
      </c>
      <c r="B31" s="8">
        <v>5</v>
      </c>
      <c r="C31" s="8">
        <v>0</v>
      </c>
      <c r="D31" s="8">
        <v>2</v>
      </c>
      <c r="E31" s="8">
        <v>1</v>
      </c>
      <c r="F31" s="8">
        <f t="shared" si="0"/>
        <v>2</v>
      </c>
      <c r="G31" s="8">
        <v>1</v>
      </c>
      <c r="H31" s="8" t="s">
        <v>4</v>
      </c>
      <c r="I31" s="8">
        <v>6</v>
      </c>
      <c r="J31" s="8" t="s">
        <v>7</v>
      </c>
      <c r="K31" s="8">
        <v>3</v>
      </c>
      <c r="L31" s="8" t="s">
        <v>16</v>
      </c>
      <c r="M31" s="8" cm="1">
        <f t="array" ref="M31">_xlfn.IFS(L31="Raita",ROUND(B31/2,0),L31="Curd",B31,L31="Salad",1)</f>
        <v>3</v>
      </c>
      <c r="N31" s="8" t="s">
        <v>1</v>
      </c>
      <c r="O31" s="8">
        <f t="shared" si="1"/>
        <v>750</v>
      </c>
    </row>
    <row r="32" spans="1:15" x14ac:dyDescent="0.25">
      <c r="A32" s="8">
        <v>421202</v>
      </c>
      <c r="B32" s="8">
        <v>1</v>
      </c>
      <c r="C32" s="8">
        <v>0</v>
      </c>
      <c r="D32" s="8">
        <v>1</v>
      </c>
      <c r="E32" s="8">
        <v>0</v>
      </c>
      <c r="F32" s="8">
        <f t="shared" si="0"/>
        <v>0</v>
      </c>
      <c r="G32" s="8">
        <v>0</v>
      </c>
      <c r="H32" s="8" t="s">
        <v>5</v>
      </c>
      <c r="I32" s="8">
        <v>4</v>
      </c>
      <c r="J32" s="8" t="s">
        <v>14</v>
      </c>
      <c r="K32" s="8">
        <v>6</v>
      </c>
      <c r="L32" s="8" t="s">
        <v>16</v>
      </c>
      <c r="M32" s="8" cm="1">
        <f t="array" ref="M32">_xlfn.IFS(L32="Raita",ROUND(B32/2,0),L32="Curd",B32,L32="Salad",1)</f>
        <v>1</v>
      </c>
      <c r="N32" s="8" t="s">
        <v>1</v>
      </c>
      <c r="O32" s="8">
        <f t="shared" si="1"/>
        <v>750</v>
      </c>
    </row>
    <row r="33" spans="1:15" x14ac:dyDescent="0.25">
      <c r="A33" s="8">
        <v>421202</v>
      </c>
      <c r="B33" s="8">
        <v>7</v>
      </c>
      <c r="C33" s="8">
        <v>0</v>
      </c>
      <c r="D33" s="8">
        <v>7</v>
      </c>
      <c r="E33" s="8">
        <v>0</v>
      </c>
      <c r="F33" s="8">
        <f t="shared" si="0"/>
        <v>0</v>
      </c>
      <c r="G33" s="8">
        <v>0</v>
      </c>
      <c r="H33" s="8" t="s">
        <v>5</v>
      </c>
      <c r="I33" s="8">
        <v>1</v>
      </c>
      <c r="J33" s="8" t="s">
        <v>14</v>
      </c>
      <c r="K33" s="8">
        <v>4</v>
      </c>
      <c r="L33" s="8" t="s">
        <v>15</v>
      </c>
      <c r="M33" s="8" cm="1">
        <f t="array" ref="M33">_xlfn.IFS(L33="Raita",ROUND(B33/2,0),L33="Curd",B33,L33="Salad",1)</f>
        <v>7</v>
      </c>
      <c r="N33" s="8" t="s">
        <v>1</v>
      </c>
      <c r="O33" s="8">
        <f t="shared" si="1"/>
        <v>375</v>
      </c>
    </row>
    <row r="34" spans="1:15" x14ac:dyDescent="0.25">
      <c r="A34" s="8">
        <v>421203</v>
      </c>
      <c r="B34" s="8">
        <v>8</v>
      </c>
      <c r="C34" s="8">
        <v>1</v>
      </c>
      <c r="D34" s="8">
        <v>7</v>
      </c>
      <c r="E34" s="8">
        <v>0</v>
      </c>
      <c r="F34" s="8">
        <f t="shared" si="0"/>
        <v>0</v>
      </c>
      <c r="G34" s="8">
        <v>0</v>
      </c>
      <c r="H34" s="8" t="s">
        <v>0</v>
      </c>
      <c r="I34" s="8">
        <v>4</v>
      </c>
      <c r="J34" s="8" t="s">
        <v>7</v>
      </c>
      <c r="K34" s="8">
        <v>5</v>
      </c>
      <c r="L34" s="8" t="s">
        <v>15</v>
      </c>
      <c r="M34" s="8" cm="1">
        <f t="array" ref="M34">_xlfn.IFS(L34="Raita",ROUND(B34/2,0),L34="Curd",B34,L34="Salad",1)</f>
        <v>8</v>
      </c>
      <c r="N34" s="8" t="s">
        <v>23</v>
      </c>
      <c r="O34" s="8">
        <f t="shared" si="1"/>
        <v>675</v>
      </c>
    </row>
    <row r="35" spans="1:15" x14ac:dyDescent="0.25">
      <c r="A35" s="8">
        <v>421204</v>
      </c>
      <c r="B35" s="8">
        <v>7</v>
      </c>
      <c r="C35" s="8">
        <v>3</v>
      </c>
      <c r="D35" s="8">
        <v>3</v>
      </c>
      <c r="E35" s="8">
        <v>0</v>
      </c>
      <c r="F35" s="8">
        <f t="shared" si="0"/>
        <v>1</v>
      </c>
      <c r="G35" s="8">
        <v>0</v>
      </c>
      <c r="H35" s="8" t="s">
        <v>6</v>
      </c>
      <c r="I35" s="8">
        <v>2</v>
      </c>
      <c r="J35" s="8" t="s">
        <v>13</v>
      </c>
      <c r="K35" s="8">
        <v>3</v>
      </c>
      <c r="L35" s="8" t="s">
        <v>16</v>
      </c>
      <c r="M35" s="8" cm="1">
        <f t="array" ref="M35">_xlfn.IFS(L35="Raita",ROUND(B35/2,0),L35="Curd",B35,L35="Salad",1)</f>
        <v>4</v>
      </c>
      <c r="N35" s="8" t="s">
        <v>25</v>
      </c>
      <c r="O35" s="8">
        <f t="shared" si="1"/>
        <v>375</v>
      </c>
    </row>
    <row r="36" spans="1:15" x14ac:dyDescent="0.25">
      <c r="A36" s="8">
        <v>421203</v>
      </c>
      <c r="B36" s="8">
        <v>3</v>
      </c>
      <c r="C36" s="8">
        <v>2</v>
      </c>
      <c r="D36" s="8">
        <v>0</v>
      </c>
      <c r="E36" s="8">
        <v>0</v>
      </c>
      <c r="F36" s="8">
        <f t="shared" si="0"/>
        <v>1</v>
      </c>
      <c r="G36" s="8">
        <v>1</v>
      </c>
      <c r="H36" s="8" t="s">
        <v>5</v>
      </c>
      <c r="I36" s="8">
        <v>5</v>
      </c>
      <c r="J36" s="8" t="s">
        <v>7</v>
      </c>
      <c r="K36" s="8">
        <v>3</v>
      </c>
      <c r="L36" s="8" t="s">
        <v>17</v>
      </c>
      <c r="M36" s="8" cm="1">
        <f t="array" ref="M36">_xlfn.IFS(L36="Raita",ROUND(B36/2,0),L36="Curd",B36,L36="Salad",1)</f>
        <v>1</v>
      </c>
      <c r="N36" s="8" t="s">
        <v>25</v>
      </c>
      <c r="O36" s="8">
        <f t="shared" si="1"/>
        <v>675</v>
      </c>
    </row>
    <row r="37" spans="1:15" x14ac:dyDescent="0.25">
      <c r="A37" s="8">
        <v>421204</v>
      </c>
      <c r="B37" s="8">
        <v>1</v>
      </c>
      <c r="C37" s="8">
        <v>0</v>
      </c>
      <c r="D37" s="8">
        <v>0</v>
      </c>
      <c r="E37" s="8">
        <v>0</v>
      </c>
      <c r="F37" s="8">
        <f t="shared" si="0"/>
        <v>1</v>
      </c>
      <c r="G37" s="8">
        <v>0</v>
      </c>
      <c r="H37" s="8" t="s">
        <v>12</v>
      </c>
      <c r="I37" s="8">
        <v>5</v>
      </c>
      <c r="J37" s="8" t="s">
        <v>14</v>
      </c>
      <c r="K37" s="8">
        <v>5</v>
      </c>
      <c r="L37" s="8" t="s">
        <v>17</v>
      </c>
      <c r="M37" s="8" cm="1">
        <f t="array" ref="M37">_xlfn.IFS(L37="Raita",ROUND(B37/2,0),L37="Curd",B37,L37="Salad",1)</f>
        <v>1</v>
      </c>
      <c r="N37" s="8" t="s">
        <v>25</v>
      </c>
      <c r="O37" s="8">
        <f t="shared" si="1"/>
        <v>750</v>
      </c>
    </row>
    <row r="38" spans="1:15" x14ac:dyDescent="0.25">
      <c r="A38" s="8">
        <v>421204</v>
      </c>
      <c r="B38" s="8">
        <v>3</v>
      </c>
      <c r="C38" s="8">
        <v>1</v>
      </c>
      <c r="D38" s="8">
        <v>1</v>
      </c>
      <c r="E38" s="8">
        <v>1</v>
      </c>
      <c r="F38" s="8">
        <f t="shared" si="0"/>
        <v>0</v>
      </c>
      <c r="G38" s="8">
        <v>0</v>
      </c>
      <c r="H38" s="8" t="s">
        <v>5</v>
      </c>
      <c r="I38" s="8">
        <v>3</v>
      </c>
      <c r="J38" s="8" t="s">
        <v>13</v>
      </c>
      <c r="K38" s="8">
        <v>5</v>
      </c>
      <c r="L38" s="8" t="s">
        <v>15</v>
      </c>
      <c r="M38" s="8" cm="1">
        <f t="array" ref="M38">_xlfn.IFS(L38="Raita",ROUND(B38/2,0),L38="Curd",B38,L38="Salad",1)</f>
        <v>3</v>
      </c>
      <c r="N38" s="8" t="s">
        <v>24</v>
      </c>
      <c r="O38" s="8">
        <f t="shared" si="1"/>
        <v>600</v>
      </c>
    </row>
    <row r="39" spans="1:15" x14ac:dyDescent="0.25">
      <c r="A39" s="8">
        <v>421204</v>
      </c>
      <c r="B39" s="8">
        <v>4</v>
      </c>
      <c r="C39" s="8">
        <v>1</v>
      </c>
      <c r="D39" s="8">
        <v>2</v>
      </c>
      <c r="E39" s="8">
        <v>1</v>
      </c>
      <c r="F39" s="8">
        <f t="shared" si="0"/>
        <v>0</v>
      </c>
      <c r="G39" s="8">
        <v>2</v>
      </c>
      <c r="H39" s="8" t="s">
        <v>4</v>
      </c>
      <c r="I39" s="8">
        <v>4</v>
      </c>
      <c r="J39" s="8" t="s">
        <v>7</v>
      </c>
      <c r="K39" s="8">
        <v>1</v>
      </c>
      <c r="L39" s="8" t="s">
        <v>16</v>
      </c>
      <c r="M39" s="8" cm="1">
        <f t="array" ref="M39">_xlfn.IFS(L39="Raita",ROUND(B39/2,0),L39="Curd",B39,L39="Salad",1)</f>
        <v>2</v>
      </c>
      <c r="N39" s="8" t="s">
        <v>1</v>
      </c>
      <c r="O39" s="8">
        <f t="shared" si="1"/>
        <v>525</v>
      </c>
    </row>
    <row r="40" spans="1:15" x14ac:dyDescent="0.25">
      <c r="A40" s="8">
        <v>421202</v>
      </c>
      <c r="B40" s="8">
        <v>7</v>
      </c>
      <c r="C40" s="8">
        <v>1</v>
      </c>
      <c r="D40" s="8">
        <v>6</v>
      </c>
      <c r="E40" s="8">
        <v>0</v>
      </c>
      <c r="F40" s="8">
        <f t="shared" si="0"/>
        <v>0</v>
      </c>
      <c r="G40" s="8">
        <v>1</v>
      </c>
      <c r="H40" s="8" t="s">
        <v>5</v>
      </c>
      <c r="I40" s="8">
        <v>2</v>
      </c>
      <c r="J40" s="8" t="s">
        <v>7</v>
      </c>
      <c r="K40" s="8">
        <v>6</v>
      </c>
      <c r="L40" s="8" t="s">
        <v>16</v>
      </c>
      <c r="M40" s="8" cm="1">
        <f t="array" ref="M40">_xlfn.IFS(L40="Raita",ROUND(B40/2,0),L40="Curd",B40,L40="Salad",1)</f>
        <v>4</v>
      </c>
      <c r="N40" s="8" t="s">
        <v>23</v>
      </c>
      <c r="O40" s="8">
        <f t="shared" si="1"/>
        <v>675</v>
      </c>
    </row>
    <row r="41" spans="1:15" x14ac:dyDescent="0.25">
      <c r="A41" s="8">
        <v>421204</v>
      </c>
      <c r="B41" s="8">
        <v>9</v>
      </c>
      <c r="C41" s="8">
        <v>5</v>
      </c>
      <c r="D41" s="8">
        <v>2</v>
      </c>
      <c r="E41" s="8">
        <v>0</v>
      </c>
      <c r="F41" s="8">
        <f t="shared" si="0"/>
        <v>2</v>
      </c>
      <c r="G41" s="8">
        <v>4</v>
      </c>
      <c r="H41" s="8" t="s">
        <v>12</v>
      </c>
      <c r="I41" s="8">
        <v>2</v>
      </c>
      <c r="J41" s="8" t="s">
        <v>13</v>
      </c>
      <c r="K41" s="8">
        <v>1</v>
      </c>
      <c r="L41" s="8" t="s">
        <v>15</v>
      </c>
      <c r="M41" s="8" cm="1">
        <f t="array" ref="M41">_xlfn.IFS(L41="Raita",ROUND(B41/2,0),L41="Curd",B41,L41="Salad",1)</f>
        <v>9</v>
      </c>
      <c r="N41" s="8" t="s">
        <v>1</v>
      </c>
      <c r="O41" s="8">
        <f t="shared" si="1"/>
        <v>525</v>
      </c>
    </row>
    <row r="42" spans="1:15" x14ac:dyDescent="0.25">
      <c r="A42" s="8">
        <v>421204</v>
      </c>
      <c r="B42" s="8">
        <v>8</v>
      </c>
      <c r="C42" s="8">
        <v>8</v>
      </c>
      <c r="D42" s="8">
        <v>0</v>
      </c>
      <c r="E42" s="8">
        <v>0</v>
      </c>
      <c r="F42" s="8">
        <f t="shared" si="0"/>
        <v>0</v>
      </c>
      <c r="G42" s="8">
        <v>3</v>
      </c>
      <c r="H42" s="8" t="s">
        <v>6</v>
      </c>
      <c r="I42" s="8">
        <v>3</v>
      </c>
      <c r="J42" s="8" t="s">
        <v>7</v>
      </c>
      <c r="K42" s="8">
        <v>1</v>
      </c>
      <c r="L42" s="8" t="s">
        <v>16</v>
      </c>
      <c r="M42" s="8" cm="1">
        <f t="array" ref="M42">_xlfn.IFS(L42="Raita",ROUND(B42/2,0),L42="Curd",B42,L42="Salad",1)</f>
        <v>4</v>
      </c>
      <c r="N42" s="8" t="s">
        <v>23</v>
      </c>
      <c r="O42" s="8">
        <f t="shared" si="1"/>
        <v>525</v>
      </c>
    </row>
    <row r="43" spans="1:15" x14ac:dyDescent="0.25">
      <c r="A43" s="8">
        <v>421202</v>
      </c>
      <c r="B43" s="8">
        <v>9</v>
      </c>
      <c r="C43" s="8">
        <v>5</v>
      </c>
      <c r="D43" s="8">
        <v>4</v>
      </c>
      <c r="E43" s="8">
        <v>0</v>
      </c>
      <c r="F43" s="8">
        <f t="shared" si="0"/>
        <v>0</v>
      </c>
      <c r="G43" s="8">
        <v>1</v>
      </c>
      <c r="H43" s="8" t="s">
        <v>4</v>
      </c>
      <c r="I43" s="8">
        <v>4</v>
      </c>
      <c r="J43" s="8" t="s">
        <v>13</v>
      </c>
      <c r="K43" s="8">
        <v>6</v>
      </c>
      <c r="L43" s="8" t="s">
        <v>16</v>
      </c>
      <c r="M43" s="8" cm="1">
        <f t="array" ref="M43">_xlfn.IFS(L43="Raita",ROUND(B43/2,0),L43="Curd",B43,L43="Salad",1)</f>
        <v>5</v>
      </c>
      <c r="N43" s="8" t="s">
        <v>23</v>
      </c>
      <c r="O43" s="8">
        <f t="shared" si="1"/>
        <v>825</v>
      </c>
    </row>
    <row r="44" spans="1:15" x14ac:dyDescent="0.25">
      <c r="A44" s="8">
        <v>421202</v>
      </c>
      <c r="B44" s="8">
        <v>6</v>
      </c>
      <c r="C44" s="8">
        <v>4</v>
      </c>
      <c r="D44" s="8">
        <v>0</v>
      </c>
      <c r="E44" s="8">
        <v>2</v>
      </c>
      <c r="F44" s="8">
        <f t="shared" si="0"/>
        <v>0</v>
      </c>
      <c r="G44" s="8">
        <v>3</v>
      </c>
      <c r="H44" s="8" t="s">
        <v>12</v>
      </c>
      <c r="I44" s="8">
        <v>4</v>
      </c>
      <c r="J44" s="8" t="s">
        <v>13</v>
      </c>
      <c r="K44" s="8">
        <v>1</v>
      </c>
      <c r="L44" s="8" t="s">
        <v>15</v>
      </c>
      <c r="M44" s="8" cm="1">
        <f t="array" ref="M44">_xlfn.IFS(L44="Raita",ROUND(B44/2,0),L44="Curd",B44,L44="Salad",1)</f>
        <v>6</v>
      </c>
      <c r="N44" s="8" t="s">
        <v>25</v>
      </c>
      <c r="O44" s="8">
        <f t="shared" si="1"/>
        <v>600</v>
      </c>
    </row>
    <row r="45" spans="1:15" x14ac:dyDescent="0.25">
      <c r="A45" s="8">
        <v>421202</v>
      </c>
      <c r="B45" s="8">
        <v>10</v>
      </c>
      <c r="C45" s="8">
        <v>9</v>
      </c>
      <c r="D45" s="8">
        <v>0</v>
      </c>
      <c r="E45" s="8">
        <v>1</v>
      </c>
      <c r="F45" s="8">
        <f t="shared" si="0"/>
        <v>0</v>
      </c>
      <c r="G45" s="8">
        <v>4</v>
      </c>
      <c r="H45" s="8" t="s">
        <v>12</v>
      </c>
      <c r="I45" s="8">
        <v>2</v>
      </c>
      <c r="J45" s="8" t="s">
        <v>7</v>
      </c>
      <c r="K45" s="8">
        <v>6</v>
      </c>
      <c r="L45" s="8" t="s">
        <v>16</v>
      </c>
      <c r="M45" s="8" cm="1">
        <f t="array" ref="M45">_xlfn.IFS(L45="Raita",ROUND(B45/2,0),L45="Curd",B45,L45="Salad",1)</f>
        <v>5</v>
      </c>
      <c r="N45" s="8" t="s">
        <v>24</v>
      </c>
      <c r="O45" s="8">
        <f t="shared" si="1"/>
        <v>900</v>
      </c>
    </row>
    <row r="46" spans="1:15" x14ac:dyDescent="0.25">
      <c r="A46" s="8">
        <v>421202</v>
      </c>
      <c r="B46" s="8">
        <v>2</v>
      </c>
      <c r="C46" s="8">
        <v>0</v>
      </c>
      <c r="D46" s="8">
        <v>2</v>
      </c>
      <c r="E46" s="8">
        <v>0</v>
      </c>
      <c r="F46" s="8">
        <f t="shared" si="0"/>
        <v>0</v>
      </c>
      <c r="G46" s="8">
        <v>1</v>
      </c>
      <c r="H46" s="8" t="s">
        <v>0</v>
      </c>
      <c r="I46" s="8">
        <v>5</v>
      </c>
      <c r="J46" s="8" t="s">
        <v>14</v>
      </c>
      <c r="K46" s="8">
        <v>4</v>
      </c>
      <c r="L46" s="8" t="s">
        <v>16</v>
      </c>
      <c r="M46" s="8" cm="1">
        <f t="array" ref="M46">_xlfn.IFS(L46="Raita",ROUND(B46/2,0),L46="Curd",B46,L46="Salad",1)</f>
        <v>1</v>
      </c>
      <c r="N46" s="8" t="s">
        <v>1</v>
      </c>
      <c r="O46" s="8">
        <f t="shared" si="1"/>
        <v>750</v>
      </c>
    </row>
    <row r="47" spans="1:15" x14ac:dyDescent="0.25">
      <c r="A47" s="8">
        <v>421202</v>
      </c>
      <c r="B47" s="8">
        <v>3</v>
      </c>
      <c r="C47" s="8">
        <v>2</v>
      </c>
      <c r="D47" s="8">
        <v>0</v>
      </c>
      <c r="E47" s="8">
        <v>1</v>
      </c>
      <c r="F47" s="8">
        <f t="shared" si="0"/>
        <v>0</v>
      </c>
      <c r="G47" s="8">
        <v>1</v>
      </c>
      <c r="H47" s="8" t="s">
        <v>6</v>
      </c>
      <c r="I47" s="8">
        <v>5</v>
      </c>
      <c r="J47" s="8" t="s">
        <v>7</v>
      </c>
      <c r="K47" s="8">
        <v>3</v>
      </c>
      <c r="L47" s="8" t="s">
        <v>15</v>
      </c>
      <c r="M47" s="8" cm="1">
        <f t="array" ref="M47">_xlfn.IFS(L47="Raita",ROUND(B47/2,0),L47="Curd",B47,L47="Salad",1)</f>
        <v>3</v>
      </c>
      <c r="N47" s="8" t="s">
        <v>24</v>
      </c>
      <c r="O47" s="8">
        <f t="shared" si="1"/>
        <v>675</v>
      </c>
    </row>
    <row r="48" spans="1:15" x14ac:dyDescent="0.25">
      <c r="A48" s="8">
        <v>421204</v>
      </c>
      <c r="B48" s="8">
        <v>2</v>
      </c>
      <c r="C48" s="8">
        <v>0</v>
      </c>
      <c r="D48" s="8">
        <v>1</v>
      </c>
      <c r="E48" s="8">
        <v>1</v>
      </c>
      <c r="F48" s="8">
        <f t="shared" si="0"/>
        <v>0</v>
      </c>
      <c r="G48" s="8">
        <v>1</v>
      </c>
      <c r="H48" s="8" t="s">
        <v>4</v>
      </c>
      <c r="I48" s="8">
        <v>4</v>
      </c>
      <c r="J48" s="8" t="s">
        <v>13</v>
      </c>
      <c r="K48" s="8">
        <v>6</v>
      </c>
      <c r="L48" s="8" t="s">
        <v>16</v>
      </c>
      <c r="M48" s="8" cm="1">
        <f t="array" ref="M48">_xlfn.IFS(L48="Raita",ROUND(B48/2,0),L48="Curd",B48,L48="Salad",1)</f>
        <v>1</v>
      </c>
      <c r="N48" s="8" t="s">
        <v>25</v>
      </c>
      <c r="O48" s="8">
        <f t="shared" si="1"/>
        <v>825</v>
      </c>
    </row>
    <row r="49" spans="1:15" x14ac:dyDescent="0.25">
      <c r="A49" s="8">
        <v>421201</v>
      </c>
      <c r="B49" s="8">
        <v>8</v>
      </c>
      <c r="C49" s="8">
        <v>6</v>
      </c>
      <c r="D49" s="8">
        <v>1</v>
      </c>
      <c r="E49" s="8">
        <v>1</v>
      </c>
      <c r="F49" s="8">
        <f t="shared" si="0"/>
        <v>0</v>
      </c>
      <c r="G49" s="8">
        <v>4</v>
      </c>
      <c r="H49" s="8" t="s">
        <v>12</v>
      </c>
      <c r="I49" s="8">
        <v>3</v>
      </c>
      <c r="J49" s="8" t="s">
        <v>7</v>
      </c>
      <c r="K49" s="8">
        <v>1</v>
      </c>
      <c r="L49" s="8" t="s">
        <v>16</v>
      </c>
      <c r="M49" s="8" cm="1">
        <f t="array" ref="M49">_xlfn.IFS(L49="Raita",ROUND(B49/2,0),L49="Curd",B49,L49="Salad",1)</f>
        <v>4</v>
      </c>
      <c r="N49" s="8" t="s">
        <v>24</v>
      </c>
      <c r="O49" s="8">
        <f t="shared" si="1"/>
        <v>600</v>
      </c>
    </row>
    <row r="50" spans="1:15" x14ac:dyDescent="0.25">
      <c r="A50" s="8">
        <v>421202</v>
      </c>
      <c r="B50" s="8">
        <v>3</v>
      </c>
      <c r="C50" s="8">
        <v>0</v>
      </c>
      <c r="D50" s="8">
        <v>0</v>
      </c>
      <c r="E50" s="8">
        <v>2</v>
      </c>
      <c r="F50" s="8">
        <f t="shared" si="0"/>
        <v>1</v>
      </c>
      <c r="G50" s="8">
        <v>0</v>
      </c>
      <c r="H50" s="8" t="s">
        <v>6</v>
      </c>
      <c r="I50" s="8">
        <v>3</v>
      </c>
      <c r="J50" s="8" t="s">
        <v>7</v>
      </c>
      <c r="K50" s="8">
        <v>1</v>
      </c>
      <c r="L50" s="8" t="s">
        <v>15</v>
      </c>
      <c r="M50" s="8" cm="1">
        <f t="array" ref="M50">_xlfn.IFS(L50="Raita",ROUND(B50/2,0),L50="Curd",B50,L50="Salad",1)</f>
        <v>3</v>
      </c>
      <c r="N50" s="8" t="s">
        <v>1</v>
      </c>
      <c r="O50" s="8">
        <f t="shared" si="1"/>
        <v>300</v>
      </c>
    </row>
    <row r="51" spans="1:15" x14ac:dyDescent="0.25">
      <c r="A51" s="8">
        <v>421204</v>
      </c>
      <c r="B51" s="8">
        <v>1</v>
      </c>
      <c r="C51" s="8">
        <v>1</v>
      </c>
      <c r="D51" s="8">
        <v>0</v>
      </c>
      <c r="E51" s="8">
        <v>0</v>
      </c>
      <c r="F51" s="8">
        <f t="shared" si="0"/>
        <v>0</v>
      </c>
      <c r="G51" s="8">
        <v>0</v>
      </c>
      <c r="H51" s="8" t="s">
        <v>12</v>
      </c>
      <c r="I51" s="8">
        <v>4</v>
      </c>
      <c r="J51" s="8" t="s">
        <v>13</v>
      </c>
      <c r="K51" s="8">
        <v>5</v>
      </c>
      <c r="L51" s="8" t="s">
        <v>16</v>
      </c>
      <c r="M51" s="8" cm="1">
        <f t="array" ref="M51">_xlfn.IFS(L51="Raita",ROUND(B51/2,0),L51="Curd",B51,L51="Salad",1)</f>
        <v>1</v>
      </c>
      <c r="N51" s="8" t="s">
        <v>23</v>
      </c>
      <c r="O51" s="8">
        <f t="shared" si="1"/>
        <v>675</v>
      </c>
    </row>
    <row r="52" spans="1:15" x14ac:dyDescent="0.25">
      <c r="A52" s="8">
        <v>421202</v>
      </c>
      <c r="B52" s="8">
        <v>9</v>
      </c>
      <c r="C52" s="8">
        <v>8</v>
      </c>
      <c r="D52" s="8">
        <v>0</v>
      </c>
      <c r="E52" s="8">
        <v>0</v>
      </c>
      <c r="F52" s="8">
        <f t="shared" si="0"/>
        <v>1</v>
      </c>
      <c r="G52" s="8">
        <v>4</v>
      </c>
      <c r="H52" s="8" t="s">
        <v>12</v>
      </c>
      <c r="I52" s="8">
        <v>2</v>
      </c>
      <c r="J52" s="8" t="s">
        <v>14</v>
      </c>
      <c r="K52" s="8">
        <v>6</v>
      </c>
      <c r="L52" s="8" t="s">
        <v>17</v>
      </c>
      <c r="M52" s="8" cm="1">
        <f t="array" ref="M52">_xlfn.IFS(L52="Raita",ROUND(B52/2,0),L52="Curd",B52,L52="Salad",1)</f>
        <v>1</v>
      </c>
      <c r="N52" s="8" t="s">
        <v>24</v>
      </c>
      <c r="O52" s="8">
        <f t="shared" si="1"/>
        <v>900</v>
      </c>
    </row>
    <row r="53" spans="1:15" x14ac:dyDescent="0.25">
      <c r="A53" s="8">
        <v>421203</v>
      </c>
      <c r="B53" s="8">
        <v>5</v>
      </c>
      <c r="C53" s="8">
        <v>3</v>
      </c>
      <c r="D53" s="8">
        <v>0</v>
      </c>
      <c r="E53" s="8">
        <v>0</v>
      </c>
      <c r="F53" s="8">
        <f t="shared" si="0"/>
        <v>2</v>
      </c>
      <c r="G53" s="8">
        <v>2</v>
      </c>
      <c r="H53" s="8" t="s">
        <v>6</v>
      </c>
      <c r="I53" s="8">
        <v>4</v>
      </c>
      <c r="J53" s="8" t="s">
        <v>13</v>
      </c>
      <c r="K53" s="8">
        <v>5</v>
      </c>
      <c r="L53" s="8" t="s">
        <v>16</v>
      </c>
      <c r="M53" s="8" cm="1">
        <f t="array" ref="M53">_xlfn.IFS(L53="Raita",ROUND(B53/2,0),L53="Curd",B53,L53="Salad",1)</f>
        <v>3</v>
      </c>
      <c r="N53" s="8" t="s">
        <v>1</v>
      </c>
      <c r="O53" s="8">
        <f t="shared" si="1"/>
        <v>825</v>
      </c>
    </row>
    <row r="54" spans="1:15" x14ac:dyDescent="0.25">
      <c r="A54" s="8">
        <v>421203</v>
      </c>
      <c r="B54" s="8">
        <v>3</v>
      </c>
      <c r="C54" s="8">
        <v>1</v>
      </c>
      <c r="D54" s="8">
        <v>2</v>
      </c>
      <c r="E54" s="8">
        <v>0</v>
      </c>
      <c r="F54" s="8">
        <f t="shared" si="0"/>
        <v>0</v>
      </c>
      <c r="G54" s="8">
        <v>1</v>
      </c>
      <c r="H54" s="8" t="s">
        <v>5</v>
      </c>
      <c r="I54" s="8">
        <v>6</v>
      </c>
      <c r="J54" s="8" t="s">
        <v>13</v>
      </c>
      <c r="K54" s="8">
        <v>6</v>
      </c>
      <c r="L54" s="8" t="s">
        <v>15</v>
      </c>
      <c r="M54" s="8" cm="1">
        <f t="array" ref="M54">_xlfn.IFS(L54="Raita",ROUND(B54/2,0),L54="Curd",B54,L54="Salad",1)</f>
        <v>3</v>
      </c>
      <c r="N54" s="8" t="s">
        <v>1</v>
      </c>
      <c r="O54" s="8">
        <f t="shared" si="1"/>
        <v>975</v>
      </c>
    </row>
    <row r="55" spans="1:15" x14ac:dyDescent="0.25">
      <c r="A55" s="8">
        <v>421201</v>
      </c>
      <c r="B55" s="8">
        <v>10</v>
      </c>
      <c r="C55" s="8">
        <v>3</v>
      </c>
      <c r="D55" s="8">
        <v>3</v>
      </c>
      <c r="E55" s="8">
        <v>1</v>
      </c>
      <c r="F55" s="8">
        <f t="shared" si="0"/>
        <v>3</v>
      </c>
      <c r="G55" s="8">
        <v>0</v>
      </c>
      <c r="H55" s="8" t="s">
        <v>0</v>
      </c>
      <c r="I55" s="8">
        <v>6</v>
      </c>
      <c r="J55" s="8" t="s">
        <v>13</v>
      </c>
      <c r="K55" s="8">
        <v>4</v>
      </c>
      <c r="L55" s="8" t="s">
        <v>17</v>
      </c>
      <c r="M55" s="8" cm="1">
        <f t="array" ref="M55">_xlfn.IFS(L55="Raita",ROUND(B55/2,0),L55="Curd",B55,L55="Salad",1)</f>
        <v>1</v>
      </c>
      <c r="N55" s="8" t="s">
        <v>23</v>
      </c>
      <c r="O55" s="8">
        <f t="shared" si="1"/>
        <v>750</v>
      </c>
    </row>
    <row r="56" spans="1:15" x14ac:dyDescent="0.25">
      <c r="A56" s="8">
        <v>421201</v>
      </c>
      <c r="B56" s="8">
        <v>9</v>
      </c>
      <c r="C56" s="8">
        <v>8</v>
      </c>
      <c r="D56" s="8">
        <v>1</v>
      </c>
      <c r="E56" s="8">
        <v>0</v>
      </c>
      <c r="F56" s="8">
        <f t="shared" si="0"/>
        <v>0</v>
      </c>
      <c r="G56" s="8">
        <v>3</v>
      </c>
      <c r="H56" s="8" t="s">
        <v>4</v>
      </c>
      <c r="I56" s="8">
        <v>1</v>
      </c>
      <c r="J56" s="8" t="s">
        <v>13</v>
      </c>
      <c r="K56" s="8">
        <v>5</v>
      </c>
      <c r="L56" s="8" t="s">
        <v>15</v>
      </c>
      <c r="M56" s="8" cm="1">
        <f t="array" ref="M56">_xlfn.IFS(L56="Raita",ROUND(B56/2,0),L56="Curd",B56,L56="Salad",1)</f>
        <v>9</v>
      </c>
      <c r="N56" s="8" t="s">
        <v>25</v>
      </c>
      <c r="O56" s="8">
        <f t="shared" si="1"/>
        <v>675</v>
      </c>
    </row>
    <row r="57" spans="1:15" x14ac:dyDescent="0.25">
      <c r="A57" s="8">
        <v>421203</v>
      </c>
      <c r="B57" s="8">
        <v>7</v>
      </c>
      <c r="C57" s="8">
        <v>7</v>
      </c>
      <c r="D57" s="8">
        <v>0</v>
      </c>
      <c r="E57" s="8">
        <v>0</v>
      </c>
      <c r="F57" s="8">
        <f t="shared" si="0"/>
        <v>0</v>
      </c>
      <c r="G57" s="8">
        <v>1</v>
      </c>
      <c r="H57" s="8" t="s">
        <v>4</v>
      </c>
      <c r="I57" s="8">
        <v>4</v>
      </c>
      <c r="J57" s="8" t="s">
        <v>13</v>
      </c>
      <c r="K57" s="8">
        <v>1</v>
      </c>
      <c r="L57" s="8" t="s">
        <v>17</v>
      </c>
      <c r="M57" s="8" cm="1">
        <f t="array" ref="M57">_xlfn.IFS(L57="Raita",ROUND(B57/2,0),L57="Curd",B57,L57="Salad",1)</f>
        <v>1</v>
      </c>
      <c r="N57" s="8" t="s">
        <v>1</v>
      </c>
      <c r="O57" s="8">
        <f t="shared" si="1"/>
        <v>450</v>
      </c>
    </row>
    <row r="58" spans="1:15" x14ac:dyDescent="0.25">
      <c r="A58" s="8">
        <v>421204</v>
      </c>
      <c r="B58" s="8">
        <v>5</v>
      </c>
      <c r="C58" s="8">
        <v>5</v>
      </c>
      <c r="D58" s="8">
        <v>0</v>
      </c>
      <c r="E58" s="8">
        <v>0</v>
      </c>
      <c r="F58" s="8">
        <f t="shared" si="0"/>
        <v>0</v>
      </c>
      <c r="G58" s="8">
        <v>1</v>
      </c>
      <c r="H58" s="8" t="s">
        <v>6</v>
      </c>
      <c r="I58" s="8">
        <v>5</v>
      </c>
      <c r="J58" s="8" t="s">
        <v>14</v>
      </c>
      <c r="K58" s="8">
        <v>1</v>
      </c>
      <c r="L58" s="8" t="s">
        <v>15</v>
      </c>
      <c r="M58" s="8" cm="1">
        <f t="array" ref="M58">_xlfn.IFS(L58="Raita",ROUND(B58/2,0),L58="Curd",B58,L58="Salad",1)</f>
        <v>5</v>
      </c>
      <c r="N58" s="8" t="s">
        <v>25</v>
      </c>
      <c r="O58" s="8">
        <f t="shared" si="1"/>
        <v>525</v>
      </c>
    </row>
    <row r="59" spans="1:15" x14ac:dyDescent="0.25">
      <c r="A59" s="8">
        <v>421203</v>
      </c>
      <c r="B59" s="8">
        <v>2</v>
      </c>
      <c r="C59" s="8">
        <v>1</v>
      </c>
      <c r="D59" s="8">
        <v>1</v>
      </c>
      <c r="E59" s="8">
        <v>0</v>
      </c>
      <c r="F59" s="8">
        <f t="shared" si="0"/>
        <v>0</v>
      </c>
      <c r="G59" s="8">
        <v>1</v>
      </c>
      <c r="H59" s="8" t="s">
        <v>0</v>
      </c>
      <c r="I59" s="8">
        <v>4</v>
      </c>
      <c r="J59" s="8" t="s">
        <v>7</v>
      </c>
      <c r="K59" s="8">
        <v>4</v>
      </c>
      <c r="L59" s="8" t="s">
        <v>16</v>
      </c>
      <c r="M59" s="8" cm="1">
        <f t="array" ref="M59">_xlfn.IFS(L59="Raita",ROUND(B59/2,0),L59="Curd",B59,L59="Salad",1)</f>
        <v>1</v>
      </c>
      <c r="N59" s="8" t="s">
        <v>1</v>
      </c>
      <c r="O59" s="8">
        <f t="shared" si="1"/>
        <v>675</v>
      </c>
    </row>
    <row r="60" spans="1:15" x14ac:dyDescent="0.25">
      <c r="A60" s="8">
        <v>421202</v>
      </c>
      <c r="B60" s="8">
        <v>9</v>
      </c>
      <c r="C60" s="8">
        <v>1</v>
      </c>
      <c r="D60" s="8">
        <v>8</v>
      </c>
      <c r="E60" s="8">
        <v>0</v>
      </c>
      <c r="F60" s="8">
        <f t="shared" si="0"/>
        <v>0</v>
      </c>
      <c r="G60" s="8">
        <v>0</v>
      </c>
      <c r="H60" s="8" t="s">
        <v>12</v>
      </c>
      <c r="I60" s="8">
        <v>1</v>
      </c>
      <c r="J60" s="8" t="s">
        <v>13</v>
      </c>
      <c r="K60" s="8">
        <v>1</v>
      </c>
      <c r="L60" s="8" t="s">
        <v>17</v>
      </c>
      <c r="M60" s="8" cm="1">
        <f t="array" ref="M60">_xlfn.IFS(L60="Raita",ROUND(B60/2,0),L60="Curd",B60,L60="Salad",1)</f>
        <v>1</v>
      </c>
      <c r="N60" s="8" t="s">
        <v>1</v>
      </c>
      <c r="O60" s="8">
        <f t="shared" si="1"/>
        <v>150</v>
      </c>
    </row>
    <row r="61" spans="1:15" x14ac:dyDescent="0.25">
      <c r="A61" s="8">
        <v>421202</v>
      </c>
      <c r="B61" s="8">
        <v>5</v>
      </c>
      <c r="C61" s="8">
        <v>5</v>
      </c>
      <c r="D61" s="8">
        <v>0</v>
      </c>
      <c r="E61" s="8">
        <v>0</v>
      </c>
      <c r="F61" s="8">
        <f t="shared" si="0"/>
        <v>0</v>
      </c>
      <c r="G61" s="8">
        <v>2</v>
      </c>
      <c r="H61" s="8" t="s">
        <v>6</v>
      </c>
      <c r="I61" s="8">
        <v>1</v>
      </c>
      <c r="J61" s="8" t="s">
        <v>14</v>
      </c>
      <c r="K61" s="8">
        <v>6</v>
      </c>
      <c r="L61" s="8" t="s">
        <v>16</v>
      </c>
      <c r="M61" s="8" cm="1">
        <f t="array" ref="M61">_xlfn.IFS(L61="Raita",ROUND(B61/2,0),L61="Curd",B61,L61="Salad",1)</f>
        <v>3</v>
      </c>
      <c r="N61" s="8" t="s">
        <v>23</v>
      </c>
      <c r="O61" s="8">
        <f t="shared" si="1"/>
        <v>675</v>
      </c>
    </row>
    <row r="62" spans="1:15" x14ac:dyDescent="0.25">
      <c r="A62" s="8">
        <v>421204</v>
      </c>
      <c r="B62" s="8">
        <v>1</v>
      </c>
      <c r="C62" s="8">
        <v>1</v>
      </c>
      <c r="D62" s="8">
        <v>0</v>
      </c>
      <c r="E62" s="8">
        <v>0</v>
      </c>
      <c r="F62" s="8">
        <f t="shared" si="0"/>
        <v>0</v>
      </c>
      <c r="G62" s="8">
        <v>0</v>
      </c>
      <c r="H62" s="8" t="s">
        <v>6</v>
      </c>
      <c r="I62" s="8">
        <v>4</v>
      </c>
      <c r="J62" s="8" t="s">
        <v>7</v>
      </c>
      <c r="K62" s="8">
        <v>3</v>
      </c>
      <c r="L62" s="8" t="s">
        <v>16</v>
      </c>
      <c r="M62" s="8" cm="1">
        <f t="array" ref="M62">_xlfn.IFS(L62="Raita",ROUND(B62/2,0),L62="Curd",B62,L62="Salad",1)</f>
        <v>1</v>
      </c>
      <c r="N62" s="8" t="s">
        <v>25</v>
      </c>
      <c r="O62" s="8">
        <f t="shared" si="1"/>
        <v>525</v>
      </c>
    </row>
    <row r="63" spans="1:15" x14ac:dyDescent="0.25">
      <c r="A63" s="8">
        <v>421201</v>
      </c>
      <c r="B63" s="8">
        <v>9</v>
      </c>
      <c r="C63" s="8">
        <v>8</v>
      </c>
      <c r="D63" s="8">
        <v>1</v>
      </c>
      <c r="E63" s="8">
        <v>0</v>
      </c>
      <c r="F63" s="8">
        <f t="shared" si="0"/>
        <v>0</v>
      </c>
      <c r="G63" s="8">
        <v>4</v>
      </c>
      <c r="H63" s="8" t="s">
        <v>5</v>
      </c>
      <c r="I63" s="8">
        <v>4</v>
      </c>
      <c r="J63" s="8" t="s">
        <v>13</v>
      </c>
      <c r="K63" s="8">
        <v>1</v>
      </c>
      <c r="L63" s="8" t="s">
        <v>15</v>
      </c>
      <c r="M63" s="8" cm="1">
        <f t="array" ref="M63">_xlfn.IFS(L63="Raita",ROUND(B63/2,0),L63="Curd",B63,L63="Salad",1)</f>
        <v>9</v>
      </c>
      <c r="N63" s="8" t="s">
        <v>25</v>
      </c>
      <c r="O63" s="8">
        <f t="shared" si="1"/>
        <v>675</v>
      </c>
    </row>
    <row r="64" spans="1:15" x14ac:dyDescent="0.25">
      <c r="A64" s="8">
        <v>421202</v>
      </c>
      <c r="B64" s="8">
        <v>4</v>
      </c>
      <c r="C64" s="8">
        <v>2</v>
      </c>
      <c r="D64" s="8">
        <v>2</v>
      </c>
      <c r="E64" s="8">
        <v>0</v>
      </c>
      <c r="F64" s="8">
        <f t="shared" si="0"/>
        <v>0</v>
      </c>
      <c r="G64" s="8">
        <v>1</v>
      </c>
      <c r="H64" s="8" t="s">
        <v>4</v>
      </c>
      <c r="I64" s="8">
        <v>4</v>
      </c>
      <c r="J64" s="8" t="s">
        <v>13</v>
      </c>
      <c r="K64" s="8">
        <v>5</v>
      </c>
      <c r="L64" s="8" t="s">
        <v>15</v>
      </c>
      <c r="M64" s="8" cm="1">
        <f t="array" ref="M64">_xlfn.IFS(L64="Raita",ROUND(B64/2,0),L64="Curd",B64,L64="Salad",1)</f>
        <v>4</v>
      </c>
      <c r="N64" s="8" t="s">
        <v>25</v>
      </c>
      <c r="O64" s="8">
        <f t="shared" si="1"/>
        <v>750</v>
      </c>
    </row>
    <row r="65" spans="1:15" x14ac:dyDescent="0.25">
      <c r="A65" s="8">
        <v>421203</v>
      </c>
      <c r="B65" s="8">
        <v>2</v>
      </c>
      <c r="C65" s="8">
        <v>0</v>
      </c>
      <c r="D65" s="8">
        <v>0</v>
      </c>
      <c r="E65" s="8">
        <v>0</v>
      </c>
      <c r="F65" s="8">
        <f t="shared" si="0"/>
        <v>2</v>
      </c>
      <c r="G65" s="8">
        <v>0</v>
      </c>
      <c r="H65" s="8" t="s">
        <v>6</v>
      </c>
      <c r="I65" s="8">
        <v>3</v>
      </c>
      <c r="J65" s="8" t="s">
        <v>7</v>
      </c>
      <c r="K65" s="8">
        <v>1</v>
      </c>
      <c r="L65" s="8" t="s">
        <v>17</v>
      </c>
      <c r="M65" s="8" cm="1">
        <f t="array" ref="M65">_xlfn.IFS(L65="Raita",ROUND(B65/2,0),L65="Curd",B65,L65="Salad",1)</f>
        <v>1</v>
      </c>
      <c r="N65" s="8" t="s">
        <v>1</v>
      </c>
      <c r="O65" s="8">
        <f t="shared" si="1"/>
        <v>300</v>
      </c>
    </row>
    <row r="66" spans="1:15" x14ac:dyDescent="0.25">
      <c r="A66" s="8">
        <v>421201</v>
      </c>
      <c r="B66" s="8">
        <v>3</v>
      </c>
      <c r="C66" s="8">
        <v>1</v>
      </c>
      <c r="D66" s="8">
        <v>2</v>
      </c>
      <c r="E66" s="8">
        <v>0</v>
      </c>
      <c r="F66" s="8">
        <f t="shared" si="0"/>
        <v>0</v>
      </c>
      <c r="G66" s="8">
        <v>1</v>
      </c>
      <c r="H66" s="8" t="s">
        <v>0</v>
      </c>
      <c r="I66" s="8">
        <v>1</v>
      </c>
      <c r="J66" s="8" t="s">
        <v>13</v>
      </c>
      <c r="K66" s="8">
        <v>5</v>
      </c>
      <c r="L66" s="8" t="s">
        <v>17</v>
      </c>
      <c r="M66" s="8" cm="1">
        <f t="array" ref="M66">_xlfn.IFS(L66="Raita",ROUND(B66/2,0),L66="Curd",B66,L66="Salad",1)</f>
        <v>1</v>
      </c>
      <c r="N66" s="8" t="s">
        <v>25</v>
      </c>
      <c r="O66" s="8">
        <f t="shared" si="1"/>
        <v>525</v>
      </c>
    </row>
    <row r="67" spans="1:15" x14ac:dyDescent="0.25">
      <c r="A67" s="8">
        <v>421202</v>
      </c>
      <c r="B67" s="8">
        <v>4</v>
      </c>
      <c r="C67" s="8">
        <v>2</v>
      </c>
      <c r="D67" s="8">
        <v>0</v>
      </c>
      <c r="E67" s="8">
        <v>2</v>
      </c>
      <c r="F67" s="8">
        <f t="shared" ref="F67:F100" si="2">B67-(C67+D67+E67)</f>
        <v>0</v>
      </c>
      <c r="G67" s="8">
        <v>1</v>
      </c>
      <c r="H67" s="8" t="s">
        <v>0</v>
      </c>
      <c r="I67" s="8">
        <v>6</v>
      </c>
      <c r="J67" s="8" t="s">
        <v>14</v>
      </c>
      <c r="K67" s="8">
        <v>5</v>
      </c>
      <c r="L67" s="8" t="s">
        <v>16</v>
      </c>
      <c r="M67" s="8" cm="1">
        <f t="array" ref="M67">_xlfn.IFS(L67="Raita",ROUND(B67/2,0),L67="Curd",B67,L67="Salad",1)</f>
        <v>2</v>
      </c>
      <c r="N67" s="8" t="s">
        <v>24</v>
      </c>
      <c r="O67" s="8">
        <f t="shared" ref="O67:O100" si="3">(G67+I67+K67)*75</f>
        <v>900</v>
      </c>
    </row>
    <row r="68" spans="1:15" x14ac:dyDescent="0.25">
      <c r="A68" s="8">
        <v>421204</v>
      </c>
      <c r="B68" s="8">
        <v>1</v>
      </c>
      <c r="C68" s="8">
        <v>1</v>
      </c>
      <c r="D68" s="8">
        <v>0</v>
      </c>
      <c r="E68" s="8">
        <v>0</v>
      </c>
      <c r="F68" s="8">
        <f t="shared" si="2"/>
        <v>0</v>
      </c>
      <c r="G68" s="8">
        <v>0</v>
      </c>
      <c r="H68" s="8" t="s">
        <v>12</v>
      </c>
      <c r="I68" s="8">
        <v>5</v>
      </c>
      <c r="J68" s="8" t="s">
        <v>13</v>
      </c>
      <c r="K68" s="8">
        <v>5</v>
      </c>
      <c r="L68" s="8" t="s">
        <v>15</v>
      </c>
      <c r="M68" s="8" cm="1">
        <f t="array" ref="M68">_xlfn.IFS(L68="Raita",ROUND(B68/2,0),L68="Curd",B68,L68="Salad",1)</f>
        <v>1</v>
      </c>
      <c r="N68" s="8" t="s">
        <v>25</v>
      </c>
      <c r="O68" s="8">
        <f t="shared" si="3"/>
        <v>750</v>
      </c>
    </row>
    <row r="69" spans="1:15" x14ac:dyDescent="0.25">
      <c r="A69" s="8">
        <v>421203</v>
      </c>
      <c r="B69" s="8">
        <v>1</v>
      </c>
      <c r="C69" s="8">
        <v>0</v>
      </c>
      <c r="D69" s="8">
        <v>0</v>
      </c>
      <c r="E69" s="8">
        <v>0</v>
      </c>
      <c r="F69" s="8">
        <f t="shared" si="2"/>
        <v>1</v>
      </c>
      <c r="G69" s="8">
        <v>0</v>
      </c>
      <c r="H69" s="8" t="s">
        <v>12</v>
      </c>
      <c r="I69" s="8">
        <v>4</v>
      </c>
      <c r="J69" s="8" t="s">
        <v>13</v>
      </c>
      <c r="K69" s="8">
        <v>4</v>
      </c>
      <c r="L69" s="8" t="s">
        <v>16</v>
      </c>
      <c r="M69" s="8" cm="1">
        <f t="array" ref="M69">_xlfn.IFS(L69="Raita",ROUND(B69/2,0),L69="Curd",B69,L69="Salad",1)</f>
        <v>1</v>
      </c>
      <c r="N69" s="8" t="s">
        <v>23</v>
      </c>
      <c r="O69" s="8">
        <f t="shared" si="3"/>
        <v>600</v>
      </c>
    </row>
    <row r="70" spans="1:15" x14ac:dyDescent="0.25">
      <c r="A70" s="8">
        <v>421202</v>
      </c>
      <c r="B70" s="8">
        <v>4</v>
      </c>
      <c r="C70" s="8">
        <v>2</v>
      </c>
      <c r="D70" s="8">
        <v>2</v>
      </c>
      <c r="E70" s="8">
        <v>0</v>
      </c>
      <c r="F70" s="8">
        <f t="shared" si="2"/>
        <v>0</v>
      </c>
      <c r="G70" s="8">
        <v>0</v>
      </c>
      <c r="H70" s="8" t="s">
        <v>6</v>
      </c>
      <c r="I70" s="8">
        <v>4</v>
      </c>
      <c r="J70" s="8" t="s">
        <v>13</v>
      </c>
      <c r="K70" s="8">
        <v>4</v>
      </c>
      <c r="L70" s="8" t="s">
        <v>17</v>
      </c>
      <c r="M70" s="8" cm="1">
        <f t="array" ref="M70">_xlfn.IFS(L70="Raita",ROUND(B70/2,0),L70="Curd",B70,L70="Salad",1)</f>
        <v>1</v>
      </c>
      <c r="N70" s="8" t="s">
        <v>25</v>
      </c>
      <c r="O70" s="8">
        <f t="shared" si="3"/>
        <v>600</v>
      </c>
    </row>
    <row r="71" spans="1:15" x14ac:dyDescent="0.25">
      <c r="A71" s="8">
        <v>421204</v>
      </c>
      <c r="B71" s="8">
        <v>8</v>
      </c>
      <c r="C71" s="8">
        <v>4</v>
      </c>
      <c r="D71" s="8">
        <v>2</v>
      </c>
      <c r="E71" s="8">
        <v>1</v>
      </c>
      <c r="F71" s="8">
        <f t="shared" si="2"/>
        <v>1</v>
      </c>
      <c r="G71" s="8">
        <v>4</v>
      </c>
      <c r="H71" s="8" t="s">
        <v>0</v>
      </c>
      <c r="I71" s="8">
        <v>4</v>
      </c>
      <c r="J71" s="8" t="s">
        <v>14</v>
      </c>
      <c r="K71" s="8">
        <v>4</v>
      </c>
      <c r="L71" s="8" t="s">
        <v>16</v>
      </c>
      <c r="M71" s="8" cm="1">
        <f t="array" ref="M71">_xlfn.IFS(L71="Raita",ROUND(B71/2,0),L71="Curd",B71,L71="Salad",1)</f>
        <v>4</v>
      </c>
      <c r="N71" s="8" t="s">
        <v>1</v>
      </c>
      <c r="O71" s="8">
        <f t="shared" si="3"/>
        <v>900</v>
      </c>
    </row>
    <row r="72" spans="1:15" x14ac:dyDescent="0.25">
      <c r="A72" s="8">
        <v>421202</v>
      </c>
      <c r="B72" s="8">
        <v>2</v>
      </c>
      <c r="C72" s="8">
        <v>1</v>
      </c>
      <c r="D72" s="8">
        <v>1</v>
      </c>
      <c r="E72" s="8">
        <v>0</v>
      </c>
      <c r="F72" s="8">
        <f t="shared" si="2"/>
        <v>0</v>
      </c>
      <c r="G72" s="8">
        <v>1</v>
      </c>
      <c r="H72" s="8" t="s">
        <v>4</v>
      </c>
      <c r="I72" s="8">
        <v>1</v>
      </c>
      <c r="J72" s="8" t="s">
        <v>14</v>
      </c>
      <c r="K72" s="8">
        <v>5</v>
      </c>
      <c r="L72" s="8" t="s">
        <v>16</v>
      </c>
      <c r="M72" s="8" cm="1">
        <f t="array" ref="M72">_xlfn.IFS(L72="Raita",ROUND(B72/2,0),L72="Curd",B72,L72="Salad",1)</f>
        <v>1</v>
      </c>
      <c r="N72" s="8" t="s">
        <v>23</v>
      </c>
      <c r="O72" s="8">
        <f t="shared" si="3"/>
        <v>525</v>
      </c>
    </row>
    <row r="73" spans="1:15" x14ac:dyDescent="0.25">
      <c r="A73" s="8">
        <v>421201</v>
      </c>
      <c r="B73" s="8">
        <v>9</v>
      </c>
      <c r="C73" s="8">
        <v>6</v>
      </c>
      <c r="D73" s="8">
        <v>2</v>
      </c>
      <c r="E73" s="8">
        <v>0</v>
      </c>
      <c r="F73" s="8">
        <f t="shared" si="2"/>
        <v>1</v>
      </c>
      <c r="G73" s="8">
        <v>3</v>
      </c>
      <c r="H73" s="8" t="s">
        <v>6</v>
      </c>
      <c r="I73" s="8">
        <v>6</v>
      </c>
      <c r="J73" s="8" t="s">
        <v>13</v>
      </c>
      <c r="K73" s="8">
        <v>5</v>
      </c>
      <c r="L73" s="8" t="s">
        <v>16</v>
      </c>
      <c r="M73" s="8" cm="1">
        <f t="array" ref="M73">_xlfn.IFS(L73="Raita",ROUND(B73/2,0),L73="Curd",B73,L73="Salad",1)</f>
        <v>5</v>
      </c>
      <c r="N73" s="8" t="s">
        <v>23</v>
      </c>
      <c r="O73" s="8">
        <f t="shared" si="3"/>
        <v>1050</v>
      </c>
    </row>
    <row r="74" spans="1:15" x14ac:dyDescent="0.25">
      <c r="A74" s="8">
        <v>421202</v>
      </c>
      <c r="B74" s="8">
        <v>9</v>
      </c>
      <c r="C74" s="8">
        <v>1</v>
      </c>
      <c r="D74" s="8">
        <v>3</v>
      </c>
      <c r="E74" s="8">
        <v>3</v>
      </c>
      <c r="F74" s="8">
        <f t="shared" si="2"/>
        <v>2</v>
      </c>
      <c r="G74" s="8">
        <v>2</v>
      </c>
      <c r="H74" s="8" t="s">
        <v>5</v>
      </c>
      <c r="I74" s="8">
        <v>5</v>
      </c>
      <c r="J74" s="8" t="s">
        <v>13</v>
      </c>
      <c r="K74" s="8">
        <v>4</v>
      </c>
      <c r="L74" s="8" t="s">
        <v>16</v>
      </c>
      <c r="M74" s="8" cm="1">
        <f t="array" ref="M74">_xlfn.IFS(L74="Raita",ROUND(B74/2,0),L74="Curd",B74,L74="Salad",1)</f>
        <v>5</v>
      </c>
      <c r="N74" s="8" t="s">
        <v>23</v>
      </c>
      <c r="O74" s="8">
        <f t="shared" si="3"/>
        <v>825</v>
      </c>
    </row>
    <row r="75" spans="1:15" x14ac:dyDescent="0.25">
      <c r="A75" s="8">
        <v>421203</v>
      </c>
      <c r="B75" s="8">
        <v>10</v>
      </c>
      <c r="C75" s="8">
        <v>5</v>
      </c>
      <c r="D75" s="8">
        <v>4</v>
      </c>
      <c r="E75" s="8">
        <v>1</v>
      </c>
      <c r="F75" s="8">
        <f t="shared" si="2"/>
        <v>0</v>
      </c>
      <c r="G75" s="8">
        <v>0</v>
      </c>
      <c r="H75" s="8" t="s">
        <v>6</v>
      </c>
      <c r="I75" s="8">
        <v>3</v>
      </c>
      <c r="J75" s="8" t="s">
        <v>13</v>
      </c>
      <c r="K75" s="8">
        <v>6</v>
      </c>
      <c r="L75" s="8" t="s">
        <v>15</v>
      </c>
      <c r="M75" s="8" cm="1">
        <f t="array" ref="M75">_xlfn.IFS(L75="Raita",ROUND(B75/2,0),L75="Curd",B75,L75="Salad",1)</f>
        <v>10</v>
      </c>
      <c r="N75" s="8" t="s">
        <v>1</v>
      </c>
      <c r="O75" s="8">
        <f t="shared" si="3"/>
        <v>675</v>
      </c>
    </row>
    <row r="76" spans="1:15" x14ac:dyDescent="0.25">
      <c r="A76" s="8">
        <v>421203</v>
      </c>
      <c r="B76" s="8">
        <v>1</v>
      </c>
      <c r="C76" s="8">
        <v>1</v>
      </c>
      <c r="D76" s="8">
        <v>0</v>
      </c>
      <c r="E76" s="8">
        <v>0</v>
      </c>
      <c r="F76" s="8">
        <f t="shared" si="2"/>
        <v>0</v>
      </c>
      <c r="G76" s="8">
        <v>0</v>
      </c>
      <c r="H76" s="8" t="s">
        <v>6</v>
      </c>
      <c r="I76" s="8">
        <v>2</v>
      </c>
      <c r="J76" s="8" t="s">
        <v>14</v>
      </c>
      <c r="K76" s="8">
        <v>2</v>
      </c>
      <c r="L76" s="8" t="s">
        <v>16</v>
      </c>
      <c r="M76" s="8" cm="1">
        <f t="array" ref="M76">_xlfn.IFS(L76="Raita",ROUND(B76/2,0),L76="Curd",B76,L76="Salad",1)</f>
        <v>1</v>
      </c>
      <c r="N76" s="8" t="s">
        <v>23</v>
      </c>
      <c r="O76" s="8">
        <f t="shared" si="3"/>
        <v>300</v>
      </c>
    </row>
    <row r="77" spans="1:15" x14ac:dyDescent="0.25">
      <c r="A77" s="8">
        <v>421201</v>
      </c>
      <c r="B77" s="8">
        <v>5</v>
      </c>
      <c r="C77" s="8">
        <v>1</v>
      </c>
      <c r="D77" s="8">
        <v>4</v>
      </c>
      <c r="E77" s="8">
        <v>0</v>
      </c>
      <c r="F77" s="8">
        <f t="shared" si="2"/>
        <v>0</v>
      </c>
      <c r="G77" s="8">
        <v>1</v>
      </c>
      <c r="H77" s="8" t="s">
        <v>0</v>
      </c>
      <c r="I77" s="8">
        <v>4</v>
      </c>
      <c r="J77" s="8" t="s">
        <v>14</v>
      </c>
      <c r="K77" s="8">
        <v>4</v>
      </c>
      <c r="L77" s="8" t="s">
        <v>16</v>
      </c>
      <c r="M77" s="8" cm="1">
        <f t="array" ref="M77">_xlfn.IFS(L77="Raita",ROUND(B77/2,0),L77="Curd",B77,L77="Salad",1)</f>
        <v>3</v>
      </c>
      <c r="N77" s="8" t="s">
        <v>23</v>
      </c>
      <c r="O77" s="8">
        <f t="shared" si="3"/>
        <v>675</v>
      </c>
    </row>
    <row r="78" spans="1:15" x14ac:dyDescent="0.25">
      <c r="A78" s="8">
        <v>421204</v>
      </c>
      <c r="B78" s="8">
        <v>8</v>
      </c>
      <c r="C78" s="8">
        <v>2</v>
      </c>
      <c r="D78" s="8">
        <v>1</v>
      </c>
      <c r="E78" s="8">
        <v>2</v>
      </c>
      <c r="F78" s="8">
        <f t="shared" si="2"/>
        <v>3</v>
      </c>
      <c r="G78" s="8">
        <v>3</v>
      </c>
      <c r="H78" s="8" t="s">
        <v>4</v>
      </c>
      <c r="I78" s="8">
        <v>4</v>
      </c>
      <c r="J78" s="8" t="s">
        <v>13</v>
      </c>
      <c r="K78" s="8">
        <v>5</v>
      </c>
      <c r="L78" s="8" t="s">
        <v>16</v>
      </c>
      <c r="M78" s="8" cm="1">
        <f t="array" ref="M78">_xlfn.IFS(L78="Raita",ROUND(B78/2,0),L78="Curd",B78,L78="Salad",1)</f>
        <v>4</v>
      </c>
      <c r="N78" s="8" t="s">
        <v>24</v>
      </c>
      <c r="O78" s="8">
        <f t="shared" si="3"/>
        <v>900</v>
      </c>
    </row>
    <row r="79" spans="1:15" x14ac:dyDescent="0.25">
      <c r="A79" s="8">
        <v>421203</v>
      </c>
      <c r="B79" s="8">
        <v>7</v>
      </c>
      <c r="C79" s="8">
        <v>4</v>
      </c>
      <c r="D79" s="8">
        <v>0</v>
      </c>
      <c r="E79" s="8">
        <v>1</v>
      </c>
      <c r="F79" s="8">
        <f t="shared" si="2"/>
        <v>2</v>
      </c>
      <c r="G79" s="8">
        <v>0</v>
      </c>
      <c r="H79" s="8" t="s">
        <v>6</v>
      </c>
      <c r="I79" s="8">
        <v>5</v>
      </c>
      <c r="J79" s="8" t="s">
        <v>14</v>
      </c>
      <c r="K79" s="8">
        <v>4</v>
      </c>
      <c r="L79" s="8" t="s">
        <v>15</v>
      </c>
      <c r="M79" s="8" cm="1">
        <f t="array" ref="M79">_xlfn.IFS(L79="Raita",ROUND(B79/2,0),L79="Curd",B79,L79="Salad",1)</f>
        <v>7</v>
      </c>
      <c r="N79" s="8" t="s">
        <v>24</v>
      </c>
      <c r="O79" s="8">
        <f t="shared" si="3"/>
        <v>675</v>
      </c>
    </row>
    <row r="80" spans="1:15" x14ac:dyDescent="0.25">
      <c r="A80" s="8">
        <v>421203</v>
      </c>
      <c r="B80" s="8">
        <v>10</v>
      </c>
      <c r="C80" s="8">
        <v>9</v>
      </c>
      <c r="D80" s="8">
        <v>0</v>
      </c>
      <c r="E80" s="8">
        <v>1</v>
      </c>
      <c r="F80" s="8">
        <f t="shared" si="2"/>
        <v>0</v>
      </c>
      <c r="G80" s="8">
        <v>1</v>
      </c>
      <c r="H80" s="8" t="s">
        <v>0</v>
      </c>
      <c r="I80" s="8">
        <v>3</v>
      </c>
      <c r="J80" s="8" t="s">
        <v>14</v>
      </c>
      <c r="K80" s="8">
        <v>4</v>
      </c>
      <c r="L80" s="8" t="s">
        <v>16</v>
      </c>
      <c r="M80" s="8" cm="1">
        <f t="array" ref="M80">_xlfn.IFS(L80="Raita",ROUND(B80/2,0),L80="Curd",B80,L80="Salad",1)</f>
        <v>5</v>
      </c>
      <c r="N80" s="8" t="s">
        <v>25</v>
      </c>
      <c r="O80" s="8">
        <f t="shared" si="3"/>
        <v>600</v>
      </c>
    </row>
    <row r="81" spans="1:15" x14ac:dyDescent="0.25">
      <c r="A81" s="8">
        <v>421201</v>
      </c>
      <c r="B81" s="8">
        <v>5</v>
      </c>
      <c r="C81" s="8">
        <v>1</v>
      </c>
      <c r="D81" s="8">
        <v>3</v>
      </c>
      <c r="E81" s="8">
        <v>0</v>
      </c>
      <c r="F81" s="8">
        <f t="shared" si="2"/>
        <v>1</v>
      </c>
      <c r="G81" s="8">
        <v>2</v>
      </c>
      <c r="H81" s="8" t="s">
        <v>4</v>
      </c>
      <c r="I81" s="8">
        <v>3</v>
      </c>
      <c r="J81" s="8" t="s">
        <v>7</v>
      </c>
      <c r="K81" s="8">
        <v>3</v>
      </c>
      <c r="L81" s="8" t="s">
        <v>17</v>
      </c>
      <c r="M81" s="8" cm="1">
        <f t="array" ref="M81">_xlfn.IFS(L81="Raita",ROUND(B81/2,0),L81="Curd",B81,L81="Salad",1)</f>
        <v>1</v>
      </c>
      <c r="N81" s="8" t="s">
        <v>23</v>
      </c>
      <c r="O81" s="8">
        <f t="shared" si="3"/>
        <v>600</v>
      </c>
    </row>
    <row r="82" spans="1:15" x14ac:dyDescent="0.25">
      <c r="A82" s="8">
        <v>421203</v>
      </c>
      <c r="B82" s="8">
        <v>7</v>
      </c>
      <c r="C82" s="8">
        <v>3</v>
      </c>
      <c r="D82" s="8">
        <v>3</v>
      </c>
      <c r="E82" s="8">
        <v>1</v>
      </c>
      <c r="F82" s="8">
        <f t="shared" si="2"/>
        <v>0</v>
      </c>
      <c r="G82" s="8">
        <v>1</v>
      </c>
      <c r="H82" s="8" t="s">
        <v>0</v>
      </c>
      <c r="I82" s="8">
        <v>3</v>
      </c>
      <c r="J82" s="8" t="s">
        <v>7</v>
      </c>
      <c r="K82" s="8">
        <v>4</v>
      </c>
      <c r="L82" s="8" t="s">
        <v>17</v>
      </c>
      <c r="M82" s="8" cm="1">
        <f t="array" ref="M82">_xlfn.IFS(L82="Raita",ROUND(B82/2,0),L82="Curd",B82,L82="Salad",1)</f>
        <v>1</v>
      </c>
      <c r="N82" s="8" t="s">
        <v>25</v>
      </c>
      <c r="O82" s="8">
        <f t="shared" si="3"/>
        <v>600</v>
      </c>
    </row>
    <row r="83" spans="1:15" x14ac:dyDescent="0.25">
      <c r="A83" s="8">
        <v>421204</v>
      </c>
      <c r="B83" s="8">
        <v>9</v>
      </c>
      <c r="C83" s="8">
        <v>2</v>
      </c>
      <c r="D83" s="8">
        <v>2</v>
      </c>
      <c r="E83" s="8">
        <v>2</v>
      </c>
      <c r="F83" s="8">
        <f t="shared" si="2"/>
        <v>3</v>
      </c>
      <c r="G83" s="8">
        <v>1</v>
      </c>
      <c r="H83" s="8" t="s">
        <v>0</v>
      </c>
      <c r="I83" s="8">
        <v>3</v>
      </c>
      <c r="J83" s="8" t="s">
        <v>7</v>
      </c>
      <c r="K83" s="8">
        <v>1</v>
      </c>
      <c r="L83" s="8" t="s">
        <v>16</v>
      </c>
      <c r="M83" s="8" cm="1">
        <f t="array" ref="M83">_xlfn.IFS(L83="Raita",ROUND(B83/2,0),L83="Curd",B83,L83="Salad",1)</f>
        <v>5</v>
      </c>
      <c r="N83" s="8" t="s">
        <v>23</v>
      </c>
      <c r="O83" s="8">
        <f t="shared" si="3"/>
        <v>375</v>
      </c>
    </row>
    <row r="84" spans="1:15" x14ac:dyDescent="0.25">
      <c r="A84" s="8">
        <v>421202</v>
      </c>
      <c r="B84" s="8">
        <v>4</v>
      </c>
      <c r="C84" s="8">
        <v>1</v>
      </c>
      <c r="D84" s="8">
        <v>3</v>
      </c>
      <c r="E84" s="8">
        <v>0</v>
      </c>
      <c r="F84" s="8">
        <f t="shared" si="2"/>
        <v>0</v>
      </c>
      <c r="G84" s="8">
        <v>2</v>
      </c>
      <c r="H84" s="8" t="s">
        <v>5</v>
      </c>
      <c r="I84" s="8">
        <v>3</v>
      </c>
      <c r="J84" s="8" t="s">
        <v>13</v>
      </c>
      <c r="K84" s="8">
        <v>5</v>
      </c>
      <c r="L84" s="8" t="s">
        <v>17</v>
      </c>
      <c r="M84" s="8" cm="1">
        <f t="array" ref="M84">_xlfn.IFS(L84="Raita",ROUND(B84/2,0),L84="Curd",B84,L84="Salad",1)</f>
        <v>1</v>
      </c>
      <c r="N84" s="8" t="s">
        <v>24</v>
      </c>
      <c r="O84" s="8">
        <f t="shared" si="3"/>
        <v>750</v>
      </c>
    </row>
    <row r="85" spans="1:15" x14ac:dyDescent="0.25">
      <c r="A85" s="8">
        <v>421203</v>
      </c>
      <c r="B85" s="8">
        <v>6</v>
      </c>
      <c r="C85" s="8">
        <v>5</v>
      </c>
      <c r="D85" s="8">
        <v>1</v>
      </c>
      <c r="E85" s="8">
        <v>0</v>
      </c>
      <c r="F85" s="8">
        <f t="shared" si="2"/>
        <v>0</v>
      </c>
      <c r="G85" s="8">
        <v>2</v>
      </c>
      <c r="H85" s="8" t="s">
        <v>5</v>
      </c>
      <c r="I85" s="8">
        <v>2</v>
      </c>
      <c r="J85" s="8" t="s">
        <v>7</v>
      </c>
      <c r="K85" s="8">
        <v>3</v>
      </c>
      <c r="L85" s="8" t="s">
        <v>16</v>
      </c>
      <c r="M85" s="8" cm="1">
        <f t="array" ref="M85">_xlfn.IFS(L85="Raita",ROUND(B85/2,0),L85="Curd",B85,L85="Salad",1)</f>
        <v>3</v>
      </c>
      <c r="N85" s="8" t="s">
        <v>24</v>
      </c>
      <c r="O85" s="8">
        <f t="shared" si="3"/>
        <v>525</v>
      </c>
    </row>
    <row r="86" spans="1:15" x14ac:dyDescent="0.25">
      <c r="A86" s="8">
        <v>421202</v>
      </c>
      <c r="B86" s="8">
        <v>10</v>
      </c>
      <c r="C86" s="8">
        <v>2</v>
      </c>
      <c r="D86" s="8">
        <v>1</v>
      </c>
      <c r="E86" s="8">
        <v>7</v>
      </c>
      <c r="F86" s="8">
        <f t="shared" si="2"/>
        <v>0</v>
      </c>
      <c r="G86" s="8">
        <v>1</v>
      </c>
      <c r="H86" s="8" t="s">
        <v>0</v>
      </c>
      <c r="I86" s="8">
        <v>5</v>
      </c>
      <c r="J86" s="8" t="s">
        <v>7</v>
      </c>
      <c r="K86" s="8">
        <v>4</v>
      </c>
      <c r="L86" s="8" t="s">
        <v>17</v>
      </c>
      <c r="M86" s="8" cm="1">
        <f t="array" ref="M86">_xlfn.IFS(L86="Raita",ROUND(B86/2,0),L86="Curd",B86,L86="Salad",1)</f>
        <v>1</v>
      </c>
      <c r="N86" s="8" t="s">
        <v>23</v>
      </c>
      <c r="O86" s="8">
        <f t="shared" si="3"/>
        <v>750</v>
      </c>
    </row>
    <row r="87" spans="1:15" x14ac:dyDescent="0.25">
      <c r="A87" s="8">
        <v>421202</v>
      </c>
      <c r="B87" s="8">
        <v>10</v>
      </c>
      <c r="C87" s="8">
        <v>3</v>
      </c>
      <c r="D87" s="8">
        <v>2</v>
      </c>
      <c r="E87" s="8">
        <v>5</v>
      </c>
      <c r="F87" s="8">
        <f t="shared" si="2"/>
        <v>0</v>
      </c>
      <c r="G87" s="8">
        <v>5</v>
      </c>
      <c r="H87" s="8" t="s">
        <v>12</v>
      </c>
      <c r="I87" s="8">
        <v>3</v>
      </c>
      <c r="J87" s="8" t="s">
        <v>13</v>
      </c>
      <c r="K87" s="8">
        <v>5</v>
      </c>
      <c r="L87" s="8" t="s">
        <v>17</v>
      </c>
      <c r="M87" s="8" cm="1">
        <f t="array" ref="M87">_xlfn.IFS(L87="Raita",ROUND(B87/2,0),L87="Curd",B87,L87="Salad",1)</f>
        <v>1</v>
      </c>
      <c r="N87" s="8" t="s">
        <v>24</v>
      </c>
      <c r="O87" s="8">
        <f t="shared" si="3"/>
        <v>975</v>
      </c>
    </row>
    <row r="88" spans="1:15" x14ac:dyDescent="0.25">
      <c r="A88" s="8">
        <v>421201</v>
      </c>
      <c r="B88" s="8">
        <v>1</v>
      </c>
      <c r="C88" s="8">
        <v>1</v>
      </c>
      <c r="D88" s="8">
        <v>0</v>
      </c>
      <c r="E88" s="8">
        <v>0</v>
      </c>
      <c r="F88" s="8">
        <f t="shared" si="2"/>
        <v>0</v>
      </c>
      <c r="G88" s="8">
        <v>0</v>
      </c>
      <c r="H88" s="8" t="s">
        <v>12</v>
      </c>
      <c r="I88" s="8">
        <v>2</v>
      </c>
      <c r="J88" s="8" t="s">
        <v>14</v>
      </c>
      <c r="K88" s="8">
        <v>3</v>
      </c>
      <c r="L88" s="8" t="s">
        <v>15</v>
      </c>
      <c r="M88" s="8" cm="1">
        <f t="array" ref="M88">_xlfn.IFS(L88="Raita",ROUND(B88/2,0),L88="Curd",B88,L88="Salad",1)</f>
        <v>1</v>
      </c>
      <c r="N88" s="8" t="s">
        <v>25</v>
      </c>
      <c r="O88" s="8">
        <f t="shared" si="3"/>
        <v>375</v>
      </c>
    </row>
    <row r="89" spans="1:15" x14ac:dyDescent="0.25">
      <c r="A89" s="8">
        <v>421204</v>
      </c>
      <c r="B89" s="8">
        <v>6</v>
      </c>
      <c r="C89" s="8">
        <v>5</v>
      </c>
      <c r="D89" s="8">
        <v>0</v>
      </c>
      <c r="E89" s="8">
        <v>0</v>
      </c>
      <c r="F89" s="8">
        <f t="shared" si="2"/>
        <v>1</v>
      </c>
      <c r="G89" s="8">
        <v>0</v>
      </c>
      <c r="H89" s="8" t="s">
        <v>12</v>
      </c>
      <c r="I89" s="8">
        <v>3</v>
      </c>
      <c r="J89" s="8" t="s">
        <v>13</v>
      </c>
      <c r="K89" s="8">
        <v>3</v>
      </c>
      <c r="L89" s="8" t="s">
        <v>15</v>
      </c>
      <c r="M89" s="8" cm="1">
        <f t="array" ref="M89">_xlfn.IFS(L89="Raita",ROUND(B89/2,0),L89="Curd",B89,L89="Salad",1)</f>
        <v>6</v>
      </c>
      <c r="N89" s="8" t="s">
        <v>24</v>
      </c>
      <c r="O89" s="8">
        <f t="shared" si="3"/>
        <v>450</v>
      </c>
    </row>
    <row r="90" spans="1:15" x14ac:dyDescent="0.25">
      <c r="A90" s="8">
        <v>421204</v>
      </c>
      <c r="B90" s="8">
        <v>3</v>
      </c>
      <c r="C90" s="8">
        <v>1</v>
      </c>
      <c r="D90" s="8">
        <v>1</v>
      </c>
      <c r="E90" s="8">
        <v>0</v>
      </c>
      <c r="F90" s="8">
        <f t="shared" si="2"/>
        <v>1</v>
      </c>
      <c r="G90" s="8">
        <v>1</v>
      </c>
      <c r="H90" s="8" t="s">
        <v>6</v>
      </c>
      <c r="I90" s="8">
        <v>5</v>
      </c>
      <c r="J90" s="8" t="s">
        <v>13</v>
      </c>
      <c r="K90" s="8">
        <v>6</v>
      </c>
      <c r="L90" s="8" t="s">
        <v>17</v>
      </c>
      <c r="M90" s="8" cm="1">
        <f t="array" ref="M90">_xlfn.IFS(L90="Raita",ROUND(B90/2,0),L90="Curd",B90,L90="Salad",1)</f>
        <v>1</v>
      </c>
      <c r="N90" s="8" t="s">
        <v>23</v>
      </c>
      <c r="O90" s="8">
        <f t="shared" si="3"/>
        <v>900</v>
      </c>
    </row>
    <row r="91" spans="1:15" x14ac:dyDescent="0.25">
      <c r="A91" s="8">
        <v>421204</v>
      </c>
      <c r="B91" s="8">
        <v>3</v>
      </c>
      <c r="C91" s="8">
        <v>3</v>
      </c>
      <c r="D91" s="8">
        <v>0</v>
      </c>
      <c r="E91" s="8">
        <v>0</v>
      </c>
      <c r="F91" s="8">
        <f t="shared" si="2"/>
        <v>0</v>
      </c>
      <c r="G91" s="8">
        <v>1</v>
      </c>
      <c r="H91" s="8" t="s">
        <v>6</v>
      </c>
      <c r="I91" s="8">
        <v>4</v>
      </c>
      <c r="J91" s="8" t="s">
        <v>14</v>
      </c>
      <c r="K91" s="8">
        <v>6</v>
      </c>
      <c r="L91" s="8" t="s">
        <v>16</v>
      </c>
      <c r="M91" s="8" cm="1">
        <f t="array" ref="M91">_xlfn.IFS(L91="Raita",ROUND(B91/2,0),L91="Curd",B91,L91="Salad",1)</f>
        <v>2</v>
      </c>
      <c r="N91" s="8" t="s">
        <v>24</v>
      </c>
      <c r="O91" s="8">
        <f t="shared" si="3"/>
        <v>825</v>
      </c>
    </row>
    <row r="92" spans="1:15" x14ac:dyDescent="0.25">
      <c r="A92" s="8">
        <v>421203</v>
      </c>
      <c r="B92" s="8">
        <v>5</v>
      </c>
      <c r="C92" s="8">
        <v>0</v>
      </c>
      <c r="D92" s="8">
        <v>4</v>
      </c>
      <c r="E92" s="8">
        <v>0</v>
      </c>
      <c r="F92" s="8">
        <f t="shared" si="2"/>
        <v>1</v>
      </c>
      <c r="G92" s="8">
        <v>0</v>
      </c>
      <c r="H92" s="8" t="s">
        <v>4</v>
      </c>
      <c r="I92" s="8">
        <v>4</v>
      </c>
      <c r="J92" s="8" t="s">
        <v>13</v>
      </c>
      <c r="K92" s="8">
        <v>2</v>
      </c>
      <c r="L92" s="8" t="s">
        <v>15</v>
      </c>
      <c r="M92" s="8" cm="1">
        <f t="array" ref="M92">_xlfn.IFS(L92="Raita",ROUND(B92/2,0),L92="Curd",B92,L92="Salad",1)</f>
        <v>5</v>
      </c>
      <c r="N92" s="8" t="s">
        <v>1</v>
      </c>
      <c r="O92" s="8">
        <f t="shared" si="3"/>
        <v>450</v>
      </c>
    </row>
    <row r="93" spans="1:15" x14ac:dyDescent="0.25">
      <c r="A93" s="8">
        <v>421204</v>
      </c>
      <c r="B93" s="8">
        <v>5</v>
      </c>
      <c r="C93" s="8">
        <v>0</v>
      </c>
      <c r="D93" s="8">
        <v>2</v>
      </c>
      <c r="E93" s="8">
        <v>1</v>
      </c>
      <c r="F93" s="8">
        <f t="shared" si="2"/>
        <v>2</v>
      </c>
      <c r="G93" s="8">
        <v>1</v>
      </c>
      <c r="H93" s="8" t="s">
        <v>5</v>
      </c>
      <c r="I93" s="8">
        <v>5</v>
      </c>
      <c r="J93" s="8" t="s">
        <v>13</v>
      </c>
      <c r="K93" s="8">
        <v>4</v>
      </c>
      <c r="L93" s="8" t="s">
        <v>15</v>
      </c>
      <c r="M93" s="8" cm="1">
        <f t="array" ref="M93">_xlfn.IFS(L93="Raita",ROUND(B93/2,0),L93="Curd",B93,L93="Salad",1)</f>
        <v>5</v>
      </c>
      <c r="N93" s="8" t="s">
        <v>25</v>
      </c>
      <c r="O93" s="8">
        <f t="shared" si="3"/>
        <v>750</v>
      </c>
    </row>
    <row r="94" spans="1:15" x14ac:dyDescent="0.25">
      <c r="A94" s="8">
        <v>421201</v>
      </c>
      <c r="B94" s="8">
        <v>8</v>
      </c>
      <c r="C94" s="8">
        <v>5</v>
      </c>
      <c r="D94" s="8">
        <v>2</v>
      </c>
      <c r="E94" s="8">
        <v>0</v>
      </c>
      <c r="F94" s="8">
        <f t="shared" si="2"/>
        <v>1</v>
      </c>
      <c r="G94" s="8">
        <v>1</v>
      </c>
      <c r="H94" s="8" t="s">
        <v>4</v>
      </c>
      <c r="I94" s="8">
        <v>4</v>
      </c>
      <c r="J94" s="8" t="s">
        <v>14</v>
      </c>
      <c r="K94" s="8">
        <v>4</v>
      </c>
      <c r="L94" s="8" t="s">
        <v>15</v>
      </c>
      <c r="M94" s="8" cm="1">
        <f t="array" ref="M94">_xlfn.IFS(L94="Raita",ROUND(B94/2,0),L94="Curd",B94,L94="Salad",1)</f>
        <v>8</v>
      </c>
      <c r="N94" s="8" t="s">
        <v>1</v>
      </c>
      <c r="O94" s="8">
        <f t="shared" si="3"/>
        <v>675</v>
      </c>
    </row>
    <row r="95" spans="1:15" x14ac:dyDescent="0.25">
      <c r="A95" s="8">
        <v>421202</v>
      </c>
      <c r="B95" s="8">
        <v>1</v>
      </c>
      <c r="C95" s="8">
        <v>1</v>
      </c>
      <c r="D95" s="8">
        <v>0</v>
      </c>
      <c r="E95" s="8">
        <v>0</v>
      </c>
      <c r="F95" s="8">
        <f t="shared" si="2"/>
        <v>0</v>
      </c>
      <c r="G95" s="8">
        <v>0</v>
      </c>
      <c r="H95" s="8" t="s">
        <v>6</v>
      </c>
      <c r="I95" s="8">
        <v>3</v>
      </c>
      <c r="J95" s="8" t="s">
        <v>13</v>
      </c>
      <c r="K95" s="8">
        <v>2</v>
      </c>
      <c r="L95" s="8" t="s">
        <v>15</v>
      </c>
      <c r="M95" s="8" cm="1">
        <f t="array" ref="M95">_xlfn.IFS(L95="Raita",ROUND(B95/2,0),L95="Curd",B95,L95="Salad",1)</f>
        <v>1</v>
      </c>
      <c r="N95" s="8" t="s">
        <v>1</v>
      </c>
      <c r="O95" s="8">
        <f t="shared" si="3"/>
        <v>375</v>
      </c>
    </row>
    <row r="96" spans="1:15" x14ac:dyDescent="0.25">
      <c r="A96" s="8">
        <v>421204</v>
      </c>
      <c r="B96" s="8">
        <v>8</v>
      </c>
      <c r="C96" s="8">
        <v>7</v>
      </c>
      <c r="D96" s="8">
        <v>1</v>
      </c>
      <c r="E96" s="8">
        <v>0</v>
      </c>
      <c r="F96" s="8">
        <f t="shared" si="2"/>
        <v>0</v>
      </c>
      <c r="G96" s="8">
        <v>3</v>
      </c>
      <c r="H96" s="8" t="s">
        <v>12</v>
      </c>
      <c r="I96" s="8">
        <v>3</v>
      </c>
      <c r="J96" s="8" t="s">
        <v>14</v>
      </c>
      <c r="K96" s="8">
        <v>2</v>
      </c>
      <c r="L96" s="8" t="s">
        <v>16</v>
      </c>
      <c r="M96" s="8" cm="1">
        <f t="array" ref="M96">_xlfn.IFS(L96="Raita",ROUND(B96/2,0),L96="Curd",B96,L96="Salad",1)</f>
        <v>4</v>
      </c>
      <c r="N96" s="8" t="s">
        <v>23</v>
      </c>
      <c r="O96" s="8">
        <f t="shared" si="3"/>
        <v>600</v>
      </c>
    </row>
    <row r="97" spans="1:17" x14ac:dyDescent="0.25">
      <c r="A97" s="8">
        <v>421204</v>
      </c>
      <c r="B97" s="8">
        <v>3</v>
      </c>
      <c r="C97" s="8">
        <v>0</v>
      </c>
      <c r="D97" s="8">
        <v>1</v>
      </c>
      <c r="E97" s="8">
        <v>0</v>
      </c>
      <c r="F97" s="8">
        <f t="shared" si="2"/>
        <v>2</v>
      </c>
      <c r="G97" s="8">
        <v>0</v>
      </c>
      <c r="H97" s="8" t="s">
        <v>0</v>
      </c>
      <c r="I97" s="8">
        <v>1</v>
      </c>
      <c r="J97" s="8" t="s">
        <v>7</v>
      </c>
      <c r="K97" s="8">
        <v>2</v>
      </c>
      <c r="L97" s="8" t="s">
        <v>16</v>
      </c>
      <c r="M97" s="8" cm="1">
        <f t="array" ref="M97">_xlfn.IFS(L97="Raita",ROUND(B97/2,0),L97="Curd",B97,L97="Salad",1)</f>
        <v>2</v>
      </c>
      <c r="N97" s="8" t="s">
        <v>1</v>
      </c>
      <c r="O97" s="8">
        <f t="shared" si="3"/>
        <v>225</v>
      </c>
    </row>
    <row r="98" spans="1:17" x14ac:dyDescent="0.25">
      <c r="A98" s="8">
        <v>421202</v>
      </c>
      <c r="B98" s="8">
        <v>2</v>
      </c>
      <c r="C98" s="8">
        <v>1</v>
      </c>
      <c r="D98" s="8">
        <v>1</v>
      </c>
      <c r="E98" s="8">
        <v>0</v>
      </c>
      <c r="F98" s="8">
        <f t="shared" si="2"/>
        <v>0</v>
      </c>
      <c r="G98" s="8">
        <v>1</v>
      </c>
      <c r="H98" s="8" t="s">
        <v>4</v>
      </c>
      <c r="I98" s="8">
        <v>5</v>
      </c>
      <c r="J98" s="8" t="s">
        <v>13</v>
      </c>
      <c r="K98" s="8">
        <v>1</v>
      </c>
      <c r="L98" s="8" t="s">
        <v>16</v>
      </c>
      <c r="M98" s="8" cm="1">
        <f t="array" ref="M98">_xlfn.IFS(L98="Raita",ROUND(B98/2,0),L98="Curd",B98,L98="Salad",1)</f>
        <v>1</v>
      </c>
      <c r="N98" s="8" t="s">
        <v>23</v>
      </c>
      <c r="O98" s="8">
        <f t="shared" si="3"/>
        <v>525</v>
      </c>
    </row>
    <row r="99" spans="1:17" x14ac:dyDescent="0.25">
      <c r="A99" s="8">
        <v>421202</v>
      </c>
      <c r="B99" s="8">
        <v>10</v>
      </c>
      <c r="C99" s="8">
        <v>6</v>
      </c>
      <c r="D99" s="8">
        <v>2</v>
      </c>
      <c r="E99" s="8">
        <v>1</v>
      </c>
      <c r="F99" s="8">
        <f t="shared" si="2"/>
        <v>1</v>
      </c>
      <c r="G99" s="8">
        <v>0</v>
      </c>
      <c r="H99" s="8" t="s">
        <v>0</v>
      </c>
      <c r="I99" s="8">
        <v>6</v>
      </c>
      <c r="J99" s="8" t="s">
        <v>14</v>
      </c>
      <c r="K99" s="8">
        <v>5</v>
      </c>
      <c r="L99" s="8" t="s">
        <v>17</v>
      </c>
      <c r="M99" s="8" cm="1">
        <f t="array" ref="M99">_xlfn.IFS(L99="Raita",ROUND(B99/2,0),L99="Curd",B99,L99="Salad",1)</f>
        <v>1</v>
      </c>
      <c r="N99" s="8" t="s">
        <v>25</v>
      </c>
      <c r="O99" s="8">
        <f t="shared" si="3"/>
        <v>825</v>
      </c>
    </row>
    <row r="100" spans="1:17" x14ac:dyDescent="0.25">
      <c r="A100" s="8">
        <v>421203</v>
      </c>
      <c r="B100" s="8">
        <v>9</v>
      </c>
      <c r="C100" s="8">
        <v>1</v>
      </c>
      <c r="D100" s="8">
        <v>7</v>
      </c>
      <c r="E100" s="8">
        <v>0</v>
      </c>
      <c r="F100" s="8">
        <f t="shared" si="2"/>
        <v>1</v>
      </c>
      <c r="G100" s="8">
        <v>0</v>
      </c>
      <c r="H100" s="8" t="s">
        <v>0</v>
      </c>
      <c r="I100" s="8">
        <v>4</v>
      </c>
      <c r="J100" s="8" t="s">
        <v>14</v>
      </c>
      <c r="K100" s="8">
        <v>2</v>
      </c>
      <c r="L100" s="8" t="s">
        <v>17</v>
      </c>
      <c r="M100" s="8" cm="1">
        <f t="array" ref="M100">_xlfn.IFS(L100="Raita",ROUND(B100/2,0),L100="Curd",B100,L100="Salad",1)</f>
        <v>1</v>
      </c>
      <c r="N100" s="8" t="s">
        <v>23</v>
      </c>
      <c r="O100" s="8">
        <f t="shared" si="3"/>
        <v>450</v>
      </c>
    </row>
    <row r="101" spans="1:17" ht="15.75" thickBot="1" x14ac:dyDescent="0.3">
      <c r="A101" s="9"/>
      <c r="B101" s="13">
        <f t="shared" ref="B101:G101" si="4">SUM(B2:B100)</f>
        <v>548</v>
      </c>
      <c r="C101" s="14">
        <f t="shared" si="4"/>
        <v>279</v>
      </c>
      <c r="D101" s="14">
        <f t="shared" si="4"/>
        <v>144</v>
      </c>
      <c r="E101" s="11">
        <f t="shared" si="4"/>
        <v>64</v>
      </c>
      <c r="F101" s="12">
        <f t="shared" si="4"/>
        <v>61</v>
      </c>
      <c r="G101" s="12">
        <f t="shared" si="4"/>
        <v>126</v>
      </c>
      <c r="H101" s="11" t="s">
        <v>22</v>
      </c>
      <c r="I101" s="13">
        <f>SUM(I2:I100)</f>
        <v>346</v>
      </c>
      <c r="J101" s="11"/>
      <c r="K101" s="13">
        <f>SUM(K2:K100)</f>
        <v>361</v>
      </c>
      <c r="L101" s="11"/>
      <c r="M101" s="11"/>
      <c r="N101" s="11"/>
      <c r="O101" s="13"/>
    </row>
    <row r="102" spans="1:17" ht="15.75" thickTop="1" x14ac:dyDescent="0.25"/>
    <row r="103" spans="1:17" ht="15.75" thickBot="1" x14ac:dyDescent="0.3"/>
    <row r="104" spans="1:17" x14ac:dyDescent="0.25">
      <c r="G104" s="1" t="str" cm="1">
        <f t="array" ref="G104:G108">_xlfn.UNIQUE(H2:H100)</f>
        <v>Kadhi Rice</v>
      </c>
      <c r="H104" s="2">
        <f>SUMIF(H2:H100,"Kadhi Rice",I2:I100)</f>
        <v>80</v>
      </c>
      <c r="I104" s="3"/>
      <c r="J104" s="1" t="str" cm="1">
        <f t="array" ref="J104:J106">_xlfn.UNIQUE(J2:J100)</f>
        <v>Bajri-Veg</v>
      </c>
      <c r="K104" s="2">
        <f>SUMIF(J2:J100,"Bajri-Veg",K2:K100)</f>
        <v>123</v>
      </c>
      <c r="L104" s="3"/>
      <c r="M104" s="1" t="str" cm="1">
        <f t="array" ref="M104:M106">_xlfn.UNIQUE(L2:L100)</f>
        <v>Curd</v>
      </c>
      <c r="N104" s="2">
        <f>SUMIF(L2:L100,"Curd",M2:M100)</f>
        <v>176</v>
      </c>
      <c r="O104" s="3"/>
      <c r="P104" s="1" t="str" cm="1">
        <f t="array" ref="P104:P107">_xlfn.UNIQUE(N2:N100)</f>
        <v>Varhadi Khichdi</v>
      </c>
      <c r="Q104" s="2">
        <f>COUNTIF(N2:N100,P104)</f>
        <v>21</v>
      </c>
    </row>
    <row r="105" spans="1:17" x14ac:dyDescent="0.25">
      <c r="C105" s="21" t="s">
        <v>4</v>
      </c>
      <c r="G105" s="4" t="str">
        <v>Khichdi</v>
      </c>
      <c r="H105" s="5">
        <f>SUMIF(H2:H100,"Khichdi",I2:I100)</f>
        <v>71</v>
      </c>
      <c r="I105" s="3"/>
      <c r="J105" s="4" t="str">
        <v>Chapati-Sabzi</v>
      </c>
      <c r="K105" s="5">
        <f>SUMIF(J2:J100,"Chapati-Sabzi",K2:K100)</f>
        <v>148</v>
      </c>
      <c r="L105" s="3"/>
      <c r="M105" s="4" t="str">
        <v>Raita</v>
      </c>
      <c r="N105" s="5">
        <f>SUMIF(L2:L100,"Raita",M2:M100)</f>
        <v>120</v>
      </c>
      <c r="O105" s="3"/>
      <c r="P105" s="4" t="str">
        <v xml:space="preserve">Vatana Bhat </v>
      </c>
      <c r="Q105" s="5">
        <f>COUNTIF(N3:N101,P105)</f>
        <v>25</v>
      </c>
    </row>
    <row r="106" spans="1:17" x14ac:dyDescent="0.25">
      <c r="C106" s="21" t="s">
        <v>5</v>
      </c>
      <c r="G106" s="4" t="str">
        <v>Curd Rice</v>
      </c>
      <c r="H106" s="5">
        <f>SUMIF(H2:H100,"Curd Rice",I2:I100)</f>
        <v>48</v>
      </c>
      <c r="I106" s="3"/>
      <c r="J106" s="4" t="str">
        <v>Aloo Paratha</v>
      </c>
      <c r="K106" s="5">
        <f>SUMIF(J2:J100,"Aloo Paratha",K2:K100)</f>
        <v>90</v>
      </c>
      <c r="L106" s="3"/>
      <c r="M106" s="4" t="str">
        <v>salad</v>
      </c>
      <c r="N106" s="5">
        <f>SUMIF(L2:L100,"salad",M2:M100)</f>
        <v>24</v>
      </c>
      <c r="O106" s="3"/>
      <c r="P106" s="4" t="str">
        <v>Moong Dal Khichdi</v>
      </c>
      <c r="Q106" s="5">
        <f>COUNTIF(N4:N102,P106)</f>
        <v>25</v>
      </c>
    </row>
    <row r="107" spans="1:17" x14ac:dyDescent="0.25">
      <c r="C107" s="21" t="s">
        <v>0</v>
      </c>
      <c r="G107" s="4" t="str">
        <v>Veg Rice</v>
      </c>
      <c r="H107" s="5">
        <f>SUMIF(H2:H100,"Veg Rice",I2:I100)</f>
        <v>69</v>
      </c>
      <c r="I107" s="3"/>
      <c r="J107" s="4"/>
      <c r="K107" s="5"/>
      <c r="L107" s="3"/>
      <c r="M107" s="4"/>
      <c r="N107" s="5"/>
      <c r="O107" s="3"/>
      <c r="P107" s="4" t="str">
        <v>No suggestion</v>
      </c>
      <c r="Q107" s="5">
        <f>COUNTIF(N5:N103,P107)</f>
        <v>28</v>
      </c>
    </row>
    <row r="108" spans="1:17" x14ac:dyDescent="0.25">
      <c r="C108" s="21" t="s">
        <v>6</v>
      </c>
      <c r="G108" s="4" t="str">
        <v>Sambar Rice</v>
      </c>
      <c r="H108" s="5">
        <f>SUMIF(H2:H100,"Sambar Rice",I2:I100)</f>
        <v>78</v>
      </c>
      <c r="I108" s="3"/>
      <c r="J108" s="4"/>
      <c r="K108" s="5"/>
      <c r="L108" s="3"/>
      <c r="M108" s="4"/>
      <c r="N108" s="5"/>
      <c r="O108" s="3"/>
      <c r="P108" s="4"/>
      <c r="Q108" s="5"/>
    </row>
    <row r="109" spans="1:17" ht="15.75" thickBot="1" x14ac:dyDescent="0.3">
      <c r="C109" s="21" t="s">
        <v>12</v>
      </c>
      <c r="G109" s="6"/>
      <c r="H109" s="7">
        <f>SUM(H104:H108)</f>
        <v>346</v>
      </c>
      <c r="I109" s="3"/>
      <c r="J109" s="6"/>
      <c r="K109" s="7">
        <f>SUM(K104:K108)</f>
        <v>361</v>
      </c>
      <c r="L109" s="3"/>
      <c r="M109" s="6"/>
      <c r="N109" s="7">
        <f>SUM(N104:N108)</f>
        <v>320</v>
      </c>
      <c r="O109" s="3"/>
      <c r="P109" s="6"/>
      <c r="Q109" s="7">
        <f>SUM(Q104:Q108)</f>
        <v>99</v>
      </c>
    </row>
    <row r="110" spans="1:17" x14ac:dyDescent="0.25">
      <c r="C110" s="21"/>
    </row>
    <row r="111" spans="1:17" ht="60" x14ac:dyDescent="0.25">
      <c r="C111" s="21" t="s">
        <v>13</v>
      </c>
      <c r="G111" s="15" t="s">
        <v>35</v>
      </c>
      <c r="H111" s="15" t="s">
        <v>36</v>
      </c>
      <c r="I111" s="15" t="s">
        <v>38</v>
      </c>
      <c r="J111" s="15" t="s">
        <v>37</v>
      </c>
    </row>
    <row r="112" spans="1:17" x14ac:dyDescent="0.25">
      <c r="C112" s="21" t="s">
        <v>7</v>
      </c>
      <c r="G112" s="9">
        <v>150</v>
      </c>
      <c r="H112" s="16" t="s">
        <v>29</v>
      </c>
      <c r="I112" s="8">
        <f>COUNTIF(O2:O100,"&lt;=200")</f>
        <v>1</v>
      </c>
      <c r="J112" s="8">
        <f>SUMIF(O2:O100,"&lt;=200")</f>
        <v>150</v>
      </c>
    </row>
    <row r="113" spans="3:10" x14ac:dyDescent="0.25">
      <c r="C113" s="21" t="s">
        <v>14</v>
      </c>
      <c r="G113" s="9">
        <v>225</v>
      </c>
      <c r="H113" s="16" t="s">
        <v>34</v>
      </c>
      <c r="I113" s="8">
        <f>COUNTIFS(O2:O100,"&gt;=201",O2:O100,"&lt;=400")</f>
        <v>13</v>
      </c>
      <c r="J113" s="8">
        <f>SUMIFS(O2:O100,O2:O100,"&gt;=201",O2:O100,"&lt;=400")</f>
        <v>4125</v>
      </c>
    </row>
    <row r="114" spans="3:10" x14ac:dyDescent="0.25">
      <c r="C114" s="21"/>
      <c r="G114" s="9">
        <v>300</v>
      </c>
      <c r="H114" s="16" t="s">
        <v>30</v>
      </c>
      <c r="I114" s="8">
        <f>COUNTIFS(O2:O100,"&gt;=401",O2:O100,"&lt;=600")</f>
        <v>35</v>
      </c>
      <c r="J114" s="8">
        <f>SUMIFS(O2:O100,O2:O100,"&gt;=401",O2:O100,"&lt;=600")</f>
        <v>19200</v>
      </c>
    </row>
    <row r="115" spans="3:10" x14ac:dyDescent="0.25">
      <c r="C115" s="21" t="s">
        <v>15</v>
      </c>
      <c r="G115" s="9">
        <v>375</v>
      </c>
      <c r="H115" s="16" t="s">
        <v>31</v>
      </c>
      <c r="I115" s="8">
        <f>COUNTIFS(O2:O100,"&gt;=601",O2:O100,"&lt;=800")</f>
        <v>30</v>
      </c>
      <c r="J115" s="8">
        <f>SUMIFS(O2:O100,O2:O100,"&gt;=601",O2:O100,"&lt;=800")</f>
        <v>21225</v>
      </c>
    </row>
    <row r="116" spans="3:10" x14ac:dyDescent="0.25">
      <c r="C116" s="21" t="s">
        <v>16</v>
      </c>
      <c r="G116" s="9">
        <v>450</v>
      </c>
      <c r="H116" s="16" t="s">
        <v>32</v>
      </c>
      <c r="I116" s="8">
        <f>COUNTIFS(O2:O100,"&gt;=801",O2:O100,"&lt;=1000")</f>
        <v>18</v>
      </c>
      <c r="J116" s="8">
        <f>SUMIFS(O2:O100,O2:O100,"&gt;=801",O2:O100,"&lt;=1000")</f>
        <v>15675</v>
      </c>
    </row>
    <row r="117" spans="3:10" ht="15.75" thickBot="1" x14ac:dyDescent="0.3">
      <c r="C117" s="21" t="s">
        <v>17</v>
      </c>
      <c r="G117" s="9">
        <v>525</v>
      </c>
      <c r="H117" s="16" t="s">
        <v>33</v>
      </c>
      <c r="I117" s="18">
        <f>COUNTIFS(O2:O100,"&gt;=1001",O2:O100,"&lt;=1200")</f>
        <v>2</v>
      </c>
      <c r="J117" s="18">
        <f>SUMIFS(O2:O100,O2:O100,"&gt;=1001",O2:O100,"&lt;=1200")</f>
        <v>2100</v>
      </c>
    </row>
    <row r="118" spans="3:10" ht="15.75" thickBot="1" x14ac:dyDescent="0.3">
      <c r="C118" s="21"/>
      <c r="G118" s="9">
        <v>600</v>
      </c>
      <c r="H118" s="17"/>
      <c r="I118" s="19">
        <f>SUM(I112:I117)</f>
        <v>99</v>
      </c>
      <c r="J118" s="20">
        <f>SUM(J112:J117)</f>
        <v>62475</v>
      </c>
    </row>
    <row r="119" spans="3:10" x14ac:dyDescent="0.25">
      <c r="C119" s="21" t="s">
        <v>23</v>
      </c>
      <c r="G119" s="9">
        <v>675</v>
      </c>
    </row>
    <row r="120" spans="3:10" x14ac:dyDescent="0.25">
      <c r="C120" s="21" t="s">
        <v>24</v>
      </c>
      <c r="G120" s="9">
        <v>750</v>
      </c>
    </row>
    <row r="121" spans="3:10" x14ac:dyDescent="0.25">
      <c r="C121" s="21" t="s">
        <v>1</v>
      </c>
      <c r="G121" s="9">
        <v>825</v>
      </c>
    </row>
    <row r="122" spans="3:10" x14ac:dyDescent="0.25">
      <c r="C122" s="21" t="s">
        <v>25</v>
      </c>
      <c r="G122" s="9">
        <v>900</v>
      </c>
    </row>
    <row r="123" spans="3:10" x14ac:dyDescent="0.25">
      <c r="G123" s="9">
        <v>975</v>
      </c>
    </row>
    <row r="124" spans="3:10" x14ac:dyDescent="0.25">
      <c r="G124" s="9">
        <v>1050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survey of Lunch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Hewlett-Packard Company</cp:lastModifiedBy>
  <dcterms:modified xsi:type="dcterms:W3CDTF">2022-01-06T04:01:06Z</dcterms:modified>
</cp:coreProperties>
</file>