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templates\"/>
    </mc:Choice>
  </mc:AlternateContent>
  <xr:revisionPtr revIDLastSave="0" documentId="13_ncr:1_{DB3A7551-0C5A-42E8-83A4-10C69614861C}" xr6:coauthVersionLast="47" xr6:coauthVersionMax="47" xr10:uidLastSave="{00000000-0000-0000-0000-000000000000}"/>
  <bookViews>
    <workbookView xWindow="-98" yWindow="-98" windowWidth="19396" windowHeight="11596" activeTab="7" xr2:uid="{66FE4798-F94B-4BF5-A17A-A8E2AC32819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solver_adj" localSheetId="1" hidden="1">Sheet2!$C$5</definedName>
    <definedName name="solver_adj" localSheetId="2" hidden="1">Sheet3!$B$2</definedName>
    <definedName name="solver_adj" localSheetId="4" hidden="1">Sheet5!$B$1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1" hidden="1">Sheet2!$D$9</definedName>
    <definedName name="solver_opt" localSheetId="2" hidden="1">Sheet3!$B$3</definedName>
    <definedName name="solver_opt" localSheetId="4" hidden="1">Sheet5!$E$10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1" hidden="1">3</definedName>
    <definedName name="solver_typ" localSheetId="2" hidden="1">3</definedName>
    <definedName name="solver_typ" localSheetId="4" hidden="1">3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10" i="8"/>
  <c r="C11" i="8"/>
  <c r="C12" i="8"/>
  <c r="C13" i="8"/>
  <c r="C14" i="8"/>
  <c r="C15" i="8"/>
  <c r="C16" i="8"/>
  <c r="B4" i="8" s="1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8" i="8"/>
  <c r="C7" i="8"/>
  <c r="B3" i="8"/>
  <c r="F53" i="7"/>
  <c r="B2" i="7"/>
  <c r="B10" i="7" s="1"/>
  <c r="B42" i="7"/>
  <c r="C6" i="7"/>
  <c r="B2" i="6"/>
  <c r="B7" i="6" s="1"/>
  <c r="C6" i="6"/>
  <c r="B13" i="5"/>
  <c r="G5" i="5"/>
  <c r="F6" i="5"/>
  <c r="F7" i="5"/>
  <c r="F8" i="5"/>
  <c r="F9" i="5"/>
  <c r="F5" i="5"/>
  <c r="C5" i="4"/>
  <c r="C6" i="4"/>
  <c r="C7" i="4"/>
  <c r="C8" i="4"/>
  <c r="C9" i="4"/>
  <c r="C4" i="4"/>
  <c r="B13" i="4"/>
  <c r="B14" i="4"/>
  <c r="B15" i="4"/>
  <c r="B16" i="4"/>
  <c r="B17" i="4"/>
  <c r="B25" i="4" s="1"/>
  <c r="B18" i="4"/>
  <c r="B19" i="4"/>
  <c r="B22" i="4"/>
  <c r="B12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C6" i="2"/>
  <c r="B2" i="2"/>
  <c r="B7" i="2" s="1"/>
  <c r="B3" i="1"/>
  <c r="B2" i="1"/>
  <c r="F41" i="7" l="1"/>
  <c r="B23" i="4"/>
  <c r="B3" i="3"/>
  <c r="B32" i="7"/>
  <c r="B20" i="4"/>
  <c r="B28" i="4" s="1"/>
  <c r="B53" i="7"/>
  <c r="F52" i="7" s="1"/>
  <c r="B26" i="7"/>
  <c r="B50" i="7"/>
  <c r="B24" i="7"/>
  <c r="B27" i="4"/>
  <c r="B48" i="7"/>
  <c r="B18" i="7"/>
  <c r="B26" i="4"/>
  <c r="H5" i="5"/>
  <c r="E6" i="5" s="1"/>
  <c r="B45" i="7"/>
  <c r="F44" i="7" s="1"/>
  <c r="B16" i="7"/>
  <c r="B24" i="4"/>
  <c r="B40" i="7"/>
  <c r="B34" i="7"/>
  <c r="B47" i="7"/>
  <c r="F46" i="7" s="1"/>
  <c r="B39" i="7"/>
  <c r="B31" i="7"/>
  <c r="B23" i="7"/>
  <c r="F22" i="7" s="1"/>
  <c r="B15" i="7"/>
  <c r="B46" i="7"/>
  <c r="B38" i="7"/>
  <c r="B30" i="7"/>
  <c r="B22" i="7"/>
  <c r="B14" i="7"/>
  <c r="B29" i="7"/>
  <c r="B13" i="7"/>
  <c r="F12" i="7" s="1"/>
  <c r="B52" i="7"/>
  <c r="F51" i="7" s="1"/>
  <c r="B44" i="7"/>
  <c r="B36" i="7"/>
  <c r="B28" i="7"/>
  <c r="B20" i="7"/>
  <c r="B12" i="7"/>
  <c r="B37" i="7"/>
  <c r="B21" i="7"/>
  <c r="F20" i="7" s="1"/>
  <c r="B51" i="7"/>
  <c r="F50" i="7" s="1"/>
  <c r="B43" i="7"/>
  <c r="B35" i="7"/>
  <c r="B27" i="7"/>
  <c r="B19" i="7"/>
  <c r="B11" i="7"/>
  <c r="B49" i="7"/>
  <c r="F48" i="7" s="1"/>
  <c r="B41" i="7"/>
  <c r="F40" i="7" s="1"/>
  <c r="B33" i="7"/>
  <c r="B25" i="7"/>
  <c r="B17" i="7"/>
  <c r="B7" i="7"/>
  <c r="B9" i="7"/>
  <c r="B6" i="7"/>
  <c r="B8" i="7"/>
  <c r="B6" i="6"/>
  <c r="D6" i="6" s="1"/>
  <c r="E6" i="6" s="1"/>
  <c r="C7" i="6" s="1"/>
  <c r="D7" i="6" s="1"/>
  <c r="E7" i="6" s="1"/>
  <c r="B10" i="6"/>
  <c r="B9" i="6"/>
  <c r="B8" i="6"/>
  <c r="G6" i="5"/>
  <c r="H6" i="5" s="1"/>
  <c r="E7" i="5" s="1"/>
  <c r="G7" i="5" s="1"/>
  <c r="H7" i="5" s="1"/>
  <c r="E8" i="5" s="1"/>
  <c r="B21" i="4"/>
  <c r="B31" i="4" s="1"/>
  <c r="B8" i="2"/>
  <c r="B9" i="2"/>
  <c r="B10" i="2"/>
  <c r="B6" i="2"/>
  <c r="D6" i="7" l="1"/>
  <c r="E6" i="7" s="1"/>
  <c r="F5" i="7"/>
  <c r="F10" i="7"/>
  <c r="F11" i="7"/>
  <c r="F13" i="7"/>
  <c r="F38" i="7"/>
  <c r="B33" i="4"/>
  <c r="B35" i="4"/>
  <c r="F19" i="7"/>
  <c r="F21" i="7"/>
  <c r="B32" i="4"/>
  <c r="F6" i="7"/>
  <c r="F26" i="7"/>
  <c r="F27" i="7"/>
  <c r="F29" i="7"/>
  <c r="F33" i="7"/>
  <c r="F17" i="7"/>
  <c r="F25" i="7"/>
  <c r="B30" i="4"/>
  <c r="B40" i="4" s="1"/>
  <c r="F8" i="7"/>
  <c r="F16" i="7"/>
  <c r="F34" i="7"/>
  <c r="F35" i="7"/>
  <c r="F37" i="7"/>
  <c r="F39" i="7"/>
  <c r="F47" i="7"/>
  <c r="F42" i="7"/>
  <c r="F43" i="7"/>
  <c r="F45" i="7"/>
  <c r="B34" i="4"/>
  <c r="F18" i="7"/>
  <c r="F24" i="7"/>
  <c r="F32" i="7"/>
  <c r="F14" i="7"/>
  <c r="F15" i="7"/>
  <c r="F9" i="7"/>
  <c r="F23" i="7"/>
  <c r="F31" i="7"/>
  <c r="F7" i="7"/>
  <c r="F36" i="7"/>
  <c r="F28" i="7"/>
  <c r="F30" i="7"/>
  <c r="F49" i="7"/>
  <c r="B29" i="4"/>
  <c r="B37" i="4" s="1"/>
  <c r="C7" i="7"/>
  <c r="D7" i="7" s="1"/>
  <c r="E7" i="7" s="1"/>
  <c r="C8" i="6"/>
  <c r="D8" i="6" s="1"/>
  <c r="E8" i="6" s="1"/>
  <c r="G8" i="5"/>
  <c r="H8" i="5" s="1"/>
  <c r="E9" i="5" s="1"/>
  <c r="D6" i="2"/>
  <c r="E6" i="2" s="1"/>
  <c r="C7" i="2" s="1"/>
  <c r="B41" i="4" l="1"/>
  <c r="B38" i="4"/>
  <c r="B42" i="4"/>
  <c r="B39" i="4"/>
  <c r="B36" i="4"/>
  <c r="C8" i="7"/>
  <c r="D8" i="7" s="1"/>
  <c r="E8" i="7" s="1"/>
  <c r="C9" i="6"/>
  <c r="D9" i="6" s="1"/>
  <c r="E9" i="6" s="1"/>
  <c r="G9" i="5"/>
  <c r="H9" i="5" s="1"/>
  <c r="E10" i="5" s="1"/>
  <c r="D7" i="2"/>
  <c r="E7" i="2" s="1"/>
  <c r="C8" i="2" s="1"/>
  <c r="C9" i="7" l="1"/>
  <c r="D9" i="7" s="1"/>
  <c r="E9" i="7" s="1"/>
  <c r="C10" i="7" s="1"/>
  <c r="D10" i="7" s="1"/>
  <c r="E10" i="7" s="1"/>
  <c r="C11" i="7" s="1"/>
  <c r="D11" i="7" s="1"/>
  <c r="E11" i="7" s="1"/>
  <c r="C12" i="7" s="1"/>
  <c r="D12" i="7" s="1"/>
  <c r="E12" i="7" s="1"/>
  <c r="C13" i="7" s="1"/>
  <c r="D13" i="7" s="1"/>
  <c r="E13" i="7" s="1"/>
  <c r="C14" i="7" s="1"/>
  <c r="D14" i="7" s="1"/>
  <c r="E14" i="7" s="1"/>
  <c r="C10" i="6"/>
  <c r="D10" i="6" s="1"/>
  <c r="E10" i="6" s="1"/>
  <c r="D8" i="2"/>
  <c r="E8" i="2" s="1"/>
  <c r="C9" i="2" s="1"/>
  <c r="C15" i="7" l="1"/>
  <c r="D15" i="7" s="1"/>
  <c r="E15" i="7"/>
  <c r="D9" i="2"/>
  <c r="E9" i="2" s="1"/>
  <c r="C10" i="2" s="1"/>
  <c r="C16" i="7" l="1"/>
  <c r="D16" i="7" s="1"/>
  <c r="E16" i="7" s="1"/>
  <c r="D10" i="2"/>
  <c r="E10" i="2" s="1"/>
  <c r="C17" i="7" l="1"/>
  <c r="D17" i="7" s="1"/>
  <c r="E17" i="7" s="1"/>
  <c r="C18" i="7" l="1"/>
  <c r="D18" i="7" s="1"/>
  <c r="E18" i="7" s="1"/>
  <c r="C19" i="7" l="1"/>
  <c r="D19" i="7" s="1"/>
  <c r="E19" i="7" s="1"/>
  <c r="C20" i="7" l="1"/>
  <c r="D20" i="7" s="1"/>
  <c r="E20" i="7"/>
  <c r="C21" i="7" l="1"/>
  <c r="D21" i="7" s="1"/>
  <c r="E21" i="7" s="1"/>
  <c r="C22" i="7" l="1"/>
  <c r="D22" i="7" s="1"/>
  <c r="E22" i="7"/>
  <c r="C23" i="7" l="1"/>
  <c r="D23" i="7" s="1"/>
  <c r="E23" i="7" s="1"/>
  <c r="C24" i="7" l="1"/>
  <c r="D24" i="7" s="1"/>
  <c r="E24" i="7" s="1"/>
  <c r="C25" i="7" l="1"/>
  <c r="D25" i="7" s="1"/>
  <c r="E25" i="7" s="1"/>
  <c r="C26" i="7" l="1"/>
  <c r="D26" i="7" s="1"/>
  <c r="E26" i="7" s="1"/>
  <c r="C27" i="7" l="1"/>
  <c r="D27" i="7" s="1"/>
  <c r="E27" i="7"/>
  <c r="C28" i="7" l="1"/>
  <c r="D28" i="7" s="1"/>
  <c r="E28" i="7" s="1"/>
  <c r="C29" i="7" l="1"/>
  <c r="D29" i="7" s="1"/>
  <c r="E29" i="7" s="1"/>
  <c r="C30" i="7" l="1"/>
  <c r="D30" i="7" s="1"/>
  <c r="E30" i="7"/>
  <c r="C31" i="7" l="1"/>
  <c r="D31" i="7" s="1"/>
  <c r="E31" i="7"/>
  <c r="C32" i="7" l="1"/>
  <c r="D32" i="7" s="1"/>
  <c r="E32" i="7" s="1"/>
  <c r="C33" i="7" l="1"/>
  <c r="D33" i="7" s="1"/>
  <c r="E33" i="7" s="1"/>
  <c r="C34" i="7" l="1"/>
  <c r="D34" i="7" s="1"/>
  <c r="E34" i="7" s="1"/>
  <c r="C35" i="7" l="1"/>
  <c r="D35" i="7" s="1"/>
  <c r="E35" i="7" s="1"/>
  <c r="C36" i="7" l="1"/>
  <c r="D36" i="7" s="1"/>
  <c r="E36" i="7" s="1"/>
  <c r="C37" i="7" l="1"/>
  <c r="D37" i="7" s="1"/>
  <c r="E37" i="7" s="1"/>
  <c r="C38" i="7" l="1"/>
  <c r="D38" i="7" s="1"/>
  <c r="E38" i="7" s="1"/>
  <c r="C39" i="7" l="1"/>
  <c r="D39" i="7" s="1"/>
  <c r="E39" i="7" s="1"/>
  <c r="C40" i="7" l="1"/>
  <c r="D40" i="7" s="1"/>
  <c r="E40" i="7" s="1"/>
  <c r="C41" i="7" l="1"/>
  <c r="D41" i="7" s="1"/>
  <c r="E41" i="7" s="1"/>
  <c r="C42" i="7" l="1"/>
  <c r="D42" i="7" s="1"/>
  <c r="E42" i="7" s="1"/>
  <c r="C43" i="7" l="1"/>
  <c r="D43" i="7" s="1"/>
  <c r="E43" i="7" s="1"/>
  <c r="C44" i="7" l="1"/>
  <c r="D44" i="7" s="1"/>
  <c r="E44" i="7" s="1"/>
  <c r="C45" i="7" l="1"/>
  <c r="D45" i="7" s="1"/>
  <c r="E45" i="7" s="1"/>
  <c r="C46" i="7" l="1"/>
  <c r="D46" i="7" s="1"/>
  <c r="E46" i="7" s="1"/>
  <c r="C47" i="7" l="1"/>
  <c r="D47" i="7" s="1"/>
  <c r="E47" i="7"/>
  <c r="C48" i="7" l="1"/>
  <c r="D48" i="7" s="1"/>
  <c r="E48" i="7" s="1"/>
  <c r="C49" i="7" l="1"/>
  <c r="D49" i="7" s="1"/>
  <c r="E49" i="7" s="1"/>
  <c r="C50" i="7" l="1"/>
  <c r="D50" i="7" s="1"/>
  <c r="E50" i="7" s="1"/>
  <c r="C51" i="7" l="1"/>
  <c r="D51" i="7" s="1"/>
  <c r="E51" i="7" s="1"/>
  <c r="C52" i="7" l="1"/>
  <c r="D52" i="7" s="1"/>
  <c r="E52" i="7" s="1"/>
  <c r="C53" i="7" l="1"/>
  <c r="D53" i="7" s="1"/>
  <c r="E53" i="7" s="1"/>
</calcChain>
</file>

<file path=xl/sharedStrings.xml><?xml version="1.0" encoding="utf-8"?>
<sst xmlns="http://schemas.openxmlformats.org/spreadsheetml/2006/main" count="59" uniqueCount="23">
  <si>
    <t>Year</t>
  </si>
  <si>
    <t>Cash flow</t>
  </si>
  <si>
    <t>Discount rate</t>
  </si>
  <si>
    <t>NPV</t>
  </si>
  <si>
    <t>IRR</t>
  </si>
  <si>
    <r>
      <t>Since the NPV is positive ($71.01), </t>
    </r>
    <r>
      <rPr>
        <b/>
        <sz val="5"/>
        <rFont val="Segoe UI"/>
        <family val="2"/>
      </rPr>
      <t>you should purchase the asset</t>
    </r>
    <r>
      <rPr>
        <sz val="5"/>
        <rFont val="Segoe UI"/>
        <family val="2"/>
      </rPr>
      <t>.</t>
    </r>
  </si>
  <si>
    <t>Cash Flow</t>
  </si>
  <si>
    <t>Interest rate</t>
  </si>
  <si>
    <t>Principal</t>
  </si>
  <si>
    <t>Interest</t>
  </si>
  <si>
    <t>Payment</t>
  </si>
  <si>
    <t>Outstanding balance</t>
  </si>
  <si>
    <t>X</t>
  </si>
  <si>
    <t>Present Value</t>
  </si>
  <si>
    <t>IRR?</t>
  </si>
  <si>
    <t>Loan table</t>
  </si>
  <si>
    <t>Principal at beginning of year</t>
  </si>
  <si>
    <t>Payment at end of year</t>
  </si>
  <si>
    <t>Division of payment between</t>
  </si>
  <si>
    <t>IRR formula</t>
  </si>
  <si>
    <t>Month</t>
  </si>
  <si>
    <t>Dealer deferred payment plan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</si>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</sst>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name val="Segoe UI"/>
      <family val="2"/>
    </font>
    <font>
      <b/>
      <sz val="5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10" fontId="0" fillId="0" borderId="0" xfId="1" applyNumberFormat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8" fontId="0" fillId="0" borderId="1" xfId="1" applyNumberFormat="1" applyFont="1" applyBorder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0" fontId="0" fillId="0" borderId="0" xfId="0" applyNumberFormat="1"/>
    <xf numFmtId="8" fontId="0" fillId="0" borderId="0" xfId="1" applyNumberFormat="1" applyFont="1"/>
    <xf numFmtId="0" fontId="0" fillId="0" borderId="2" xfId="0" applyFill="1" applyBorder="1"/>
    <xf numFmtId="0" fontId="0" fillId="0" borderId="1" xfId="0" applyFill="1" applyBorder="1"/>
    <xf numFmtId="8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314324</xdr:colOff>
      <xdr:row>3</xdr:row>
      <xdr:rowOff>154909</xdr:rowOff>
    </xdr:from>
    <xdr:to>
      <xdr:col>17</xdr:col>
      <xdr:colOff>592325</xdr:colOff>
      <xdr:row>11</xdr:row>
      <xdr:rowOff>105083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43A0E-24BD-4B34-A705-34BD3DF3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4" y="154909"/>
          <a:ext cx="8050401" cy="1397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2</xdr:row>
      <xdr:rowOff>178474</xdr:rowOff>
    </xdr:from>
    <xdr:to>
      <xdr:col>16</xdr:col>
      <xdr:colOff>382590</xdr:colOff>
      <xdr:row>6</xdr:row>
      <xdr:rowOff>162099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F3152-2A61-422A-B852-DA6DF0D73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540424"/>
          <a:ext cx="6459540" cy="70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3</xdr:row>
      <xdr:rowOff>167511</xdr:rowOff>
    </xdr:from>
    <xdr:to>
      <xdr:col>17</xdr:col>
      <xdr:colOff>439818</xdr:colOff>
      <xdr:row>16</xdr:row>
      <xdr:rowOff>95723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CF9D7-A426-462E-8012-2DF45CC5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529461"/>
          <a:ext cx="8040768" cy="22808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100013</xdr:colOff>
      <xdr:row>1</xdr:row>
      <xdr:rowOff>23813</xdr:rowOff>
    </xdr:from>
    <xdr:to>
      <xdr:col>16</xdr:col>
      <xdr:colOff>52387</xdr:colOff>
      <xdr:row>5</xdr:row>
      <xdr:rowOff>154861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AF44F5-26E7-4C48-9B26-1BFBAF66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6" y="204788"/>
          <a:ext cx="7077074" cy="854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161924</xdr:colOff>
      <xdr:row>0</xdr:row>
      <xdr:rowOff>126519</xdr:rowOff>
    </xdr:from>
    <xdr:to>
      <xdr:col>15</xdr:col>
      <xdr:colOff>534923</xdr:colOff>
      <xdr:row>3</xdr:row>
      <xdr:rowOff>21977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5DE66C-7444-41D4-8FB2-C0851E7E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49" y="126519"/>
          <a:ext cx="6202299" cy="4383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0</xdr:row>
      <xdr:rowOff>80963</xdr:rowOff>
    </xdr:from>
    <xdr:to>
      <xdr:col>15</xdr:col>
      <xdr:colOff>328653</xdr:colOff>
      <xdr:row>11</xdr:row>
      <xdr:rowOff>147653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0A664-8628-4B23-9CD6-B05219670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2738" y="80963"/>
          <a:ext cx="5595978" cy="2057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2</xdr:row>
      <xdr:rowOff>166687</xdr:rowOff>
    </xdr:from>
    <xdr:to>
      <xdr:col>12</xdr:col>
      <xdr:colOff>404854</xdr:colOff>
      <xdr:row>12</xdr:row>
      <xdr:rowOff>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A466B-EEEE-4489-814D-A9A879A2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528637"/>
          <a:ext cx="5634079" cy="1643075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40700</xdr:rowOff>
    </xdr:from>
    <xdr:to>
      <xdr:col>14</xdr:col>
      <xdr:colOff>625489</xdr:colOff>
      <xdr:row>20</xdr:row>
      <xdr:rowOff>133649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1A307-94E8-4990-8AD8-5ABF155E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6987" y="2212400"/>
          <a:ext cx="7250127" cy="1359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8638-C572-4159-8F74-4FE05C457F2F}">
  <dimension ref="A1:D16"/>
  <sheetViews>
    <sheetView workbookViewId="0">
      <selection activeCell="C25" sqref="C25"/>
    </sheetView>
  </sheetViews>
  <sheetFormatPr defaultRowHeight="14.25" x14ac:dyDescent="0.45"/>
  <cols>
    <col min="2" max="2" width="9.86328125" bestFit="1" customWidth="1"/>
  </cols>
  <sheetData>
    <row r="1" spans="1:4" x14ac:dyDescent="0.45">
      <c r="A1" t="s">
        <v>2</v>
      </c>
      <c r="B1" s="1">
        <v>0.08</v>
      </c>
    </row>
    <row r="2" spans="1:4" x14ac:dyDescent="0.45">
      <c r="A2" t="s">
        <v>3</v>
      </c>
      <c r="B2" s="3">
        <f>NPV(B1,B7:B16)+B6</f>
        <v>71.008139894144165</v>
      </c>
      <c r="D2" t="s">
        <v>5</v>
      </c>
    </row>
    <row r="3" spans="1:4" x14ac:dyDescent="0.45">
      <c r="A3" t="s">
        <v>4</v>
      </c>
      <c r="B3" s="4">
        <f>IRR(B6:B16)</f>
        <v>0.10557981604988731</v>
      </c>
    </row>
    <row r="5" spans="1:4" x14ac:dyDescent="0.45">
      <c r="A5" t="s">
        <v>0</v>
      </c>
      <c r="B5" t="s">
        <v>1</v>
      </c>
    </row>
    <row r="6" spans="1:4" x14ac:dyDescent="0.45">
      <c r="A6">
        <v>0</v>
      </c>
      <c r="B6" s="3">
        <v>-600</v>
      </c>
    </row>
    <row r="7" spans="1:4" x14ac:dyDescent="0.45">
      <c r="A7">
        <v>1</v>
      </c>
      <c r="B7" s="3">
        <v>100</v>
      </c>
    </row>
    <row r="8" spans="1:4" x14ac:dyDescent="0.45">
      <c r="A8">
        <v>2</v>
      </c>
      <c r="B8" s="3">
        <v>100</v>
      </c>
    </row>
    <row r="9" spans="1:4" x14ac:dyDescent="0.45">
      <c r="A9">
        <v>3</v>
      </c>
      <c r="B9" s="3">
        <v>100</v>
      </c>
    </row>
    <row r="10" spans="1:4" x14ac:dyDescent="0.45">
      <c r="A10">
        <v>4</v>
      </c>
      <c r="B10" s="3">
        <v>100</v>
      </c>
    </row>
    <row r="11" spans="1:4" x14ac:dyDescent="0.45">
      <c r="A11">
        <v>5</v>
      </c>
      <c r="B11" s="3">
        <v>100</v>
      </c>
    </row>
    <row r="12" spans="1:4" x14ac:dyDescent="0.45">
      <c r="A12">
        <v>6</v>
      </c>
      <c r="B12" s="3">
        <v>100</v>
      </c>
    </row>
    <row r="13" spans="1:4" x14ac:dyDescent="0.45">
      <c r="A13">
        <v>7</v>
      </c>
      <c r="B13" s="3">
        <v>100</v>
      </c>
    </row>
    <row r="14" spans="1:4" x14ac:dyDescent="0.45">
      <c r="A14">
        <v>8</v>
      </c>
      <c r="B14" s="3">
        <v>100</v>
      </c>
    </row>
    <row r="15" spans="1:4" x14ac:dyDescent="0.45">
      <c r="A15">
        <v>9</v>
      </c>
      <c r="B15" s="3">
        <v>100</v>
      </c>
    </row>
    <row r="16" spans="1:4" x14ac:dyDescent="0.45">
      <c r="A16">
        <v>10</v>
      </c>
      <c r="B16" s="3"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8A50-9D20-4B52-9826-D6881CDE829B}">
  <dimension ref="A1:E10"/>
  <sheetViews>
    <sheetView workbookViewId="0">
      <selection activeCell="A4" sqref="A4:E10"/>
    </sheetView>
  </sheetViews>
  <sheetFormatPr defaultRowHeight="14.25" x14ac:dyDescent="0.45"/>
  <cols>
    <col min="1" max="1" width="11.86328125" customWidth="1"/>
    <col min="2" max="2" width="10.86328125" bestFit="1" customWidth="1"/>
    <col min="3" max="3" width="9.86328125" bestFit="1" customWidth="1"/>
    <col min="4" max="4" width="10.86328125" bestFit="1" customWidth="1"/>
    <col min="5" max="5" width="10.86328125" customWidth="1"/>
  </cols>
  <sheetData>
    <row r="1" spans="1:5" x14ac:dyDescent="0.45">
      <c r="A1" t="s">
        <v>7</v>
      </c>
      <c r="B1" s="1">
        <v>0.15</v>
      </c>
    </row>
    <row r="2" spans="1:5" x14ac:dyDescent="0.45">
      <c r="A2" t="s">
        <v>10</v>
      </c>
      <c r="B2" s="2">
        <f>-PMT(B1,5,E5)</f>
        <v>2983.1555246152834</v>
      </c>
    </row>
    <row r="4" spans="1:5" x14ac:dyDescent="0.45">
      <c r="A4" s="6" t="s">
        <v>0</v>
      </c>
      <c r="B4" s="6" t="s">
        <v>10</v>
      </c>
      <c r="C4" s="6" t="s">
        <v>9</v>
      </c>
      <c r="D4" s="6" t="s">
        <v>8</v>
      </c>
      <c r="E4" s="6" t="s">
        <v>11</v>
      </c>
    </row>
    <row r="5" spans="1:5" x14ac:dyDescent="0.45">
      <c r="A5" s="6">
        <v>0</v>
      </c>
      <c r="B5" s="7"/>
      <c r="C5" s="7"/>
      <c r="D5" s="7"/>
      <c r="E5" s="7">
        <v>10000</v>
      </c>
    </row>
    <row r="6" spans="1:5" x14ac:dyDescent="0.45">
      <c r="A6" s="6">
        <v>1</v>
      </c>
      <c r="B6" s="9">
        <f>$B$2</f>
        <v>2983.1555246152834</v>
      </c>
      <c r="C6" s="7">
        <f>E5*$B$1</f>
        <v>1500</v>
      </c>
      <c r="D6" s="9">
        <f>B6-C6</f>
        <v>1483.1555246152834</v>
      </c>
      <c r="E6" s="7">
        <f>E5-D6</f>
        <v>8516.8444753847161</v>
      </c>
    </row>
    <row r="7" spans="1:5" x14ac:dyDescent="0.45">
      <c r="A7" s="6">
        <v>2</v>
      </c>
      <c r="B7" s="9">
        <f t="shared" ref="B7:B10" si="0">$B$2</f>
        <v>2983.1555246152834</v>
      </c>
      <c r="C7" s="7">
        <f t="shared" ref="C7:C10" si="1">E6*$B$1</f>
        <v>1277.5266713077074</v>
      </c>
      <c r="D7" s="9">
        <f t="shared" ref="D7:D10" si="2">B7-C7</f>
        <v>1705.628853307576</v>
      </c>
      <c r="E7" s="7">
        <f t="shared" ref="E7:E10" si="3">E6-D7</f>
        <v>6811.2156220771403</v>
      </c>
    </row>
    <row r="8" spans="1:5" x14ac:dyDescent="0.45">
      <c r="A8" s="6">
        <v>3</v>
      </c>
      <c r="B8" s="9">
        <f t="shared" si="0"/>
        <v>2983.1555246152834</v>
      </c>
      <c r="C8" s="7">
        <f t="shared" si="1"/>
        <v>1021.682343311571</v>
      </c>
      <c r="D8" s="9">
        <f t="shared" si="2"/>
        <v>1961.4731813037124</v>
      </c>
      <c r="E8" s="7">
        <f t="shared" si="3"/>
        <v>4849.7424407734279</v>
      </c>
    </row>
    <row r="9" spans="1:5" x14ac:dyDescent="0.45">
      <c r="A9" s="6">
        <v>4</v>
      </c>
      <c r="B9" s="9">
        <f t="shared" si="0"/>
        <v>2983.1555246152834</v>
      </c>
      <c r="C9" s="7">
        <f t="shared" si="1"/>
        <v>727.46136611601412</v>
      </c>
      <c r="D9" s="9">
        <f t="shared" si="2"/>
        <v>2255.6941584992692</v>
      </c>
      <c r="E9" s="7">
        <f t="shared" si="3"/>
        <v>2594.0482822741587</v>
      </c>
    </row>
    <row r="10" spans="1:5" x14ac:dyDescent="0.45">
      <c r="A10" s="6">
        <v>5</v>
      </c>
      <c r="B10" s="9">
        <f t="shared" si="0"/>
        <v>2983.1555246152834</v>
      </c>
      <c r="C10" s="7">
        <f t="shared" si="1"/>
        <v>389.10724234112382</v>
      </c>
      <c r="D10" s="9">
        <f t="shared" si="2"/>
        <v>2594.0482822741596</v>
      </c>
      <c r="E10" s="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63B0-49A2-40E3-A8D7-7D7C7EA50567}">
  <dimension ref="A1:B17"/>
  <sheetViews>
    <sheetView topLeftCell="A4" workbookViewId="0">
      <selection activeCell="D25" sqref="D25:D27"/>
    </sheetView>
  </sheetViews>
  <sheetFormatPr defaultRowHeight="14.25" x14ac:dyDescent="0.45"/>
  <cols>
    <col min="2" max="2" width="9.86328125" bestFit="1" customWidth="1"/>
  </cols>
  <sheetData>
    <row r="1" spans="1:2" x14ac:dyDescent="0.45">
      <c r="A1" t="s">
        <v>2</v>
      </c>
      <c r="B1" s="1">
        <v>0.15</v>
      </c>
    </row>
    <row r="2" spans="1:2" x14ac:dyDescent="0.45">
      <c r="A2" t="s">
        <v>12</v>
      </c>
      <c r="B2">
        <v>129.2853190908327</v>
      </c>
    </row>
    <row r="3" spans="1:2" x14ac:dyDescent="0.45">
      <c r="A3" t="s">
        <v>3</v>
      </c>
      <c r="B3" s="2">
        <f>NPV(B1,B7:B17)+B6</f>
        <v>1.0000000003174137E-3</v>
      </c>
    </row>
    <row r="5" spans="1:2" x14ac:dyDescent="0.45">
      <c r="A5" t="s">
        <v>0</v>
      </c>
      <c r="B5" t="s">
        <v>1</v>
      </c>
    </row>
    <row r="6" spans="1:2" x14ac:dyDescent="0.45">
      <c r="A6">
        <v>0</v>
      </c>
      <c r="B6" s="3">
        <v>-1000</v>
      </c>
    </row>
    <row r="7" spans="1:2" x14ac:dyDescent="0.45">
      <c r="A7">
        <v>1</v>
      </c>
      <c r="B7">
        <f>B2*1</f>
        <v>129.2853190908327</v>
      </c>
    </row>
    <row r="8" spans="1:2" x14ac:dyDescent="0.45">
      <c r="A8">
        <v>2</v>
      </c>
      <c r="B8">
        <f>B7*1.1</f>
        <v>142.21385099991599</v>
      </c>
    </row>
    <row r="9" spans="1:2" x14ac:dyDescent="0.45">
      <c r="A9">
        <v>3</v>
      </c>
      <c r="B9">
        <f t="shared" ref="B9:B17" si="0">B8*1.1</f>
        <v>156.4352360999076</v>
      </c>
    </row>
    <row r="10" spans="1:2" x14ac:dyDescent="0.45">
      <c r="A10">
        <v>4</v>
      </c>
      <c r="B10">
        <f t="shared" si="0"/>
        <v>172.07875970989838</v>
      </c>
    </row>
    <row r="11" spans="1:2" x14ac:dyDescent="0.45">
      <c r="A11">
        <v>5</v>
      </c>
      <c r="B11">
        <f t="shared" si="0"/>
        <v>189.28663568088822</v>
      </c>
    </row>
    <row r="12" spans="1:2" x14ac:dyDescent="0.45">
      <c r="A12">
        <v>6</v>
      </c>
      <c r="B12">
        <f t="shared" si="0"/>
        <v>208.21529924897706</v>
      </c>
    </row>
    <row r="13" spans="1:2" x14ac:dyDescent="0.45">
      <c r="A13">
        <v>7</v>
      </c>
      <c r="B13">
        <f t="shared" si="0"/>
        <v>229.03682917387479</v>
      </c>
    </row>
    <row r="14" spans="1:2" x14ac:dyDescent="0.45">
      <c r="A14">
        <v>8</v>
      </c>
      <c r="B14">
        <f t="shared" si="0"/>
        <v>251.94051209126229</v>
      </c>
    </row>
    <row r="15" spans="1:2" x14ac:dyDescent="0.45">
      <c r="A15">
        <v>9</v>
      </c>
      <c r="B15">
        <f t="shared" si="0"/>
        <v>277.13456330038855</v>
      </c>
    </row>
    <row r="16" spans="1:2" x14ac:dyDescent="0.45">
      <c r="A16">
        <v>10</v>
      </c>
      <c r="B16">
        <f t="shared" si="0"/>
        <v>304.84801963042742</v>
      </c>
    </row>
    <row r="17" spans="1:2" x14ac:dyDescent="0.45">
      <c r="A17">
        <v>11</v>
      </c>
      <c r="B17">
        <f t="shared" si="0"/>
        <v>335.33282159347016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2E01-CC5F-4397-99ED-1ECE21B4C1AF}">
  <dimension ref="A1:C42"/>
  <sheetViews>
    <sheetView workbookViewId="0">
      <selection activeCell="B9" sqref="B9"/>
    </sheetView>
  </sheetViews>
  <sheetFormatPr defaultRowHeight="14.25" x14ac:dyDescent="0.45"/>
  <cols>
    <col min="1" max="1" width="12" customWidth="1"/>
    <col min="2" max="2" width="9.86328125" bestFit="1" customWidth="1"/>
    <col min="3" max="3" width="11" customWidth="1"/>
  </cols>
  <sheetData>
    <row r="1" spans="1:3" x14ac:dyDescent="0.45">
      <c r="A1" t="s">
        <v>2</v>
      </c>
      <c r="B1" s="1">
        <v>0.2</v>
      </c>
    </row>
    <row r="3" spans="1:3" x14ac:dyDescent="0.45">
      <c r="A3" s="6" t="s">
        <v>0</v>
      </c>
      <c r="B3" s="6" t="s">
        <v>1</v>
      </c>
      <c r="C3" t="s">
        <v>13</v>
      </c>
    </row>
    <row r="4" spans="1:3" x14ac:dyDescent="0.45">
      <c r="A4" s="6">
        <v>0</v>
      </c>
      <c r="B4" s="7">
        <v>-500</v>
      </c>
      <c r="C4" s="5">
        <f>B4/(1+$B$1)^A4</f>
        <v>-500</v>
      </c>
    </row>
    <row r="5" spans="1:3" x14ac:dyDescent="0.45">
      <c r="A5" s="6">
        <v>1</v>
      </c>
      <c r="B5" s="7">
        <v>600</v>
      </c>
      <c r="C5" s="5">
        <f t="shared" ref="C5:C9" si="0">B5/(1+$B$1)^A5</f>
        <v>500</v>
      </c>
    </row>
    <row r="6" spans="1:3" x14ac:dyDescent="0.45">
      <c r="A6" s="6">
        <v>2</v>
      </c>
      <c r="B6" s="7">
        <v>300</v>
      </c>
      <c r="C6" s="5">
        <f t="shared" si="0"/>
        <v>208.33333333333334</v>
      </c>
    </row>
    <row r="7" spans="1:3" x14ac:dyDescent="0.45">
      <c r="A7" s="6">
        <v>3</v>
      </c>
      <c r="B7" s="7">
        <v>300</v>
      </c>
      <c r="C7" s="5">
        <f t="shared" si="0"/>
        <v>173.61111111111111</v>
      </c>
    </row>
    <row r="8" spans="1:3" x14ac:dyDescent="0.45">
      <c r="A8" s="6">
        <v>4</v>
      </c>
      <c r="B8" s="7">
        <v>200</v>
      </c>
      <c r="C8" s="5">
        <f t="shared" si="0"/>
        <v>96.450617283950621</v>
      </c>
    </row>
    <row r="9" spans="1:3" x14ac:dyDescent="0.45">
      <c r="A9" s="6">
        <v>5</v>
      </c>
      <c r="B9" s="7">
        <v>-1000</v>
      </c>
      <c r="C9" s="5">
        <f t="shared" si="0"/>
        <v>-401.87757201646093</v>
      </c>
    </row>
    <row r="11" spans="1:3" x14ac:dyDescent="0.45">
      <c r="A11" t="s">
        <v>2</v>
      </c>
      <c r="B11" t="s">
        <v>3</v>
      </c>
    </row>
    <row r="12" spans="1:3" x14ac:dyDescent="0.45">
      <c r="A12" s="1">
        <v>0</v>
      </c>
      <c r="B12" s="3">
        <f>NPV(A12,$B5:$B$9)+$B$4</f>
        <v>-100</v>
      </c>
    </row>
    <row r="13" spans="1:3" x14ac:dyDescent="0.45">
      <c r="A13" s="1">
        <v>0.03</v>
      </c>
      <c r="B13" s="3">
        <f>NPV(A13,$B6:$B$9)+$B$4</f>
        <v>-631.41780738260059</v>
      </c>
    </row>
    <row r="14" spans="1:3" x14ac:dyDescent="0.45">
      <c r="A14" s="1">
        <v>0.06</v>
      </c>
      <c r="B14" s="3">
        <f>NPV(A14,$B7:$B$9)+$B$4</f>
        <v>-878.60112710492535</v>
      </c>
    </row>
    <row r="15" spans="1:3" x14ac:dyDescent="0.45">
      <c r="A15" s="1">
        <v>0.09</v>
      </c>
      <c r="B15" s="3">
        <f>NPV(A15,$B8:$B$9)+$B$4</f>
        <v>-1158.1937547344498</v>
      </c>
    </row>
    <row r="16" spans="1:3" x14ac:dyDescent="0.45">
      <c r="A16" s="1">
        <v>0.12</v>
      </c>
      <c r="B16" s="3">
        <f>NPV(A16,$B9:$B$9)+$B$4</f>
        <v>-1392.8571428571427</v>
      </c>
    </row>
    <row r="17" spans="1:2" x14ac:dyDescent="0.45">
      <c r="A17" s="1">
        <v>0.15</v>
      </c>
      <c r="B17" s="3">
        <f>NPV(A17,$B$9:$B10)+$B$4</f>
        <v>-1369.5652173913045</v>
      </c>
    </row>
    <row r="18" spans="1:2" x14ac:dyDescent="0.45">
      <c r="A18" s="1">
        <v>0.18</v>
      </c>
      <c r="B18" s="3">
        <f>NPV(A18,$B$9:$B11)+$B$4</f>
        <v>-1347.4576271186443</v>
      </c>
    </row>
    <row r="19" spans="1:2" x14ac:dyDescent="0.45">
      <c r="A19" s="1">
        <v>0.21</v>
      </c>
      <c r="B19" s="3">
        <f>NPV(A19,$B$9:$B12)+$B$4</f>
        <v>-1394.7476265282426</v>
      </c>
    </row>
    <row r="20" spans="1:2" x14ac:dyDescent="0.45">
      <c r="A20" s="1">
        <v>0.24</v>
      </c>
      <c r="B20" s="3">
        <f>NPV(A20,$B$9:$B13)+$B$4</f>
        <v>-1702.6586297993736</v>
      </c>
    </row>
    <row r="21" spans="1:2" x14ac:dyDescent="0.45">
      <c r="A21" s="1">
        <v>0.27</v>
      </c>
      <c r="B21" s="3">
        <f>NPV(A21,$B$9:$B14)+$B$4</f>
        <v>-1995.3891525602589</v>
      </c>
    </row>
    <row r="22" spans="1:2" x14ac:dyDescent="0.45">
      <c r="A22" s="1">
        <v>0.3</v>
      </c>
      <c r="B22" s="3">
        <f>NPV(A22,$B$9:$B15)+$B$4</f>
        <v>-2235.3602988603197</v>
      </c>
    </row>
    <row r="23" spans="1:2" x14ac:dyDescent="0.45">
      <c r="A23" s="1">
        <v>0.33</v>
      </c>
      <c r="B23" s="3">
        <f>NPV(A23,$B$9:$B16)+$B$4</f>
        <v>-2387.5477362314223</v>
      </c>
    </row>
    <row r="24" spans="1:2" x14ac:dyDescent="0.45">
      <c r="A24" s="1">
        <v>0.36</v>
      </c>
      <c r="B24" s="3">
        <f>NPV(A24,$B$9:$B17)+$B$4</f>
        <v>-2425.4130890050287</v>
      </c>
    </row>
    <row r="25" spans="1:2" x14ac:dyDescent="0.45">
      <c r="A25" s="1">
        <v>0.39</v>
      </c>
      <c r="B25" s="3">
        <f>NPV(A25,$B$9:$B18)+$B$4</f>
        <v>-2391.2770707672844</v>
      </c>
    </row>
    <row r="26" spans="1:2" x14ac:dyDescent="0.45">
      <c r="A26" s="1">
        <v>0.42</v>
      </c>
      <c r="B26" s="3">
        <f>NPV(A26,$B$9:$B19)+$B$4</f>
        <v>-2319.4974723971322</v>
      </c>
    </row>
    <row r="27" spans="1:2" x14ac:dyDescent="0.45">
      <c r="A27" s="1">
        <v>0.45</v>
      </c>
      <c r="B27" s="3">
        <f>NPV(A27,$B$9:$B20)+$B$4</f>
        <v>-2234.8960504274601</v>
      </c>
    </row>
    <row r="28" spans="1:2" x14ac:dyDescent="0.45">
      <c r="A28" s="1">
        <v>0.48</v>
      </c>
      <c r="B28" s="3">
        <f>NPV(A28,$B$9:$B21)+$B$4</f>
        <v>-2142.9083503741313</v>
      </c>
    </row>
    <row r="29" spans="1:2" x14ac:dyDescent="0.45">
      <c r="A29" s="1">
        <v>1.48</v>
      </c>
      <c r="B29" s="3">
        <f>NPV(A29,$B$9:$B22)+$B$4</f>
        <v>-1006.4751036811888</v>
      </c>
    </row>
    <row r="30" spans="1:2" x14ac:dyDescent="0.45">
      <c r="A30" s="1">
        <v>2.48</v>
      </c>
      <c r="B30" s="3">
        <f>NPV(A30,$B$9:$B23)+$B$4</f>
        <v>-819.95266089636903</v>
      </c>
    </row>
    <row r="31" spans="1:2" x14ac:dyDescent="0.45">
      <c r="A31" s="1">
        <v>3.48</v>
      </c>
      <c r="B31" s="3">
        <f>NPV(A31,$B$9:$B24)+$B$4</f>
        <v>-738.26303108468858</v>
      </c>
    </row>
    <row r="32" spans="1:2" x14ac:dyDescent="0.45">
      <c r="A32" s="1">
        <v>4.4800000000000004</v>
      </c>
      <c r="B32" s="3">
        <f>NPV(A32,$B$9:$B25)+$B$4</f>
        <v>-690.91988615142895</v>
      </c>
    </row>
    <row r="33" spans="1:2" x14ac:dyDescent="0.45">
      <c r="A33" s="1">
        <v>5.48</v>
      </c>
      <c r="B33" s="3">
        <f>NPV(A33,$B$9:$B26)+$B$4</f>
        <v>-659.64489544274363</v>
      </c>
    </row>
    <row r="34" spans="1:2" x14ac:dyDescent="0.45">
      <c r="A34" s="1">
        <v>6.48</v>
      </c>
      <c r="B34" s="3">
        <f>NPV(A34,$B$9:$B27)+$B$4</f>
        <v>-637.32515191379025</v>
      </c>
    </row>
    <row r="35" spans="1:2" x14ac:dyDescent="0.45">
      <c r="A35" s="1">
        <v>7.48</v>
      </c>
      <c r="B35" s="3">
        <f>NPV(A35,$B$9:$B28)+$B$4</f>
        <v>-620.55115353783606</v>
      </c>
    </row>
    <row r="36" spans="1:2" x14ac:dyDescent="0.45">
      <c r="A36" s="1">
        <v>8.48</v>
      </c>
      <c r="B36" s="3">
        <f>NPV(A36,$B$9:$B29)+$B$4</f>
        <v>-607.46512115797202</v>
      </c>
    </row>
    <row r="37" spans="1:2" x14ac:dyDescent="0.45">
      <c r="A37" s="1">
        <v>9.48</v>
      </c>
      <c r="B37" s="3">
        <f>NPV(A37,$B$9:$B30)+$B$4</f>
        <v>-596.96207125057458</v>
      </c>
    </row>
    <row r="38" spans="1:2" x14ac:dyDescent="0.45">
      <c r="A38" s="1">
        <v>10.48</v>
      </c>
      <c r="B38" s="3">
        <f>NPV(A38,$B$9:$B31)+$B$4</f>
        <v>-588.34119506869717</v>
      </c>
    </row>
    <row r="39" spans="1:2" x14ac:dyDescent="0.45">
      <c r="A39" s="1">
        <v>11.48</v>
      </c>
      <c r="B39" s="3">
        <f>NPV(A39,$B$9:$B32)+$B$4</f>
        <v>-581.13554534591606</v>
      </c>
    </row>
    <row r="40" spans="1:2" x14ac:dyDescent="0.45">
      <c r="A40" s="1">
        <v>12.48</v>
      </c>
      <c r="B40" s="3">
        <f>NPV(A40,$B$9:$B33)+$B$4</f>
        <v>-575.02154305821273</v>
      </c>
    </row>
    <row r="41" spans="1:2" x14ac:dyDescent="0.45">
      <c r="A41" s="1">
        <v>13.48</v>
      </c>
      <c r="B41" s="3">
        <f>NPV(A41,$B$9:$B34)+$B$4</f>
        <v>-569.7676547085639</v>
      </c>
    </row>
    <row r="42" spans="1:2" x14ac:dyDescent="0.45">
      <c r="A42" s="1">
        <v>14.48</v>
      </c>
      <c r="B42" s="3">
        <f>NPV(A42,$B$9:$B35)+$B$4</f>
        <v>-565.20372154746883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F2EE-D288-482E-B3C6-4C8F55E7C20A}">
  <dimension ref="A1:H13"/>
  <sheetViews>
    <sheetView workbookViewId="0">
      <selection activeCell="B12" sqref="B12"/>
    </sheetView>
  </sheetViews>
  <sheetFormatPr defaultRowHeight="14.25" x14ac:dyDescent="0.45"/>
  <cols>
    <col min="1" max="1" width="12" customWidth="1"/>
    <col min="5" max="5" width="21" customWidth="1"/>
    <col min="6" max="6" width="21.265625" customWidth="1"/>
  </cols>
  <sheetData>
    <row r="1" spans="1:8" x14ac:dyDescent="0.45">
      <c r="A1" t="s">
        <v>14</v>
      </c>
      <c r="B1" s="13">
        <v>5.0683776880855173E-2</v>
      </c>
      <c r="G1" s="18" t="s">
        <v>18</v>
      </c>
      <c r="H1" s="18"/>
    </row>
    <row r="2" spans="1:8" x14ac:dyDescent="0.45">
      <c r="A2" t="s">
        <v>2</v>
      </c>
      <c r="B2" s="1"/>
      <c r="G2" s="18"/>
      <c r="H2" s="18"/>
    </row>
    <row r="3" spans="1:8" x14ac:dyDescent="0.45">
      <c r="D3" t="s">
        <v>15</v>
      </c>
      <c r="E3" s="10"/>
      <c r="F3" s="10"/>
      <c r="G3" s="18"/>
      <c r="H3" s="18"/>
    </row>
    <row r="4" spans="1:8" ht="28.5" x14ac:dyDescent="0.45">
      <c r="A4" s="11" t="s">
        <v>0</v>
      </c>
      <c r="B4" s="11" t="s">
        <v>1</v>
      </c>
      <c r="D4" s="11" t="s">
        <v>0</v>
      </c>
      <c r="E4" s="12" t="s">
        <v>16</v>
      </c>
      <c r="F4" s="12" t="s">
        <v>17</v>
      </c>
      <c r="G4" s="11" t="s">
        <v>9</v>
      </c>
      <c r="H4" s="11" t="s">
        <v>8</v>
      </c>
    </row>
    <row r="5" spans="1:8" x14ac:dyDescent="0.45">
      <c r="A5" s="6">
        <v>0</v>
      </c>
      <c r="B5" s="6">
        <v>-800</v>
      </c>
      <c r="D5" s="6">
        <v>1</v>
      </c>
      <c r="E5" s="6">
        <v>800</v>
      </c>
      <c r="F5" s="6">
        <f>B6</f>
        <v>300</v>
      </c>
      <c r="G5" s="6">
        <f>E5*$B$1</f>
        <v>40.547021504684139</v>
      </c>
      <c r="H5" s="6">
        <f>F5-G5</f>
        <v>259.45297849531585</v>
      </c>
    </row>
    <row r="6" spans="1:8" x14ac:dyDescent="0.45">
      <c r="A6" s="6">
        <v>1</v>
      </c>
      <c r="B6" s="6">
        <v>300</v>
      </c>
      <c r="D6" s="6">
        <v>2</v>
      </c>
      <c r="E6" s="6">
        <f>E5-H5</f>
        <v>540.54702150468415</v>
      </c>
      <c r="F6" s="6">
        <f t="shared" ref="F6:F9" si="0">B7</f>
        <v>200</v>
      </c>
      <c r="G6" s="6">
        <f t="shared" ref="G6:G9" si="1">E6*$B$1</f>
        <v>27.396964631554233</v>
      </c>
      <c r="H6" s="6">
        <f t="shared" ref="H6:H9" si="2">F6-G6</f>
        <v>172.60303536844577</v>
      </c>
    </row>
    <row r="7" spans="1:8" x14ac:dyDescent="0.45">
      <c r="A7" s="6">
        <v>2</v>
      </c>
      <c r="B7" s="6">
        <v>200</v>
      </c>
      <c r="D7" s="6">
        <v>3</v>
      </c>
      <c r="E7" s="6">
        <f t="shared" ref="E7:E10" si="3">E6-H6</f>
        <v>367.94398613623838</v>
      </c>
      <c r="F7" s="6">
        <f t="shared" si="0"/>
        <v>150</v>
      </c>
      <c r="G7" s="6">
        <f t="shared" si="1"/>
        <v>18.648790897981574</v>
      </c>
      <c r="H7" s="6">
        <f t="shared" si="2"/>
        <v>131.35120910201843</v>
      </c>
    </row>
    <row r="8" spans="1:8" x14ac:dyDescent="0.45">
      <c r="A8" s="6">
        <v>3</v>
      </c>
      <c r="B8" s="6">
        <v>150</v>
      </c>
      <c r="D8" s="6">
        <v>4</v>
      </c>
      <c r="E8" s="6">
        <f t="shared" si="3"/>
        <v>236.59277703421995</v>
      </c>
      <c r="F8" s="6">
        <f t="shared" si="0"/>
        <v>122</v>
      </c>
      <c r="G8" s="6">
        <f t="shared" si="1"/>
        <v>11.991415522824321</v>
      </c>
      <c r="H8" s="6">
        <f t="shared" si="2"/>
        <v>110.00858447717567</v>
      </c>
    </row>
    <row r="9" spans="1:8" x14ac:dyDescent="0.45">
      <c r="A9" s="6">
        <v>4</v>
      </c>
      <c r="B9" s="6">
        <v>122</v>
      </c>
      <c r="D9" s="6">
        <v>5</v>
      </c>
      <c r="E9" s="6">
        <f t="shared" si="3"/>
        <v>126.58419255704428</v>
      </c>
      <c r="F9" s="6">
        <f t="shared" si="0"/>
        <v>133</v>
      </c>
      <c r="G9" s="6">
        <f t="shared" si="1"/>
        <v>6.4157649722044399</v>
      </c>
      <c r="H9" s="6">
        <f t="shared" si="2"/>
        <v>126.58423502779556</v>
      </c>
    </row>
    <row r="10" spans="1:8" x14ac:dyDescent="0.45">
      <c r="A10" s="6">
        <v>5</v>
      </c>
      <c r="B10" s="6">
        <v>133</v>
      </c>
      <c r="D10" s="6">
        <v>6</v>
      </c>
      <c r="E10" s="6">
        <f t="shared" si="3"/>
        <v>-4.2470751282053243E-5</v>
      </c>
      <c r="F10" s="6"/>
      <c r="G10" s="6"/>
      <c r="H10" s="6"/>
    </row>
    <row r="13" spans="1:8" x14ac:dyDescent="0.45">
      <c r="A13" t="s">
        <v>19</v>
      </c>
      <c r="B13" s="13">
        <f>IRR(B5:B10)</f>
        <v>5.0683794701226192E-2</v>
      </c>
    </row>
  </sheetData>
  <mergeCells count="1">
    <mergeCell ref="G1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2ACD-ECC4-4057-B64F-C488C0EF982D}">
  <dimension ref="A1:E10"/>
  <sheetViews>
    <sheetView workbookViewId="0">
      <selection sqref="A1:E10"/>
    </sheetView>
  </sheetViews>
  <sheetFormatPr defaultRowHeight="14.25" x14ac:dyDescent="0.45"/>
  <cols>
    <col min="2" max="2" width="15.73046875" customWidth="1"/>
    <col min="3" max="3" width="10.86328125" bestFit="1" customWidth="1"/>
    <col min="4" max="4" width="14.59765625" customWidth="1"/>
    <col min="5" max="5" width="19.265625" customWidth="1"/>
  </cols>
  <sheetData>
    <row r="1" spans="1:5" x14ac:dyDescent="0.45">
      <c r="A1" t="s">
        <v>7</v>
      </c>
      <c r="B1" s="1">
        <v>0.13</v>
      </c>
    </row>
    <row r="2" spans="1:5" x14ac:dyDescent="0.45">
      <c r="A2" t="s">
        <v>10</v>
      </c>
      <c r="B2" s="14">
        <f>-PMT(B1,5,E5)</f>
        <v>28431.454335515777</v>
      </c>
    </row>
    <row r="4" spans="1:5" x14ac:dyDescent="0.45">
      <c r="A4" s="6" t="s">
        <v>0</v>
      </c>
      <c r="B4" s="6" t="s">
        <v>10</v>
      </c>
      <c r="C4" s="6" t="s">
        <v>9</v>
      </c>
      <c r="D4" s="6" t="s">
        <v>8</v>
      </c>
      <c r="E4" s="6" t="s">
        <v>11</v>
      </c>
    </row>
    <row r="5" spans="1:5" x14ac:dyDescent="0.45">
      <c r="A5" s="6">
        <v>0</v>
      </c>
      <c r="B5" s="7"/>
      <c r="C5" s="7"/>
      <c r="D5" s="7"/>
      <c r="E5" s="7">
        <v>100000</v>
      </c>
    </row>
    <row r="6" spans="1:5" x14ac:dyDescent="0.45">
      <c r="A6" s="6">
        <v>1</v>
      </c>
      <c r="B6" s="7">
        <f>$B$2</f>
        <v>28431.454335515777</v>
      </c>
      <c r="C6" s="7">
        <f>E5*$B$1</f>
        <v>13000</v>
      </c>
      <c r="D6" s="9">
        <f>B6-C6</f>
        <v>15431.454335515777</v>
      </c>
      <c r="E6" s="7">
        <f>E5-D6</f>
        <v>84568.54566448422</v>
      </c>
    </row>
    <row r="7" spans="1:5" x14ac:dyDescent="0.45">
      <c r="A7" s="6">
        <v>2</v>
      </c>
      <c r="B7" s="7">
        <f t="shared" ref="B7:B10" si="0">$B$2</f>
        <v>28431.454335515777</v>
      </c>
      <c r="C7" s="7">
        <f t="shared" ref="C7:C10" si="1">E6*$B$1</f>
        <v>10993.910936382948</v>
      </c>
      <c r="D7" s="9">
        <f t="shared" ref="D7:D10" si="2">B7-C7</f>
        <v>17437.543399132828</v>
      </c>
      <c r="E7" s="7">
        <f t="shared" ref="E7:E10" si="3">E6-D7</f>
        <v>67131.002265351388</v>
      </c>
    </row>
    <row r="8" spans="1:5" x14ac:dyDescent="0.45">
      <c r="A8" s="6">
        <v>3</v>
      </c>
      <c r="B8" s="7">
        <f t="shared" si="0"/>
        <v>28431.454335515777</v>
      </c>
      <c r="C8" s="7">
        <f t="shared" si="1"/>
        <v>8727.0302944956802</v>
      </c>
      <c r="D8" s="9">
        <f t="shared" si="2"/>
        <v>19704.424041020095</v>
      </c>
      <c r="E8" s="7">
        <f t="shared" si="3"/>
        <v>47426.578224331293</v>
      </c>
    </row>
    <row r="9" spans="1:5" x14ac:dyDescent="0.45">
      <c r="A9" s="6">
        <v>4</v>
      </c>
      <c r="B9" s="7">
        <f t="shared" si="0"/>
        <v>28431.454335515777</v>
      </c>
      <c r="C9" s="7">
        <f t="shared" si="1"/>
        <v>6165.4551691630686</v>
      </c>
      <c r="D9" s="9">
        <f t="shared" si="2"/>
        <v>22265.999166352707</v>
      </c>
      <c r="E9" s="7">
        <f t="shared" si="3"/>
        <v>25160.579057978586</v>
      </c>
    </row>
    <row r="10" spans="1:5" x14ac:dyDescent="0.45">
      <c r="A10" s="6">
        <v>5</v>
      </c>
      <c r="B10" s="7">
        <f t="shared" si="0"/>
        <v>28431.454335515777</v>
      </c>
      <c r="C10" s="7">
        <f t="shared" si="1"/>
        <v>3270.8752775372163</v>
      </c>
      <c r="D10" s="9">
        <f t="shared" si="2"/>
        <v>25160.579057978561</v>
      </c>
      <c r="E10" s="7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8EC2-85A5-4167-88D6-97E74D553C2E}">
  <dimension ref="A1:F53"/>
  <sheetViews>
    <sheetView topLeftCell="C1" workbookViewId="0">
      <selection activeCell="E8" sqref="E8"/>
    </sheetView>
  </sheetViews>
  <sheetFormatPr defaultRowHeight="14.25" x14ac:dyDescent="0.45"/>
  <cols>
    <col min="1" max="1" width="11.59765625" customWidth="1"/>
    <col min="2" max="2" width="13.59765625" customWidth="1"/>
    <col min="3" max="3" width="16.73046875" customWidth="1"/>
    <col min="4" max="4" width="14.86328125" customWidth="1"/>
    <col min="5" max="5" width="19.73046875" customWidth="1"/>
    <col min="6" max="6" width="9.73046875" bestFit="1" customWidth="1"/>
  </cols>
  <sheetData>
    <row r="1" spans="1:6" x14ac:dyDescent="0.45">
      <c r="A1" t="s">
        <v>7</v>
      </c>
      <c r="B1" s="1">
        <v>0.15</v>
      </c>
    </row>
    <row r="2" spans="1:6" x14ac:dyDescent="0.45">
      <c r="A2" t="s">
        <v>10</v>
      </c>
      <c r="B2" s="14">
        <f>-PMT(B1,48,E5)</f>
        <v>2252.7492644704284</v>
      </c>
    </row>
    <row r="3" spans="1:6" ht="14.25" customHeight="1" x14ac:dyDescent="0.45">
      <c r="C3" s="19" t="s">
        <v>18</v>
      </c>
      <c r="D3" s="19"/>
    </row>
    <row r="4" spans="1:6" x14ac:dyDescent="0.45">
      <c r="A4" s="6" t="s">
        <v>20</v>
      </c>
      <c r="B4" s="6" t="s">
        <v>10</v>
      </c>
      <c r="C4" s="6" t="s">
        <v>9</v>
      </c>
      <c r="D4" s="6" t="s">
        <v>8</v>
      </c>
      <c r="E4" s="6" t="s">
        <v>11</v>
      </c>
      <c r="F4" s="16" t="s">
        <v>3</v>
      </c>
    </row>
    <row r="5" spans="1:6" x14ac:dyDescent="0.45">
      <c r="A5" s="6">
        <v>0</v>
      </c>
      <c r="B5" s="7"/>
      <c r="C5" s="7"/>
      <c r="D5" s="7"/>
      <c r="E5" s="7">
        <v>15000</v>
      </c>
      <c r="F5" s="17">
        <f>NPV($B$1,B6:$B$53)</f>
        <v>15000.000000000011</v>
      </c>
    </row>
    <row r="6" spans="1:6" x14ac:dyDescent="0.45">
      <c r="A6" s="6">
        <v>1</v>
      </c>
      <c r="B6" s="7">
        <f>$B$2</f>
        <v>2252.7492644704284</v>
      </c>
      <c r="C6" s="7">
        <f>E5*$B$1</f>
        <v>2250</v>
      </c>
      <c r="D6" s="9">
        <f>B6-C6</f>
        <v>2.749264470428443</v>
      </c>
      <c r="E6" s="7">
        <f>E5-D6</f>
        <v>14997.250735529571</v>
      </c>
      <c r="F6" s="17">
        <f>NPV($B$1,B7:$B$53)</f>
        <v>14997.250735529582</v>
      </c>
    </row>
    <row r="7" spans="1:6" x14ac:dyDescent="0.45">
      <c r="A7" s="6">
        <v>2</v>
      </c>
      <c r="B7" s="7">
        <f t="shared" ref="B7:B53" si="0">$B$2</f>
        <v>2252.7492644704284</v>
      </c>
      <c r="C7" s="7">
        <f t="shared" ref="C7:C9" si="1">E6*$B$1</f>
        <v>2249.5876103294354</v>
      </c>
      <c r="D7" s="9">
        <f t="shared" ref="D7:D9" si="2">B7-C7</f>
        <v>3.1616541409930505</v>
      </c>
      <c r="E7" s="7">
        <f t="shared" ref="E7:E9" si="3">E6-D7</f>
        <v>14994.089081388578</v>
      </c>
      <c r="F7" s="17">
        <f>NPV($B$1,B8:$B$53)</f>
        <v>14994.089081388591</v>
      </c>
    </row>
    <row r="8" spans="1:6" x14ac:dyDescent="0.45">
      <c r="A8" s="6">
        <v>3</v>
      </c>
      <c r="B8" s="7">
        <f t="shared" si="0"/>
        <v>2252.7492644704284</v>
      </c>
      <c r="C8" s="7">
        <f t="shared" si="1"/>
        <v>2249.1133622082866</v>
      </c>
      <c r="D8" s="9">
        <f t="shared" si="2"/>
        <v>3.6359022621418262</v>
      </c>
      <c r="E8" s="7">
        <f t="shared" si="3"/>
        <v>14990.453179126436</v>
      </c>
      <c r="F8" s="17">
        <f>NPV($B$1,B9:$B$53)</f>
        <v>14990.453179126449</v>
      </c>
    </row>
    <row r="9" spans="1:6" x14ac:dyDescent="0.45">
      <c r="A9" s="6">
        <v>4</v>
      </c>
      <c r="B9" s="7">
        <f t="shared" si="0"/>
        <v>2252.7492644704284</v>
      </c>
      <c r="C9" s="7">
        <f t="shared" si="1"/>
        <v>2248.5679768689652</v>
      </c>
      <c r="D9" s="9">
        <f t="shared" si="2"/>
        <v>4.181287601463282</v>
      </c>
      <c r="E9" s="7">
        <f t="shared" si="3"/>
        <v>14986.271891524973</v>
      </c>
      <c r="F9" s="17">
        <f>NPV($B$1,B10:$B$53)</f>
        <v>14986.271891524986</v>
      </c>
    </row>
    <row r="10" spans="1:6" x14ac:dyDescent="0.45">
      <c r="A10" s="15">
        <v>5</v>
      </c>
      <c r="B10" s="7">
        <f t="shared" si="0"/>
        <v>2252.7492644704284</v>
      </c>
      <c r="C10" s="7">
        <f t="shared" ref="C10:C53" si="4">E9*$B$1</f>
        <v>2247.9407837287458</v>
      </c>
      <c r="D10" s="9">
        <f t="shared" ref="D10:D53" si="5">B10-C10</f>
        <v>4.8084807416826152</v>
      </c>
      <c r="E10" s="7">
        <f t="shared" ref="E10:E53" si="6">E9-D10</f>
        <v>14981.46341078329</v>
      </c>
      <c r="F10" s="17">
        <f>NPV($B$1,B11:$B$53)</f>
        <v>14981.463410783304</v>
      </c>
    </row>
    <row r="11" spans="1:6" x14ac:dyDescent="0.45">
      <c r="A11" s="6">
        <v>6</v>
      </c>
      <c r="B11" s="7">
        <f t="shared" si="0"/>
        <v>2252.7492644704284</v>
      </c>
      <c r="C11" s="7">
        <f t="shared" si="4"/>
        <v>2247.2195116174935</v>
      </c>
      <c r="D11" s="9">
        <f t="shared" si="5"/>
        <v>5.529752852934962</v>
      </c>
      <c r="E11" s="7">
        <f t="shared" si="6"/>
        <v>14975.933657930354</v>
      </c>
      <c r="F11" s="17">
        <f>NPV($B$1,B12:$B$53)</f>
        <v>14975.933657930371</v>
      </c>
    </row>
    <row r="12" spans="1:6" x14ac:dyDescent="0.45">
      <c r="A12" s="15">
        <v>7</v>
      </c>
      <c r="B12" s="7">
        <f t="shared" si="0"/>
        <v>2252.7492644704284</v>
      </c>
      <c r="C12" s="7">
        <f t="shared" si="4"/>
        <v>2246.3900486895532</v>
      </c>
      <c r="D12" s="9">
        <f t="shared" si="5"/>
        <v>6.3592157808752745</v>
      </c>
      <c r="E12" s="7">
        <f t="shared" si="6"/>
        <v>14969.574442149478</v>
      </c>
      <c r="F12" s="17">
        <f>NPV($B$1,B13:$B$53)</f>
        <v>14969.574442149496</v>
      </c>
    </row>
    <row r="13" spans="1:6" x14ac:dyDescent="0.45">
      <c r="A13" s="6">
        <v>8</v>
      </c>
      <c r="B13" s="7">
        <f t="shared" si="0"/>
        <v>2252.7492644704284</v>
      </c>
      <c r="C13" s="7">
        <f t="shared" si="4"/>
        <v>2245.4361663224217</v>
      </c>
      <c r="D13" s="9">
        <f t="shared" si="5"/>
        <v>7.3130981480067021</v>
      </c>
      <c r="E13" s="7">
        <f t="shared" si="6"/>
        <v>14962.261344001472</v>
      </c>
      <c r="F13" s="17">
        <f>NPV($B$1,B14:$B$53)</f>
        <v>14962.26134400149</v>
      </c>
    </row>
    <row r="14" spans="1:6" x14ac:dyDescent="0.45">
      <c r="A14" s="15">
        <v>9</v>
      </c>
      <c r="B14" s="7">
        <f t="shared" si="0"/>
        <v>2252.7492644704284</v>
      </c>
      <c r="C14" s="7">
        <f t="shared" si="4"/>
        <v>2244.3392016002208</v>
      </c>
      <c r="D14" s="9">
        <f t="shared" si="5"/>
        <v>8.4100628702076392</v>
      </c>
      <c r="E14" s="7">
        <f t="shared" si="6"/>
        <v>14953.851281131265</v>
      </c>
      <c r="F14" s="17">
        <f>NPV($B$1,B15:$B$53)</f>
        <v>14953.851281131285</v>
      </c>
    </row>
    <row r="15" spans="1:6" x14ac:dyDescent="0.45">
      <c r="A15" s="6">
        <v>10</v>
      </c>
      <c r="B15" s="7">
        <f t="shared" si="0"/>
        <v>2252.7492644704284</v>
      </c>
      <c r="C15" s="7">
        <f t="shared" si="4"/>
        <v>2243.0776921696897</v>
      </c>
      <c r="D15" s="9">
        <f t="shared" si="5"/>
        <v>9.6715723007387169</v>
      </c>
      <c r="E15" s="7">
        <f t="shared" si="6"/>
        <v>14944.179708830527</v>
      </c>
      <c r="F15" s="17">
        <f>NPV($B$1,B16:$B$53)</f>
        <v>14944.179708830547</v>
      </c>
    </row>
    <row r="16" spans="1:6" x14ac:dyDescent="0.45">
      <c r="A16" s="15">
        <v>11</v>
      </c>
      <c r="B16" s="7">
        <f t="shared" si="0"/>
        <v>2252.7492644704284</v>
      </c>
      <c r="C16" s="7">
        <f t="shared" si="4"/>
        <v>2241.6269563245787</v>
      </c>
      <c r="D16" s="9">
        <f t="shared" si="5"/>
        <v>11.122308145849729</v>
      </c>
      <c r="E16" s="7">
        <f t="shared" si="6"/>
        <v>14933.057400684676</v>
      </c>
      <c r="F16" s="17">
        <f>NPV($B$1,B17:$B$53)</f>
        <v>14933.057400684696</v>
      </c>
    </row>
    <row r="17" spans="1:6" x14ac:dyDescent="0.45">
      <c r="A17" s="6">
        <v>12</v>
      </c>
      <c r="B17" s="7">
        <f t="shared" si="0"/>
        <v>2252.7492644704284</v>
      </c>
      <c r="C17" s="7">
        <f t="shared" si="4"/>
        <v>2239.9586101027012</v>
      </c>
      <c r="D17" s="9">
        <f t="shared" si="5"/>
        <v>12.790654367727257</v>
      </c>
      <c r="E17" s="7">
        <f t="shared" si="6"/>
        <v>14920.266746316949</v>
      </c>
      <c r="F17" s="17">
        <f>NPV($B$1,B18:$B$53)</f>
        <v>14920.266746316971</v>
      </c>
    </row>
    <row r="18" spans="1:6" x14ac:dyDescent="0.45">
      <c r="A18" s="15">
        <v>13</v>
      </c>
      <c r="B18" s="7">
        <f t="shared" si="0"/>
        <v>2252.7492644704284</v>
      </c>
      <c r="C18" s="7">
        <f t="shared" si="4"/>
        <v>2238.0400119475421</v>
      </c>
      <c r="D18" s="9">
        <f t="shared" si="5"/>
        <v>14.709252522886345</v>
      </c>
      <c r="E18" s="7">
        <f t="shared" si="6"/>
        <v>14905.557493794062</v>
      </c>
      <c r="F18" s="17">
        <f>NPV($B$1,B19:$B$53)</f>
        <v>14905.557493794086</v>
      </c>
    </row>
    <row r="19" spans="1:6" x14ac:dyDescent="0.45">
      <c r="A19" s="6">
        <v>14</v>
      </c>
      <c r="B19" s="7">
        <f t="shared" si="0"/>
        <v>2252.7492644704284</v>
      </c>
      <c r="C19" s="7">
        <f t="shared" si="4"/>
        <v>2235.8336240691092</v>
      </c>
      <c r="D19" s="9">
        <f t="shared" si="5"/>
        <v>16.915640401319251</v>
      </c>
      <c r="E19" s="7">
        <f t="shared" si="6"/>
        <v>14888.641853392743</v>
      </c>
      <c r="F19" s="17">
        <f>NPV($B$1,B20:$B$53)</f>
        <v>14888.641853392768</v>
      </c>
    </row>
    <row r="20" spans="1:6" x14ac:dyDescent="0.45">
      <c r="A20" s="15">
        <v>15</v>
      </c>
      <c r="B20" s="7">
        <f t="shared" si="0"/>
        <v>2252.7492644704284</v>
      </c>
      <c r="C20" s="7">
        <f t="shared" si="4"/>
        <v>2233.2962780089115</v>
      </c>
      <c r="D20" s="9">
        <f t="shared" si="5"/>
        <v>19.452986461516957</v>
      </c>
      <c r="E20" s="7">
        <f t="shared" si="6"/>
        <v>14869.188866931225</v>
      </c>
      <c r="F20" s="17">
        <f>NPV($B$1,B21:$B$53)</f>
        <v>14869.188866931254</v>
      </c>
    </row>
    <row r="21" spans="1:6" x14ac:dyDescent="0.45">
      <c r="A21" s="6">
        <v>16</v>
      </c>
      <c r="B21" s="7">
        <f t="shared" si="0"/>
        <v>2252.7492644704284</v>
      </c>
      <c r="C21" s="7">
        <f t="shared" si="4"/>
        <v>2230.3783300396835</v>
      </c>
      <c r="D21" s="9">
        <f t="shared" si="5"/>
        <v>22.37093443074491</v>
      </c>
      <c r="E21" s="7">
        <f t="shared" si="6"/>
        <v>14846.81793250048</v>
      </c>
      <c r="F21" s="17">
        <f>NPV($B$1,B22:$B$53)</f>
        <v>14846.817932500509</v>
      </c>
    </row>
    <row r="22" spans="1:6" x14ac:dyDescent="0.45">
      <c r="A22" s="15">
        <v>17</v>
      </c>
      <c r="B22" s="7">
        <f t="shared" si="0"/>
        <v>2252.7492644704284</v>
      </c>
      <c r="C22" s="7">
        <f t="shared" si="4"/>
        <v>2227.022689875072</v>
      </c>
      <c r="D22" s="9">
        <f t="shared" si="5"/>
        <v>25.726574595356396</v>
      </c>
      <c r="E22" s="7">
        <f t="shared" si="6"/>
        <v>14821.091357905123</v>
      </c>
      <c r="F22" s="17">
        <f>NPV($B$1,B23:$B$53)</f>
        <v>14821.091357905156</v>
      </c>
    </row>
    <row r="23" spans="1:6" x14ac:dyDescent="0.45">
      <c r="A23" s="6">
        <v>18</v>
      </c>
      <c r="B23" s="7">
        <f t="shared" si="0"/>
        <v>2252.7492644704284</v>
      </c>
      <c r="C23" s="7">
        <f t="shared" si="4"/>
        <v>2223.1637036857683</v>
      </c>
      <c r="D23" s="9">
        <f t="shared" si="5"/>
        <v>29.585560784660174</v>
      </c>
      <c r="E23" s="7">
        <f t="shared" si="6"/>
        <v>14791.505797120462</v>
      </c>
      <c r="F23" s="17">
        <f>NPV($B$1,B24:$B$53)</f>
        <v>14791.505797120497</v>
      </c>
    </row>
    <row r="24" spans="1:6" x14ac:dyDescent="0.45">
      <c r="A24" s="15">
        <v>19</v>
      </c>
      <c r="B24" s="7">
        <f t="shared" si="0"/>
        <v>2252.7492644704284</v>
      </c>
      <c r="C24" s="7">
        <f t="shared" si="4"/>
        <v>2218.7258695680694</v>
      </c>
      <c r="D24" s="9">
        <f t="shared" si="5"/>
        <v>34.023394902359087</v>
      </c>
      <c r="E24" s="7">
        <f t="shared" si="6"/>
        <v>14757.482402218104</v>
      </c>
      <c r="F24" s="17">
        <f>NPV($B$1,B25:$B$53)</f>
        <v>14757.482402218142</v>
      </c>
    </row>
    <row r="25" spans="1:6" x14ac:dyDescent="0.45">
      <c r="A25" s="6">
        <v>20</v>
      </c>
      <c r="B25" s="7">
        <f t="shared" si="0"/>
        <v>2252.7492644704284</v>
      </c>
      <c r="C25" s="7">
        <f t="shared" si="4"/>
        <v>2213.6223603327153</v>
      </c>
      <c r="D25" s="9">
        <f t="shared" si="5"/>
        <v>39.126904137713154</v>
      </c>
      <c r="E25" s="7">
        <f t="shared" si="6"/>
        <v>14718.355498080391</v>
      </c>
      <c r="F25" s="17">
        <f>NPV($B$1,B26:$B$53)</f>
        <v>14718.355498080433</v>
      </c>
    </row>
    <row r="26" spans="1:6" x14ac:dyDescent="0.45">
      <c r="A26" s="15">
        <v>21</v>
      </c>
      <c r="B26" s="7">
        <f t="shared" si="0"/>
        <v>2252.7492644704284</v>
      </c>
      <c r="C26" s="7">
        <f t="shared" si="4"/>
        <v>2207.7533247120587</v>
      </c>
      <c r="D26" s="9">
        <f t="shared" si="5"/>
        <v>44.995939758369786</v>
      </c>
      <c r="E26" s="7">
        <f t="shared" si="6"/>
        <v>14673.359558322021</v>
      </c>
      <c r="F26" s="17">
        <f>NPV($B$1,B27:$B$53)</f>
        <v>14673.359558322069</v>
      </c>
    </row>
    <row r="27" spans="1:6" x14ac:dyDescent="0.45">
      <c r="A27" s="6">
        <v>22</v>
      </c>
      <c r="B27" s="7">
        <f t="shared" si="0"/>
        <v>2252.7492644704284</v>
      </c>
      <c r="C27" s="7">
        <f t="shared" si="4"/>
        <v>2201.0039337483031</v>
      </c>
      <c r="D27" s="9">
        <f t="shared" si="5"/>
        <v>51.745330722125345</v>
      </c>
      <c r="E27" s="7">
        <f t="shared" si="6"/>
        <v>14621.614227599895</v>
      </c>
      <c r="F27" s="17">
        <f>NPV($B$1,B28:$B$53)</f>
        <v>14621.614227599946</v>
      </c>
    </row>
    <row r="28" spans="1:6" x14ac:dyDescent="0.45">
      <c r="A28" s="15">
        <v>23</v>
      </c>
      <c r="B28" s="7">
        <f t="shared" si="0"/>
        <v>2252.7492644704284</v>
      </c>
      <c r="C28" s="7">
        <f t="shared" si="4"/>
        <v>2193.242134139984</v>
      </c>
      <c r="D28" s="9">
        <f t="shared" si="5"/>
        <v>59.507130330444397</v>
      </c>
      <c r="E28" s="7">
        <f t="shared" si="6"/>
        <v>14562.107097269451</v>
      </c>
      <c r="F28" s="17">
        <f>NPV($B$1,B29:$B$53)</f>
        <v>14562.107097269509</v>
      </c>
    </row>
    <row r="29" spans="1:6" x14ac:dyDescent="0.45">
      <c r="A29" s="6">
        <v>24</v>
      </c>
      <c r="B29" s="7">
        <f t="shared" si="0"/>
        <v>2252.7492644704284</v>
      </c>
      <c r="C29" s="7">
        <f t="shared" si="4"/>
        <v>2184.3160645904177</v>
      </c>
      <c r="D29" s="9">
        <f t="shared" si="5"/>
        <v>68.433199880010761</v>
      </c>
      <c r="E29" s="7">
        <f t="shared" si="6"/>
        <v>14493.673897389439</v>
      </c>
      <c r="F29" s="17">
        <f>NPV($B$1,B30:$B$53)</f>
        <v>14493.673897389504</v>
      </c>
    </row>
    <row r="30" spans="1:6" x14ac:dyDescent="0.45">
      <c r="A30" s="15">
        <v>25</v>
      </c>
      <c r="B30" s="7">
        <f t="shared" si="0"/>
        <v>2252.7492644704284</v>
      </c>
      <c r="C30" s="7">
        <f t="shared" si="4"/>
        <v>2174.0510846084157</v>
      </c>
      <c r="D30" s="9">
        <f t="shared" si="5"/>
        <v>78.698179862012694</v>
      </c>
      <c r="E30" s="7">
        <f t="shared" si="6"/>
        <v>14414.975717527426</v>
      </c>
      <c r="F30" s="17">
        <f>NPV($B$1,B31:$B$53)</f>
        <v>14414.975717527501</v>
      </c>
    </row>
    <row r="31" spans="1:6" x14ac:dyDescent="0.45">
      <c r="A31" s="6">
        <v>26</v>
      </c>
      <c r="B31" s="7">
        <f t="shared" si="0"/>
        <v>2252.7492644704284</v>
      </c>
      <c r="C31" s="7">
        <f t="shared" si="4"/>
        <v>2162.2463576291138</v>
      </c>
      <c r="D31" s="9">
        <f t="shared" si="5"/>
        <v>90.502906841314598</v>
      </c>
      <c r="E31" s="7">
        <f t="shared" si="6"/>
        <v>14324.472810686111</v>
      </c>
      <c r="F31" s="17">
        <f>NPV($B$1,B32:$B$53)</f>
        <v>14324.472810686197</v>
      </c>
    </row>
    <row r="32" spans="1:6" x14ac:dyDescent="0.45">
      <c r="A32" s="15">
        <v>27</v>
      </c>
      <c r="B32" s="7">
        <f t="shared" si="0"/>
        <v>2252.7492644704284</v>
      </c>
      <c r="C32" s="7">
        <f t="shared" si="4"/>
        <v>2148.6709216029167</v>
      </c>
      <c r="D32" s="9">
        <f t="shared" si="5"/>
        <v>104.07834286751176</v>
      </c>
      <c r="E32" s="7">
        <f t="shared" si="6"/>
        <v>14220.3944678186</v>
      </c>
      <c r="F32" s="17">
        <f>NPV($B$1,B33:$B$53)</f>
        <v>14220.394467818696</v>
      </c>
    </row>
    <row r="33" spans="1:6" x14ac:dyDescent="0.45">
      <c r="A33" s="6">
        <v>28</v>
      </c>
      <c r="B33" s="7">
        <f t="shared" si="0"/>
        <v>2252.7492644704284</v>
      </c>
      <c r="C33" s="7">
        <f t="shared" si="4"/>
        <v>2133.0591701727899</v>
      </c>
      <c r="D33" s="9">
        <f t="shared" si="5"/>
        <v>119.69009429763855</v>
      </c>
      <c r="E33" s="7">
        <f t="shared" si="6"/>
        <v>14100.704373520961</v>
      </c>
      <c r="F33" s="17">
        <f>NPV($B$1,B34:$B$53)</f>
        <v>14100.70437352107</v>
      </c>
    </row>
    <row r="34" spans="1:6" x14ac:dyDescent="0.45">
      <c r="A34" s="15">
        <v>29</v>
      </c>
      <c r="B34" s="7">
        <f t="shared" si="0"/>
        <v>2252.7492644704284</v>
      </c>
      <c r="C34" s="7">
        <f t="shared" si="4"/>
        <v>2115.105656028144</v>
      </c>
      <c r="D34" s="9">
        <f t="shared" si="5"/>
        <v>137.6436084422844</v>
      </c>
      <c r="E34" s="7">
        <f t="shared" si="6"/>
        <v>13963.060765078677</v>
      </c>
      <c r="F34" s="17">
        <f>NPV($B$1,B35:$B$53)</f>
        <v>13963.060765078801</v>
      </c>
    </row>
    <row r="35" spans="1:6" x14ac:dyDescent="0.45">
      <c r="A35" s="6">
        <v>30</v>
      </c>
      <c r="B35" s="7">
        <f t="shared" si="0"/>
        <v>2252.7492644704284</v>
      </c>
      <c r="C35" s="7">
        <f t="shared" si="4"/>
        <v>2094.4591147618016</v>
      </c>
      <c r="D35" s="9">
        <f t="shared" si="5"/>
        <v>158.29014970862681</v>
      </c>
      <c r="E35" s="7">
        <f t="shared" si="6"/>
        <v>13804.770615370049</v>
      </c>
      <c r="F35" s="17">
        <f>NPV($B$1,B36:$B$53)</f>
        <v>13804.770615370191</v>
      </c>
    </row>
    <row r="36" spans="1:6" x14ac:dyDescent="0.45">
      <c r="A36" s="15">
        <v>31</v>
      </c>
      <c r="B36" s="7">
        <f t="shared" si="0"/>
        <v>2252.7492644704284</v>
      </c>
      <c r="C36" s="7">
        <f t="shared" si="4"/>
        <v>2070.7155923055075</v>
      </c>
      <c r="D36" s="9">
        <f t="shared" si="5"/>
        <v>182.03367216492097</v>
      </c>
      <c r="E36" s="7">
        <f t="shared" si="6"/>
        <v>13622.736943205127</v>
      </c>
      <c r="F36" s="17">
        <f>NPV($B$1,B37:$B$53)</f>
        <v>13622.736943205289</v>
      </c>
    </row>
    <row r="37" spans="1:6" x14ac:dyDescent="0.45">
      <c r="A37" s="6">
        <v>32</v>
      </c>
      <c r="B37" s="7">
        <f t="shared" si="0"/>
        <v>2252.7492644704284</v>
      </c>
      <c r="C37" s="7">
        <f t="shared" si="4"/>
        <v>2043.4105414807691</v>
      </c>
      <c r="D37" s="9">
        <f t="shared" si="5"/>
        <v>209.33872298965935</v>
      </c>
      <c r="E37" s="7">
        <f t="shared" si="6"/>
        <v>13413.398220215468</v>
      </c>
      <c r="F37" s="17">
        <f>NPV($B$1,B38:$B$53)</f>
        <v>13413.398220215655</v>
      </c>
    </row>
    <row r="38" spans="1:6" x14ac:dyDescent="0.45">
      <c r="A38" s="15">
        <v>33</v>
      </c>
      <c r="B38" s="7">
        <f t="shared" si="0"/>
        <v>2252.7492644704284</v>
      </c>
      <c r="C38" s="7">
        <f t="shared" si="4"/>
        <v>2012.0097330323201</v>
      </c>
      <c r="D38" s="9">
        <f t="shared" si="5"/>
        <v>240.73953143810832</v>
      </c>
      <c r="E38" s="7">
        <f t="shared" si="6"/>
        <v>13172.658688777359</v>
      </c>
      <c r="F38" s="17">
        <f>NPV($B$1,B39:$B$53)</f>
        <v>13172.658688777572</v>
      </c>
    </row>
    <row r="39" spans="1:6" x14ac:dyDescent="0.45">
      <c r="A39" s="6">
        <v>34</v>
      </c>
      <c r="B39" s="7">
        <f t="shared" si="0"/>
        <v>2252.7492644704284</v>
      </c>
      <c r="C39" s="7">
        <f t="shared" si="4"/>
        <v>1975.8988033166038</v>
      </c>
      <c r="D39" s="9">
        <f t="shared" si="5"/>
        <v>276.85046115382465</v>
      </c>
      <c r="E39" s="7">
        <f t="shared" si="6"/>
        <v>12895.808227623535</v>
      </c>
      <c r="F39" s="17">
        <f>NPV($B$1,B40:$B$53)</f>
        <v>12895.808227623778</v>
      </c>
    </row>
    <row r="40" spans="1:6" x14ac:dyDescent="0.45">
      <c r="A40" s="15">
        <v>35</v>
      </c>
      <c r="B40" s="7">
        <f t="shared" si="0"/>
        <v>2252.7492644704284</v>
      </c>
      <c r="C40" s="7">
        <f t="shared" si="4"/>
        <v>1934.37123414353</v>
      </c>
      <c r="D40" s="9">
        <f t="shared" si="5"/>
        <v>318.3780303268984</v>
      </c>
      <c r="E40" s="7">
        <f t="shared" si="6"/>
        <v>12577.430197296637</v>
      </c>
      <c r="F40" s="17">
        <f>NPV($B$1,B41:$B$53)</f>
        <v>12577.430197296915</v>
      </c>
    </row>
    <row r="41" spans="1:6" x14ac:dyDescent="0.45">
      <c r="A41" s="6">
        <v>36</v>
      </c>
      <c r="B41" s="7">
        <f t="shared" si="0"/>
        <v>2252.7492644704284</v>
      </c>
      <c r="C41" s="7">
        <f t="shared" si="4"/>
        <v>1886.6145295944955</v>
      </c>
      <c r="D41" s="9">
        <f t="shared" si="5"/>
        <v>366.13473487593296</v>
      </c>
      <c r="E41" s="7">
        <f t="shared" si="6"/>
        <v>12211.295462420703</v>
      </c>
      <c r="F41" s="17">
        <f>NPV($B$1,B42:$B$53)</f>
        <v>12211.295462421023</v>
      </c>
    </row>
    <row r="42" spans="1:6" x14ac:dyDescent="0.45">
      <c r="A42" s="15">
        <v>37</v>
      </c>
      <c r="B42" s="7">
        <f t="shared" si="0"/>
        <v>2252.7492644704284</v>
      </c>
      <c r="C42" s="7">
        <f t="shared" si="4"/>
        <v>1831.6943193631055</v>
      </c>
      <c r="D42" s="9">
        <f t="shared" si="5"/>
        <v>421.05494510732296</v>
      </c>
      <c r="E42" s="7">
        <f t="shared" si="6"/>
        <v>11790.240517313381</v>
      </c>
      <c r="F42" s="17">
        <f>NPV($B$1,B43:$B$53)</f>
        <v>11790.240517313749</v>
      </c>
    </row>
    <row r="43" spans="1:6" x14ac:dyDescent="0.45">
      <c r="A43" s="6">
        <v>38</v>
      </c>
      <c r="B43" s="7">
        <f t="shared" si="0"/>
        <v>2252.7492644704284</v>
      </c>
      <c r="C43" s="7">
        <f t="shared" si="4"/>
        <v>1768.5360775970071</v>
      </c>
      <c r="D43" s="9">
        <f t="shared" si="5"/>
        <v>484.21318687342136</v>
      </c>
      <c r="E43" s="7">
        <f t="shared" si="6"/>
        <v>11306.02733043996</v>
      </c>
      <c r="F43" s="17">
        <f>NPV($B$1,B44:$B$53)</f>
        <v>11306.02733044038</v>
      </c>
    </row>
    <row r="44" spans="1:6" x14ac:dyDescent="0.45">
      <c r="A44" s="15">
        <v>39</v>
      </c>
      <c r="B44" s="7">
        <f t="shared" si="0"/>
        <v>2252.7492644704284</v>
      </c>
      <c r="C44" s="7">
        <f t="shared" si="4"/>
        <v>1695.9040995659939</v>
      </c>
      <c r="D44" s="9">
        <f t="shared" si="5"/>
        <v>556.84516490443457</v>
      </c>
      <c r="E44" s="7">
        <f t="shared" si="6"/>
        <v>10749.182165535525</v>
      </c>
      <c r="F44" s="17">
        <f>NPV($B$1,B45:$B$53)</f>
        <v>10749.182165536007</v>
      </c>
    </row>
    <row r="45" spans="1:6" x14ac:dyDescent="0.45">
      <c r="A45" s="6">
        <v>40</v>
      </c>
      <c r="B45" s="7">
        <f t="shared" si="0"/>
        <v>2252.7492644704284</v>
      </c>
      <c r="C45" s="7">
        <f t="shared" si="4"/>
        <v>1612.3773248303287</v>
      </c>
      <c r="D45" s="9">
        <f t="shared" si="5"/>
        <v>640.37193964009975</v>
      </c>
      <c r="E45" s="7">
        <f t="shared" si="6"/>
        <v>10108.810225895426</v>
      </c>
      <c r="F45" s="17">
        <f>NPV($B$1,B46:$B$53)</f>
        <v>10108.810225895979</v>
      </c>
    </row>
    <row r="46" spans="1:6" x14ac:dyDescent="0.45">
      <c r="A46" s="15">
        <v>41</v>
      </c>
      <c r="B46" s="7">
        <f t="shared" si="0"/>
        <v>2252.7492644704284</v>
      </c>
      <c r="C46" s="7">
        <f t="shared" si="4"/>
        <v>1516.3215338843138</v>
      </c>
      <c r="D46" s="9">
        <f t="shared" si="5"/>
        <v>736.42773058611465</v>
      </c>
      <c r="E46" s="7">
        <f t="shared" si="6"/>
        <v>9372.3824953093117</v>
      </c>
      <c r="F46" s="17">
        <f>NPV($B$1,B47:$B$53)</f>
        <v>9372.3824953099484</v>
      </c>
    </row>
    <row r="47" spans="1:6" x14ac:dyDescent="0.45">
      <c r="A47" s="6">
        <v>42</v>
      </c>
      <c r="B47" s="7">
        <f t="shared" si="0"/>
        <v>2252.7492644704284</v>
      </c>
      <c r="C47" s="7">
        <f t="shared" si="4"/>
        <v>1405.8573742963968</v>
      </c>
      <c r="D47" s="9">
        <f t="shared" si="5"/>
        <v>846.89189017403169</v>
      </c>
      <c r="E47" s="7">
        <f t="shared" si="6"/>
        <v>8525.4906051352809</v>
      </c>
      <c r="F47" s="17">
        <f>NPV($B$1,B48:$B$53)</f>
        <v>8525.4906051360122</v>
      </c>
    </row>
    <row r="48" spans="1:6" x14ac:dyDescent="0.45">
      <c r="A48" s="15">
        <v>43</v>
      </c>
      <c r="B48" s="7">
        <f t="shared" si="0"/>
        <v>2252.7492644704284</v>
      </c>
      <c r="C48" s="7">
        <f t="shared" si="4"/>
        <v>1278.8235907702922</v>
      </c>
      <c r="D48" s="9">
        <f t="shared" si="5"/>
        <v>973.92567370013626</v>
      </c>
      <c r="E48" s="7">
        <f t="shared" si="6"/>
        <v>7551.5649314351449</v>
      </c>
      <c r="F48" s="17">
        <f>NPV($B$1,B49:$B$53)</f>
        <v>7551.5649314359835</v>
      </c>
    </row>
    <row r="49" spans="1:6" x14ac:dyDescent="0.45">
      <c r="A49" s="6">
        <v>44</v>
      </c>
      <c r="B49" s="7">
        <f t="shared" si="0"/>
        <v>2252.7492644704284</v>
      </c>
      <c r="C49" s="7">
        <f t="shared" si="4"/>
        <v>1132.7347397152716</v>
      </c>
      <c r="D49" s="9">
        <f t="shared" si="5"/>
        <v>1120.0145247551568</v>
      </c>
      <c r="E49" s="7">
        <f t="shared" si="6"/>
        <v>6431.5504066799876</v>
      </c>
      <c r="F49" s="17">
        <f>NPV($B$1,B50:$B$53)</f>
        <v>6431.5504066809526</v>
      </c>
    </row>
    <row r="50" spans="1:6" x14ac:dyDescent="0.45">
      <c r="A50" s="15">
        <v>45</v>
      </c>
      <c r="B50" s="7">
        <f t="shared" si="0"/>
        <v>2252.7492644704284</v>
      </c>
      <c r="C50" s="7">
        <f t="shared" si="4"/>
        <v>964.73256100199808</v>
      </c>
      <c r="D50" s="9">
        <f t="shared" si="5"/>
        <v>1288.0167034684305</v>
      </c>
      <c r="E50" s="7">
        <f t="shared" si="6"/>
        <v>5143.5337032115567</v>
      </c>
      <c r="F50" s="17">
        <f>NPV($B$1,B51:$B$53)</f>
        <v>5143.5337032126663</v>
      </c>
    </row>
    <row r="51" spans="1:6" x14ac:dyDescent="0.45">
      <c r="A51" s="6">
        <v>46</v>
      </c>
      <c r="B51" s="7">
        <f t="shared" si="0"/>
        <v>2252.7492644704284</v>
      </c>
      <c r="C51" s="7">
        <f t="shared" si="4"/>
        <v>771.53005548173348</v>
      </c>
      <c r="D51" s="9">
        <f t="shared" si="5"/>
        <v>1481.2192089886948</v>
      </c>
      <c r="E51" s="7">
        <f t="shared" si="6"/>
        <v>3662.3144942228619</v>
      </c>
      <c r="F51" s="17">
        <f>NPV($B$1,B52:$B$53)</f>
        <v>3662.3144942241374</v>
      </c>
    </row>
    <row r="52" spans="1:6" x14ac:dyDescent="0.45">
      <c r="A52" s="15">
        <v>47</v>
      </c>
      <c r="B52" s="7">
        <f t="shared" si="0"/>
        <v>2252.7492644704284</v>
      </c>
      <c r="C52" s="7">
        <f t="shared" si="4"/>
        <v>549.34717413342923</v>
      </c>
      <c r="D52" s="9">
        <f t="shared" si="5"/>
        <v>1703.4020903369992</v>
      </c>
      <c r="E52" s="7">
        <f t="shared" si="6"/>
        <v>1958.9124038858627</v>
      </c>
      <c r="F52" s="17">
        <f>NPV($B$1,B53:$B$53)</f>
        <v>1958.9124038873292</v>
      </c>
    </row>
    <row r="53" spans="1:6" x14ac:dyDescent="0.45">
      <c r="A53" s="6">
        <v>48</v>
      </c>
      <c r="B53" s="7">
        <f t="shared" si="0"/>
        <v>2252.7492644704284</v>
      </c>
      <c r="C53" s="7">
        <f t="shared" si="4"/>
        <v>293.83686058287941</v>
      </c>
      <c r="D53" s="9">
        <f t="shared" si="5"/>
        <v>1958.9124038875491</v>
      </c>
      <c r="E53" s="7">
        <f t="shared" si="6"/>
        <v>-1.6864305507624522E-9</v>
      </c>
      <c r="F53" s="17">
        <f>NPV($B$1,B54:$B54)</f>
        <v>0</v>
      </c>
    </row>
  </sheetData>
  <mergeCells count="1">
    <mergeCell ref="C3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9473-9CD8-4F12-B269-23DDF5BC8902}">
  <dimension ref="A1:C38"/>
  <sheetViews>
    <sheetView tabSelected="1" workbookViewId="0">
      <selection activeCell="F23" sqref="F23"/>
    </sheetView>
  </sheetViews>
  <sheetFormatPr defaultRowHeight="14.25" x14ac:dyDescent="0.45"/>
  <cols>
    <col min="1" max="1" width="13" customWidth="1"/>
    <col min="2" max="3" width="10.86328125" bestFit="1" customWidth="1"/>
  </cols>
  <sheetData>
    <row r="1" spans="1:3" x14ac:dyDescent="0.45">
      <c r="A1" t="s">
        <v>21</v>
      </c>
    </row>
    <row r="2" spans="1:3" x14ac:dyDescent="0.45">
      <c r="A2" t="s">
        <v>2</v>
      </c>
      <c r="B2" s="13">
        <v>1.2500000000000001E-2</v>
      </c>
      <c r="C2" s="13"/>
    </row>
    <row r="3" spans="1:3" x14ac:dyDescent="0.45">
      <c r="A3" t="s">
        <v>3</v>
      </c>
      <c r="B3" s="3">
        <f>NPV(B2,B8:B37)+B7</f>
        <v>-31133.35154232366</v>
      </c>
    </row>
    <row r="4" spans="1:3" x14ac:dyDescent="0.45">
      <c r="A4" t="s">
        <v>4</v>
      </c>
      <c r="B4" s="4">
        <f>IRR(C7:C37)</f>
        <v>1.5609766355359822E-2</v>
      </c>
    </row>
    <row r="6" spans="1:3" x14ac:dyDescent="0.45">
      <c r="A6" s="6" t="s">
        <v>20</v>
      </c>
      <c r="B6" s="6" t="s">
        <v>6</v>
      </c>
      <c r="C6" s="6" t="s">
        <v>22</v>
      </c>
    </row>
    <row r="7" spans="1:3" x14ac:dyDescent="0.45">
      <c r="A7" s="6">
        <v>0</v>
      </c>
      <c r="B7" s="7">
        <v>-5000</v>
      </c>
      <c r="C7" s="7">
        <f>25000</f>
        <v>25000</v>
      </c>
    </row>
    <row r="8" spans="1:3" x14ac:dyDescent="0.45">
      <c r="A8" s="6">
        <v>1</v>
      </c>
      <c r="B8" s="7">
        <v>-1050</v>
      </c>
      <c r="C8" s="8">
        <f>B8</f>
        <v>-1050</v>
      </c>
    </row>
    <row r="9" spans="1:3" x14ac:dyDescent="0.45">
      <c r="A9" s="6">
        <v>2</v>
      </c>
      <c r="B9" s="7">
        <v>-1050</v>
      </c>
      <c r="C9" s="8">
        <f t="shared" ref="C9:C37" si="0">B9</f>
        <v>-1050</v>
      </c>
    </row>
    <row r="10" spans="1:3" x14ac:dyDescent="0.45">
      <c r="A10" s="6">
        <v>3</v>
      </c>
      <c r="B10" s="7">
        <v>-1050</v>
      </c>
      <c r="C10" s="8">
        <f t="shared" si="0"/>
        <v>-1050</v>
      </c>
    </row>
    <row r="11" spans="1:3" x14ac:dyDescent="0.45">
      <c r="A11" s="6">
        <v>4</v>
      </c>
      <c r="B11" s="7">
        <v>-1050</v>
      </c>
      <c r="C11" s="8">
        <f t="shared" si="0"/>
        <v>-1050</v>
      </c>
    </row>
    <row r="12" spans="1:3" x14ac:dyDescent="0.45">
      <c r="A12" s="6">
        <v>5</v>
      </c>
      <c r="B12" s="7">
        <v>-1050</v>
      </c>
      <c r="C12" s="8">
        <f t="shared" si="0"/>
        <v>-1050</v>
      </c>
    </row>
    <row r="13" spans="1:3" x14ac:dyDescent="0.45">
      <c r="A13" s="6">
        <v>6</v>
      </c>
      <c r="B13" s="7">
        <v>-1050</v>
      </c>
      <c r="C13" s="8">
        <f t="shared" si="0"/>
        <v>-1050</v>
      </c>
    </row>
    <row r="14" spans="1:3" x14ac:dyDescent="0.45">
      <c r="A14" s="6">
        <v>7</v>
      </c>
      <c r="B14" s="7">
        <v>-1050</v>
      </c>
      <c r="C14" s="8">
        <f t="shared" si="0"/>
        <v>-1050</v>
      </c>
    </row>
    <row r="15" spans="1:3" x14ac:dyDescent="0.45">
      <c r="A15" s="6">
        <v>8</v>
      </c>
      <c r="B15" s="7">
        <v>-1050</v>
      </c>
      <c r="C15" s="8">
        <f t="shared" si="0"/>
        <v>-1050</v>
      </c>
    </row>
    <row r="16" spans="1:3" x14ac:dyDescent="0.45">
      <c r="A16" s="6">
        <v>9</v>
      </c>
      <c r="B16" s="7">
        <v>-1050</v>
      </c>
      <c r="C16" s="8">
        <f t="shared" si="0"/>
        <v>-1050</v>
      </c>
    </row>
    <row r="17" spans="1:3" x14ac:dyDescent="0.45">
      <c r="A17" s="6">
        <v>10</v>
      </c>
      <c r="B17" s="7">
        <v>-1050</v>
      </c>
      <c r="C17" s="8">
        <f t="shared" si="0"/>
        <v>-1050</v>
      </c>
    </row>
    <row r="18" spans="1:3" x14ac:dyDescent="0.45">
      <c r="A18" s="6">
        <v>11</v>
      </c>
      <c r="B18" s="7">
        <v>-1050</v>
      </c>
      <c r="C18" s="8">
        <f t="shared" si="0"/>
        <v>-1050</v>
      </c>
    </row>
    <row r="19" spans="1:3" x14ac:dyDescent="0.45">
      <c r="A19" s="6">
        <v>12</v>
      </c>
      <c r="B19" s="7">
        <v>-1050</v>
      </c>
      <c r="C19" s="8">
        <f t="shared" si="0"/>
        <v>-1050</v>
      </c>
    </row>
    <row r="20" spans="1:3" x14ac:dyDescent="0.45">
      <c r="A20" s="6">
        <v>13</v>
      </c>
      <c r="B20" s="7">
        <v>-1050</v>
      </c>
      <c r="C20" s="8">
        <f t="shared" si="0"/>
        <v>-1050</v>
      </c>
    </row>
    <row r="21" spans="1:3" x14ac:dyDescent="0.45">
      <c r="A21" s="6">
        <v>14</v>
      </c>
      <c r="B21" s="7">
        <v>-1050</v>
      </c>
      <c r="C21" s="8">
        <f t="shared" si="0"/>
        <v>-1050</v>
      </c>
    </row>
    <row r="22" spans="1:3" x14ac:dyDescent="0.45">
      <c r="A22" s="6">
        <v>15</v>
      </c>
      <c r="B22" s="7">
        <v>-1050</v>
      </c>
      <c r="C22" s="8">
        <f t="shared" si="0"/>
        <v>-1050</v>
      </c>
    </row>
    <row r="23" spans="1:3" x14ac:dyDescent="0.45">
      <c r="A23" s="6">
        <v>16</v>
      </c>
      <c r="B23" s="7">
        <v>-1050</v>
      </c>
      <c r="C23" s="8">
        <f t="shared" si="0"/>
        <v>-1050</v>
      </c>
    </row>
    <row r="24" spans="1:3" x14ac:dyDescent="0.45">
      <c r="A24" s="6">
        <v>17</v>
      </c>
      <c r="B24" s="7">
        <v>-1050</v>
      </c>
      <c r="C24" s="8">
        <f t="shared" si="0"/>
        <v>-1050</v>
      </c>
    </row>
    <row r="25" spans="1:3" x14ac:dyDescent="0.45">
      <c r="A25" s="6">
        <v>18</v>
      </c>
      <c r="B25" s="7">
        <v>-1050</v>
      </c>
      <c r="C25" s="8">
        <f t="shared" si="0"/>
        <v>-1050</v>
      </c>
    </row>
    <row r="26" spans="1:3" x14ac:dyDescent="0.45">
      <c r="A26" s="6">
        <v>19</v>
      </c>
      <c r="B26" s="7">
        <v>-1050</v>
      </c>
      <c r="C26" s="8">
        <f t="shared" si="0"/>
        <v>-1050</v>
      </c>
    </row>
    <row r="27" spans="1:3" x14ac:dyDescent="0.45">
      <c r="A27" s="6">
        <v>20</v>
      </c>
      <c r="B27" s="7">
        <v>-1050</v>
      </c>
      <c r="C27" s="8">
        <f t="shared" si="0"/>
        <v>-1050</v>
      </c>
    </row>
    <row r="28" spans="1:3" x14ac:dyDescent="0.45">
      <c r="A28" s="6">
        <v>21</v>
      </c>
      <c r="B28" s="7">
        <v>-1050</v>
      </c>
      <c r="C28" s="8">
        <f t="shared" si="0"/>
        <v>-1050</v>
      </c>
    </row>
    <row r="29" spans="1:3" x14ac:dyDescent="0.45">
      <c r="A29" s="6">
        <v>22</v>
      </c>
      <c r="B29" s="7">
        <v>-1050</v>
      </c>
      <c r="C29" s="8">
        <f t="shared" si="0"/>
        <v>-1050</v>
      </c>
    </row>
    <row r="30" spans="1:3" x14ac:dyDescent="0.45">
      <c r="A30" s="6">
        <v>23</v>
      </c>
      <c r="B30" s="7">
        <v>-1050</v>
      </c>
      <c r="C30" s="8">
        <f t="shared" si="0"/>
        <v>-1050</v>
      </c>
    </row>
    <row r="31" spans="1:3" x14ac:dyDescent="0.45">
      <c r="A31" s="6">
        <v>24</v>
      </c>
      <c r="B31" s="7">
        <v>-1050</v>
      </c>
      <c r="C31" s="8">
        <f t="shared" si="0"/>
        <v>-1050</v>
      </c>
    </row>
    <row r="32" spans="1:3" x14ac:dyDescent="0.45">
      <c r="A32" s="6">
        <v>25</v>
      </c>
      <c r="B32" s="7">
        <v>-1050</v>
      </c>
      <c r="C32" s="8">
        <f t="shared" si="0"/>
        <v>-1050</v>
      </c>
    </row>
    <row r="33" spans="1:3" x14ac:dyDescent="0.45">
      <c r="A33" s="6">
        <v>26</v>
      </c>
      <c r="B33" s="7">
        <v>-1050</v>
      </c>
      <c r="C33" s="8">
        <f t="shared" si="0"/>
        <v>-1050</v>
      </c>
    </row>
    <row r="34" spans="1:3" x14ac:dyDescent="0.45">
      <c r="A34" s="6">
        <v>27</v>
      </c>
      <c r="B34" s="7">
        <v>-1050</v>
      </c>
      <c r="C34" s="8">
        <f t="shared" si="0"/>
        <v>-1050</v>
      </c>
    </row>
    <row r="35" spans="1:3" x14ac:dyDescent="0.45">
      <c r="A35" s="6">
        <v>28</v>
      </c>
      <c r="B35" s="7">
        <v>-1050</v>
      </c>
      <c r="C35" s="8">
        <f t="shared" si="0"/>
        <v>-1050</v>
      </c>
    </row>
    <row r="36" spans="1:3" x14ac:dyDescent="0.45">
      <c r="A36" s="6">
        <v>29</v>
      </c>
      <c r="B36" s="7">
        <v>-1050</v>
      </c>
      <c r="C36" s="8">
        <f t="shared" si="0"/>
        <v>-1050</v>
      </c>
    </row>
    <row r="37" spans="1:3" x14ac:dyDescent="0.45">
      <c r="A37" s="6">
        <v>30</v>
      </c>
      <c r="B37" s="7">
        <v>-1050</v>
      </c>
      <c r="C37" s="8">
        <f t="shared" si="0"/>
        <v>-1050</v>
      </c>
    </row>
    <row r="38" spans="1:3" x14ac:dyDescent="0.45">
      <c r="B3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Nakonechnyy</dc:creator>
  <cp:lastModifiedBy>Pavel Nakonechnyy</cp:lastModifiedBy>
  <dcterms:created xsi:type="dcterms:W3CDTF">2024-11-18T07:57:57Z</dcterms:created>
  <dcterms:modified xsi:type="dcterms:W3CDTF">2025-01-17T09:22:14Z</dcterms:modified>
</cp:coreProperties>
</file>