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80361bfcab1dab/Документы/ТВиМС/"/>
    </mc:Choice>
  </mc:AlternateContent>
  <xr:revisionPtr revIDLastSave="96" documentId="8_{85634DA6-CC1F-6943-8F6E-BA4A49AAA4A2}" xr6:coauthVersionLast="47" xr6:coauthVersionMax="47" xr10:uidLastSave="{781CC69C-1779-D24C-A8D1-72B43F6B7075}"/>
  <bookViews>
    <workbookView xWindow="0" yWindow="0" windowWidth="28800" windowHeight="18000" xr2:uid="{35E68466-D2A3-344B-AB77-FEA029A468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1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2" i="1"/>
  <c r="F6" i="1"/>
  <c r="F5" i="1"/>
  <c r="F4" i="1"/>
  <c r="F3" i="1"/>
  <c r="B73" i="1"/>
  <c r="B72" i="1"/>
  <c r="B68" i="1"/>
  <c r="D63" i="1"/>
  <c r="C63" i="1"/>
  <c r="B64" i="1"/>
  <c r="B65" i="1"/>
  <c r="B60" i="1"/>
  <c r="B57" i="1"/>
  <c r="D5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  <c r="D2" i="1"/>
  <c r="E54" i="1"/>
  <c r="E53" i="1"/>
  <c r="B54" i="1"/>
  <c r="B53" i="1"/>
</calcChain>
</file>

<file path=xl/sharedStrings.xml><?xml version="1.0" encoding="utf-8"?>
<sst xmlns="http://schemas.openxmlformats.org/spreadsheetml/2006/main" count="27" uniqueCount="27">
  <si>
    <t>x</t>
  </si>
  <si>
    <t>y</t>
  </si>
  <si>
    <t>m*x</t>
  </si>
  <si>
    <t>m*y</t>
  </si>
  <si>
    <t>D*x</t>
  </si>
  <si>
    <t>D*y</t>
  </si>
  <si>
    <t>Оценка коэффициента корреляции</t>
  </si>
  <si>
    <t>x*y</t>
  </si>
  <si>
    <t>K*xy</t>
  </si>
  <si>
    <t>Оценка корреляционного момента</t>
  </si>
  <si>
    <t>R*xy</t>
  </si>
  <si>
    <t>Доверительный интервал для коэффициента корреляции</t>
  </si>
  <si>
    <t>Iy(Rxy)</t>
  </si>
  <si>
    <t>a</t>
  </si>
  <si>
    <t>b</t>
  </si>
  <si>
    <t>[</t>
  </si>
  <si>
    <t>]</t>
  </si>
  <si>
    <t>Гипотеза об отсутствии корреляционной зависимости</t>
  </si>
  <si>
    <t>Z</t>
  </si>
  <si>
    <t>Za</t>
  </si>
  <si>
    <t>&lt;</t>
  </si>
  <si>
    <t>Оценка регрессионных характеристик</t>
  </si>
  <si>
    <t>a*1</t>
  </si>
  <si>
    <t>a*0</t>
  </si>
  <si>
    <t>Уравнение линии регрессии</t>
  </si>
  <si>
    <t>y(x)=-4,744352204+0,037019727*x</t>
  </si>
  <si>
    <t>a*0+a*1*x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</si>
</sst>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рассеивания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Sheet1!$A$2:$A$51</c:f>
              <c:numCache>
                <c:formatCode>General</c:formatCode>
                <c:ptCount val="50"/>
                <c:pt idx="0">
                  <c:v>-2.71</c:v>
                </c:pt>
                <c:pt idx="1">
                  <c:v>-7.6</c:v>
                </c:pt>
                <c:pt idx="2">
                  <c:v>-3.08</c:v>
                </c:pt>
                <c:pt idx="3">
                  <c:v>-5.13</c:v>
                </c:pt>
                <c:pt idx="4">
                  <c:v>-3.87</c:v>
                </c:pt>
                <c:pt idx="5">
                  <c:v>-2.16</c:v>
                </c:pt>
                <c:pt idx="6">
                  <c:v>-3.97</c:v>
                </c:pt>
                <c:pt idx="7">
                  <c:v>-2.94</c:v>
                </c:pt>
                <c:pt idx="8">
                  <c:v>-6.96</c:v>
                </c:pt>
                <c:pt idx="9">
                  <c:v>-6.17</c:v>
                </c:pt>
                <c:pt idx="10">
                  <c:v>-3.54</c:v>
                </c:pt>
                <c:pt idx="11">
                  <c:v>-1.37</c:v>
                </c:pt>
                <c:pt idx="12">
                  <c:v>-2.16</c:v>
                </c:pt>
                <c:pt idx="13">
                  <c:v>-3.27</c:v>
                </c:pt>
                <c:pt idx="14">
                  <c:v>-7.91</c:v>
                </c:pt>
                <c:pt idx="15">
                  <c:v>-3.02</c:v>
                </c:pt>
                <c:pt idx="16">
                  <c:v>-1.65</c:v>
                </c:pt>
                <c:pt idx="17">
                  <c:v>-2.63</c:v>
                </c:pt>
                <c:pt idx="18">
                  <c:v>-6.23</c:v>
                </c:pt>
                <c:pt idx="19">
                  <c:v>-5.7</c:v>
                </c:pt>
                <c:pt idx="20">
                  <c:v>-4.5199999999999996</c:v>
                </c:pt>
                <c:pt idx="21">
                  <c:v>-0.67</c:v>
                </c:pt>
                <c:pt idx="22">
                  <c:v>-4.24</c:v>
                </c:pt>
                <c:pt idx="23">
                  <c:v>-4.6100000000000003</c:v>
                </c:pt>
                <c:pt idx="24">
                  <c:v>-2.0699999999999998</c:v>
                </c:pt>
                <c:pt idx="25">
                  <c:v>-8.48</c:v>
                </c:pt>
                <c:pt idx="26">
                  <c:v>-2.69</c:v>
                </c:pt>
                <c:pt idx="27">
                  <c:v>-3.98</c:v>
                </c:pt>
                <c:pt idx="28">
                  <c:v>-6.4</c:v>
                </c:pt>
                <c:pt idx="29">
                  <c:v>-4.05</c:v>
                </c:pt>
                <c:pt idx="30">
                  <c:v>-6.22</c:v>
                </c:pt>
                <c:pt idx="31">
                  <c:v>-4.07</c:v>
                </c:pt>
                <c:pt idx="32">
                  <c:v>-3.9</c:v>
                </c:pt>
                <c:pt idx="33">
                  <c:v>-1.03</c:v>
                </c:pt>
                <c:pt idx="34">
                  <c:v>-4.34</c:v>
                </c:pt>
                <c:pt idx="35">
                  <c:v>-4.3099999999999996</c:v>
                </c:pt>
                <c:pt idx="36">
                  <c:v>-4.41</c:v>
                </c:pt>
                <c:pt idx="37">
                  <c:v>-2.9</c:v>
                </c:pt>
                <c:pt idx="38">
                  <c:v>-4.51</c:v>
                </c:pt>
                <c:pt idx="39">
                  <c:v>-4.3099999999999996</c:v>
                </c:pt>
                <c:pt idx="40">
                  <c:v>-3.83</c:v>
                </c:pt>
                <c:pt idx="41">
                  <c:v>-6.08</c:v>
                </c:pt>
                <c:pt idx="42">
                  <c:v>-4.08</c:v>
                </c:pt>
                <c:pt idx="43">
                  <c:v>-6.13</c:v>
                </c:pt>
                <c:pt idx="44">
                  <c:v>-2.15</c:v>
                </c:pt>
                <c:pt idx="45">
                  <c:v>-4.0199999999999996</c:v>
                </c:pt>
                <c:pt idx="46">
                  <c:v>-1.48</c:v>
                </c:pt>
                <c:pt idx="47">
                  <c:v>-6.75</c:v>
                </c:pt>
                <c:pt idx="48">
                  <c:v>-2.4</c:v>
                </c:pt>
                <c:pt idx="49">
                  <c:v>-3.58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-2.77</c:v>
                </c:pt>
                <c:pt idx="1">
                  <c:v>-6.32</c:v>
                </c:pt>
                <c:pt idx="2">
                  <c:v>-4.8</c:v>
                </c:pt>
                <c:pt idx="3">
                  <c:v>-3.61</c:v>
                </c:pt>
                <c:pt idx="4">
                  <c:v>-6.12</c:v>
                </c:pt>
                <c:pt idx="5">
                  <c:v>-4.74</c:v>
                </c:pt>
                <c:pt idx="6">
                  <c:v>-2.4500000000000002</c:v>
                </c:pt>
                <c:pt idx="7">
                  <c:v>-6.15</c:v>
                </c:pt>
                <c:pt idx="8">
                  <c:v>-3.23</c:v>
                </c:pt>
                <c:pt idx="9">
                  <c:v>-6.46</c:v>
                </c:pt>
                <c:pt idx="10">
                  <c:v>-5.78</c:v>
                </c:pt>
                <c:pt idx="11">
                  <c:v>-4.0199999999999996</c:v>
                </c:pt>
                <c:pt idx="12">
                  <c:v>-4.03</c:v>
                </c:pt>
                <c:pt idx="13">
                  <c:v>-3.61</c:v>
                </c:pt>
                <c:pt idx="14">
                  <c:v>-5.64</c:v>
                </c:pt>
                <c:pt idx="15">
                  <c:v>-5.94</c:v>
                </c:pt>
                <c:pt idx="16">
                  <c:v>-6.35</c:v>
                </c:pt>
                <c:pt idx="17">
                  <c:v>-2.25</c:v>
                </c:pt>
                <c:pt idx="18">
                  <c:v>-6.05</c:v>
                </c:pt>
                <c:pt idx="19">
                  <c:v>-2.52</c:v>
                </c:pt>
                <c:pt idx="20">
                  <c:v>-4.28</c:v>
                </c:pt>
                <c:pt idx="21">
                  <c:v>-6.93</c:v>
                </c:pt>
                <c:pt idx="22">
                  <c:v>-5.09</c:v>
                </c:pt>
                <c:pt idx="23">
                  <c:v>-4.3600000000000003</c:v>
                </c:pt>
                <c:pt idx="24">
                  <c:v>-3.68</c:v>
                </c:pt>
                <c:pt idx="25">
                  <c:v>-4.87</c:v>
                </c:pt>
                <c:pt idx="26">
                  <c:v>-8.52</c:v>
                </c:pt>
                <c:pt idx="27">
                  <c:v>-1.72</c:v>
                </c:pt>
                <c:pt idx="28">
                  <c:v>-6.04</c:v>
                </c:pt>
                <c:pt idx="29">
                  <c:v>-4.3099999999999996</c:v>
                </c:pt>
                <c:pt idx="30">
                  <c:v>-4.8499999999999996</c:v>
                </c:pt>
                <c:pt idx="31">
                  <c:v>-6.93</c:v>
                </c:pt>
                <c:pt idx="32">
                  <c:v>-2.11</c:v>
                </c:pt>
                <c:pt idx="33">
                  <c:v>-7.89</c:v>
                </c:pt>
                <c:pt idx="34">
                  <c:v>-2.5</c:v>
                </c:pt>
                <c:pt idx="35">
                  <c:v>-7.5</c:v>
                </c:pt>
                <c:pt idx="36">
                  <c:v>-5.25</c:v>
                </c:pt>
                <c:pt idx="37">
                  <c:v>-2.85</c:v>
                </c:pt>
                <c:pt idx="38">
                  <c:v>-6.14</c:v>
                </c:pt>
                <c:pt idx="39">
                  <c:v>-6.35</c:v>
                </c:pt>
                <c:pt idx="40">
                  <c:v>-7.28</c:v>
                </c:pt>
                <c:pt idx="41">
                  <c:v>-4.3</c:v>
                </c:pt>
                <c:pt idx="42">
                  <c:v>-3.66</c:v>
                </c:pt>
                <c:pt idx="43">
                  <c:v>-4.51</c:v>
                </c:pt>
                <c:pt idx="44">
                  <c:v>-4.66</c:v>
                </c:pt>
                <c:pt idx="45">
                  <c:v>-7.09</c:v>
                </c:pt>
                <c:pt idx="46">
                  <c:v>-3.38</c:v>
                </c:pt>
                <c:pt idx="47">
                  <c:v>-7.04</c:v>
                </c:pt>
                <c:pt idx="48">
                  <c:v>-4.08</c:v>
                </c:pt>
                <c:pt idx="49">
                  <c:v>-3.77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A-4C4C-A5C4-7CD62D57FFC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-2.71</c:v>
                </c:pt>
                <c:pt idx="1">
                  <c:v>-7.6</c:v>
                </c:pt>
                <c:pt idx="2">
                  <c:v>-3.08</c:v>
                </c:pt>
                <c:pt idx="3">
                  <c:v>-5.13</c:v>
                </c:pt>
                <c:pt idx="4">
                  <c:v>-3.87</c:v>
                </c:pt>
                <c:pt idx="5">
                  <c:v>-2.16</c:v>
                </c:pt>
                <c:pt idx="6">
                  <c:v>-3.97</c:v>
                </c:pt>
                <c:pt idx="7">
                  <c:v>-2.94</c:v>
                </c:pt>
                <c:pt idx="8">
                  <c:v>-6.96</c:v>
                </c:pt>
                <c:pt idx="9">
                  <c:v>-6.17</c:v>
                </c:pt>
                <c:pt idx="10">
                  <c:v>-3.54</c:v>
                </c:pt>
                <c:pt idx="11">
                  <c:v>-1.37</c:v>
                </c:pt>
                <c:pt idx="12">
                  <c:v>-2.16</c:v>
                </c:pt>
                <c:pt idx="13">
                  <c:v>-3.27</c:v>
                </c:pt>
                <c:pt idx="14">
                  <c:v>-7.91</c:v>
                </c:pt>
                <c:pt idx="15">
                  <c:v>-3.02</c:v>
                </c:pt>
                <c:pt idx="16">
                  <c:v>-1.65</c:v>
                </c:pt>
                <c:pt idx="17">
                  <c:v>-2.63</c:v>
                </c:pt>
                <c:pt idx="18">
                  <c:v>-6.23</c:v>
                </c:pt>
                <c:pt idx="19">
                  <c:v>-5.7</c:v>
                </c:pt>
                <c:pt idx="20">
                  <c:v>-4.5199999999999996</c:v>
                </c:pt>
                <c:pt idx="21">
                  <c:v>-0.67</c:v>
                </c:pt>
                <c:pt idx="22">
                  <c:v>-4.24</c:v>
                </c:pt>
                <c:pt idx="23">
                  <c:v>-4.6100000000000003</c:v>
                </c:pt>
                <c:pt idx="24">
                  <c:v>-2.0699999999999998</c:v>
                </c:pt>
                <c:pt idx="25">
                  <c:v>-8.48</c:v>
                </c:pt>
                <c:pt idx="26">
                  <c:v>-2.69</c:v>
                </c:pt>
                <c:pt idx="27">
                  <c:v>-3.98</c:v>
                </c:pt>
                <c:pt idx="28">
                  <c:v>-6.4</c:v>
                </c:pt>
                <c:pt idx="29">
                  <c:v>-4.05</c:v>
                </c:pt>
                <c:pt idx="30">
                  <c:v>-6.22</c:v>
                </c:pt>
                <c:pt idx="31">
                  <c:v>-4.07</c:v>
                </c:pt>
                <c:pt idx="32">
                  <c:v>-3.9</c:v>
                </c:pt>
                <c:pt idx="33">
                  <c:v>-1.03</c:v>
                </c:pt>
                <c:pt idx="34">
                  <c:v>-4.34</c:v>
                </c:pt>
                <c:pt idx="35">
                  <c:v>-4.3099999999999996</c:v>
                </c:pt>
                <c:pt idx="36">
                  <c:v>-4.41</c:v>
                </c:pt>
                <c:pt idx="37">
                  <c:v>-2.9</c:v>
                </c:pt>
                <c:pt idx="38">
                  <c:v>-4.51</c:v>
                </c:pt>
                <c:pt idx="39">
                  <c:v>-4.3099999999999996</c:v>
                </c:pt>
                <c:pt idx="40">
                  <c:v>-3.83</c:v>
                </c:pt>
                <c:pt idx="41">
                  <c:v>-6.08</c:v>
                </c:pt>
                <c:pt idx="42">
                  <c:v>-4.08</c:v>
                </c:pt>
                <c:pt idx="43">
                  <c:v>-6.13</c:v>
                </c:pt>
                <c:pt idx="44">
                  <c:v>-2.15</c:v>
                </c:pt>
                <c:pt idx="45">
                  <c:v>-4.0199999999999996</c:v>
                </c:pt>
                <c:pt idx="46">
                  <c:v>-1.48</c:v>
                </c:pt>
                <c:pt idx="47">
                  <c:v>-6.75</c:v>
                </c:pt>
                <c:pt idx="48">
                  <c:v>-2.4</c:v>
                </c:pt>
                <c:pt idx="49">
                  <c:v>-3.58</c:v>
                </c:pt>
              </c:numCache>
            </c:numRef>
          </c:xVal>
          <c:yVal>
            <c:numRef>
              <c:f>Sheet1!$F$2:$F$51</c:f>
              <c:numCache>
                <c:formatCode>General</c:formatCode>
                <c:ptCount val="50"/>
                <c:pt idx="0">
                  <c:v>-4.8446756638631285</c:v>
                </c:pt>
                <c:pt idx="1">
                  <c:v>-5.0257021277401961</c:v>
                </c:pt>
                <c:pt idx="2">
                  <c:v>-4.8583729627658929</c:v>
                </c:pt>
                <c:pt idx="3">
                  <c:v>-4.9342634026325571</c:v>
                </c:pt>
                <c:pt idx="4">
                  <c:v>-4.8876185469096312</c:v>
                </c:pt>
                <c:pt idx="5">
                  <c:v>-4.8243148141428041</c:v>
                </c:pt>
                <c:pt idx="6">
                  <c:v>-4.8913205195860545</c:v>
                </c:pt>
                <c:pt idx="7">
                  <c:v>-4.8531902010189008</c:v>
                </c:pt>
                <c:pt idx="8">
                  <c:v>-5.0020095026110916</c:v>
                </c:pt>
                <c:pt idx="9">
                  <c:v>-4.9727639184673524</c:v>
                </c:pt>
                <c:pt idx="10">
                  <c:v>-4.8754020370774365</c:v>
                </c:pt>
                <c:pt idx="11">
                  <c:v>-4.7950692299990649</c:v>
                </c:pt>
                <c:pt idx="12">
                  <c:v>-4.8243148141428041</c:v>
                </c:pt>
                <c:pt idx="13">
                  <c:v>-4.8654067108510954</c:v>
                </c:pt>
                <c:pt idx="14">
                  <c:v>-5.0371782430371059</c:v>
                </c:pt>
                <c:pt idx="15">
                  <c:v>-4.8561517791600393</c:v>
                </c:pt>
                <c:pt idx="16">
                  <c:v>-4.8054347534930484</c:v>
                </c:pt>
                <c:pt idx="17">
                  <c:v>-4.8417140857219909</c:v>
                </c:pt>
                <c:pt idx="18">
                  <c:v>-4.9749851020732061</c:v>
                </c:pt>
                <c:pt idx="19">
                  <c:v>-4.9553646468881656</c:v>
                </c:pt>
                <c:pt idx="20">
                  <c:v>-4.911681369306379</c:v>
                </c:pt>
                <c:pt idx="21">
                  <c:v>-4.7691554212641067</c:v>
                </c:pt>
                <c:pt idx="22">
                  <c:v>-4.9013158458123955</c:v>
                </c:pt>
                <c:pt idx="23">
                  <c:v>-4.915013144715159</c:v>
                </c:pt>
                <c:pt idx="24">
                  <c:v>-4.820983038734024</c:v>
                </c:pt>
                <c:pt idx="25">
                  <c:v>-5.0582794872927153</c:v>
                </c:pt>
                <c:pt idx="26">
                  <c:v>-4.8439352693278446</c:v>
                </c:pt>
                <c:pt idx="27">
                  <c:v>-4.8916907168536961</c:v>
                </c:pt>
                <c:pt idx="28">
                  <c:v>-4.9812784556231247</c:v>
                </c:pt>
                <c:pt idx="29">
                  <c:v>-4.8942820977271921</c:v>
                </c:pt>
                <c:pt idx="30">
                  <c:v>-4.9746149048055637</c:v>
                </c:pt>
                <c:pt idx="31">
                  <c:v>-4.895022492262477</c:v>
                </c:pt>
                <c:pt idx="32">
                  <c:v>-4.8887291387125584</c:v>
                </c:pt>
                <c:pt idx="33">
                  <c:v>-4.7824825228992278</c:v>
                </c:pt>
                <c:pt idx="34">
                  <c:v>-4.905017818488818</c:v>
                </c:pt>
                <c:pt idx="35">
                  <c:v>-4.9039072266858907</c:v>
                </c:pt>
                <c:pt idx="36">
                  <c:v>-4.9076091993623141</c:v>
                </c:pt>
                <c:pt idx="37">
                  <c:v>-4.8517094119483319</c:v>
                </c:pt>
                <c:pt idx="38">
                  <c:v>-4.9113111720387366</c:v>
                </c:pt>
                <c:pt idx="39">
                  <c:v>-4.9039072266858907</c:v>
                </c:pt>
                <c:pt idx="40">
                  <c:v>-4.8861377578390623</c:v>
                </c:pt>
                <c:pt idx="41">
                  <c:v>-4.9694321430585715</c:v>
                </c:pt>
                <c:pt idx="42">
                  <c:v>-4.8953926895301194</c:v>
                </c:pt>
                <c:pt idx="43">
                  <c:v>-4.9712831293967836</c:v>
                </c:pt>
                <c:pt idx="44">
                  <c:v>-4.8239446168751616</c:v>
                </c:pt>
                <c:pt idx="45">
                  <c:v>-4.8931715059242658</c:v>
                </c:pt>
                <c:pt idx="46">
                  <c:v>-4.7991413999431298</c:v>
                </c:pt>
                <c:pt idx="47">
                  <c:v>-4.9942353599906033</c:v>
                </c:pt>
                <c:pt idx="48">
                  <c:v>-4.8331995485662187</c:v>
                </c:pt>
                <c:pt idx="49">
                  <c:v>-4.8768828261480053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75A-4C4C-A5C4-7CD62D5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66223"/>
        <c:axId val="516067903"/>
      </c:scatterChart>
      <c:valAx>
        <c:axId val="51606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516067903"/>
        <c:crosses val="autoZero"/>
        <c:crossBetween val="midCat"/>
      </c:valAx>
      <c:valAx>
        <c:axId val="5160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51606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0</xdr:rowOff>
    </xdr:from>
    <xdr:to>
      <xdr:col>12</xdr:col>
      <xdr:colOff>450850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FD429-7914-5E36-F009-78B805B00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78FE1-A0C9-AA44-8E1D-F55DC13F48B0}">
  <dimension ref="A1:F75"/>
  <sheetViews>
    <sheetView tabSelected="1" topLeftCell="A55" workbookViewId="0">
      <selection activeCell="J64" sqref="J64"/>
    </sheetView>
  </sheetViews>
  <sheetFormatPr baseColWidth="10" defaultRowHeight="16" x14ac:dyDescent="0.2"/>
  <sheetData>
    <row r="1" spans="1:6" ht="18" x14ac:dyDescent="0.2">
      <c r="A1" s="5" t="s">
        <v>0</v>
      </c>
      <c r="B1" s="5" t="s">
        <v>1</v>
      </c>
      <c r="D1" s="5" t="s">
        <v>7</v>
      </c>
      <c r="F1" s="5" t="s">
        <v>26</v>
      </c>
    </row>
    <row r="2" spans="1:6" x14ac:dyDescent="0.2">
      <c r="A2">
        <v>-2.71</v>
      </c>
      <c r="B2" s="1">
        <v>-2.77</v>
      </c>
      <c r="D2">
        <f>A2*B2</f>
        <v>7.5067000000000004</v>
      </c>
      <c r="F2">
        <f>B73+B72*A2</f>
        <v>-4.8446756638631285</v>
      </c>
    </row>
    <row r="3" spans="1:6" x14ac:dyDescent="0.2">
      <c r="A3" s="1">
        <v>-7.6</v>
      </c>
      <c r="B3" s="1">
        <v>-6.32</v>
      </c>
      <c r="D3">
        <f>A3*B3</f>
        <v>48.031999999999996</v>
      </c>
      <c r="F3">
        <f>B73+B72*A3</f>
        <v>-5.0257021277401961</v>
      </c>
    </row>
    <row r="4" spans="1:6" x14ac:dyDescent="0.2">
      <c r="A4" s="1">
        <v>-3.08</v>
      </c>
      <c r="B4" s="1">
        <v>-4.8</v>
      </c>
      <c r="D4">
        <f t="shared" ref="D4:D51" si="0">A4*B4</f>
        <v>14.783999999999999</v>
      </c>
      <c r="F4">
        <f>B73+B72*A4</f>
        <v>-4.8583729627658929</v>
      </c>
    </row>
    <row r="5" spans="1:6" x14ac:dyDescent="0.2">
      <c r="A5" s="1">
        <v>-5.13</v>
      </c>
      <c r="B5" s="1">
        <v>-3.61</v>
      </c>
      <c r="D5">
        <f t="shared" si="0"/>
        <v>18.519299999999998</v>
      </c>
      <c r="F5">
        <f>B73+B72*A5</f>
        <v>-4.9342634026325571</v>
      </c>
    </row>
    <row r="6" spans="1:6" x14ac:dyDescent="0.2">
      <c r="A6" s="1">
        <v>-3.87</v>
      </c>
      <c r="B6" s="1">
        <v>-6.12</v>
      </c>
      <c r="D6">
        <f t="shared" si="0"/>
        <v>23.6844</v>
      </c>
      <c r="F6">
        <f>B73+B72*A6</f>
        <v>-4.8876185469096312</v>
      </c>
    </row>
    <row r="7" spans="1:6" x14ac:dyDescent="0.2">
      <c r="A7" s="1">
        <v>-2.16</v>
      </c>
      <c r="B7" s="1">
        <v>-4.74</v>
      </c>
      <c r="D7">
        <f t="shared" si="0"/>
        <v>10.2384</v>
      </c>
      <c r="F7">
        <f>B73+B72*A7</f>
        <v>-4.8243148141428041</v>
      </c>
    </row>
    <row r="8" spans="1:6" x14ac:dyDescent="0.2">
      <c r="A8" s="1">
        <v>-3.97</v>
      </c>
      <c r="B8" s="1">
        <v>-2.4500000000000002</v>
      </c>
      <c r="D8">
        <f t="shared" si="0"/>
        <v>9.7265000000000015</v>
      </c>
      <c r="F8">
        <f>B73+B72*A8</f>
        <v>-4.8913205195860545</v>
      </c>
    </row>
    <row r="9" spans="1:6" x14ac:dyDescent="0.2">
      <c r="A9" s="1">
        <v>-2.94</v>
      </c>
      <c r="B9" s="1">
        <v>-6.15</v>
      </c>
      <c r="D9">
        <f t="shared" si="0"/>
        <v>18.081</v>
      </c>
      <c r="F9">
        <f>B73+B72*A9</f>
        <v>-4.8531902010189008</v>
      </c>
    </row>
    <row r="10" spans="1:6" x14ac:dyDescent="0.2">
      <c r="A10" s="1">
        <v>-6.96</v>
      </c>
      <c r="B10" s="1">
        <v>-3.23</v>
      </c>
      <c r="D10">
        <f t="shared" si="0"/>
        <v>22.480799999999999</v>
      </c>
      <c r="F10">
        <f>B73+B72*A10</f>
        <v>-5.0020095026110916</v>
      </c>
    </row>
    <row r="11" spans="1:6" x14ac:dyDescent="0.2">
      <c r="A11" s="1">
        <v>-6.17</v>
      </c>
      <c r="B11" s="1">
        <v>-6.46</v>
      </c>
      <c r="D11">
        <f t="shared" si="0"/>
        <v>39.858199999999997</v>
      </c>
      <c r="F11">
        <f>B73+B72*A11</f>
        <v>-4.9727639184673524</v>
      </c>
    </row>
    <row r="12" spans="1:6" x14ac:dyDescent="0.2">
      <c r="A12" s="1">
        <v>-3.54</v>
      </c>
      <c r="B12" s="1">
        <v>-5.78</v>
      </c>
      <c r="D12">
        <f t="shared" si="0"/>
        <v>20.461200000000002</v>
      </c>
      <c r="F12">
        <f>B73+B72*A12</f>
        <v>-4.8754020370774365</v>
      </c>
    </row>
    <row r="13" spans="1:6" x14ac:dyDescent="0.2">
      <c r="A13" s="1">
        <v>-1.37</v>
      </c>
      <c r="B13" s="1">
        <v>-4.0199999999999996</v>
      </c>
      <c r="D13">
        <f t="shared" si="0"/>
        <v>5.5073999999999996</v>
      </c>
      <c r="F13">
        <f>B73+B72*A13</f>
        <v>-4.7950692299990649</v>
      </c>
    </row>
    <row r="14" spans="1:6" x14ac:dyDescent="0.2">
      <c r="A14" s="1">
        <v>-2.16</v>
      </c>
      <c r="B14" s="1">
        <v>-4.03</v>
      </c>
      <c r="D14">
        <f t="shared" si="0"/>
        <v>8.7048000000000005</v>
      </c>
      <c r="F14">
        <f>B73+B72*A14</f>
        <v>-4.8243148141428041</v>
      </c>
    </row>
    <row r="15" spans="1:6" x14ac:dyDescent="0.2">
      <c r="A15" s="1">
        <v>-3.27</v>
      </c>
      <c r="B15" s="1">
        <v>-3.61</v>
      </c>
      <c r="D15">
        <f t="shared" si="0"/>
        <v>11.8047</v>
      </c>
      <c r="F15">
        <f>B73+B72*A15</f>
        <v>-4.8654067108510954</v>
      </c>
    </row>
    <row r="16" spans="1:6" x14ac:dyDescent="0.2">
      <c r="A16" s="1">
        <v>-7.91</v>
      </c>
      <c r="B16" s="1">
        <v>-5.64</v>
      </c>
      <c r="D16">
        <f t="shared" si="0"/>
        <v>44.612400000000001</v>
      </c>
      <c r="F16">
        <f>B73+B72*A16</f>
        <v>-5.0371782430371059</v>
      </c>
    </row>
    <row r="17" spans="1:6" x14ac:dyDescent="0.2">
      <c r="A17" s="1">
        <v>-3.02</v>
      </c>
      <c r="B17" s="1">
        <v>-5.94</v>
      </c>
      <c r="D17">
        <f t="shared" si="0"/>
        <v>17.938800000000001</v>
      </c>
      <c r="F17">
        <f>B73+B72*A17</f>
        <v>-4.8561517791600393</v>
      </c>
    </row>
    <row r="18" spans="1:6" x14ac:dyDescent="0.2">
      <c r="A18" s="1">
        <v>-1.65</v>
      </c>
      <c r="B18" s="1">
        <v>-6.35</v>
      </c>
      <c r="D18">
        <f t="shared" si="0"/>
        <v>10.477499999999999</v>
      </c>
      <c r="F18">
        <f>B73+B72*A18</f>
        <v>-4.8054347534930484</v>
      </c>
    </row>
    <row r="19" spans="1:6" x14ac:dyDescent="0.2">
      <c r="A19" s="1">
        <v>-2.63</v>
      </c>
      <c r="B19" s="1">
        <v>-2.25</v>
      </c>
      <c r="D19">
        <f t="shared" si="0"/>
        <v>5.9174999999999995</v>
      </c>
      <c r="F19">
        <f>B73+B72*A19</f>
        <v>-4.8417140857219909</v>
      </c>
    </row>
    <row r="20" spans="1:6" x14ac:dyDescent="0.2">
      <c r="A20" s="1">
        <v>-6.23</v>
      </c>
      <c r="B20" s="1">
        <v>-6.05</v>
      </c>
      <c r="D20">
        <f t="shared" si="0"/>
        <v>37.691500000000005</v>
      </c>
      <c r="F20">
        <f>B73+B72*A20</f>
        <v>-4.9749851020732061</v>
      </c>
    </row>
    <row r="21" spans="1:6" x14ac:dyDescent="0.2">
      <c r="A21" s="1">
        <v>-5.7</v>
      </c>
      <c r="B21" s="1">
        <v>-2.52</v>
      </c>
      <c r="D21">
        <f t="shared" si="0"/>
        <v>14.364000000000001</v>
      </c>
      <c r="F21">
        <f>B73+B72*A21</f>
        <v>-4.9553646468881656</v>
      </c>
    </row>
    <row r="22" spans="1:6" x14ac:dyDescent="0.2">
      <c r="A22" s="1">
        <v>-4.5199999999999996</v>
      </c>
      <c r="B22" s="1">
        <v>-4.28</v>
      </c>
      <c r="D22">
        <f t="shared" si="0"/>
        <v>19.345600000000001</v>
      </c>
      <c r="F22">
        <f>B73+B72*A22</f>
        <v>-4.911681369306379</v>
      </c>
    </row>
    <row r="23" spans="1:6" x14ac:dyDescent="0.2">
      <c r="A23" s="1">
        <v>-0.67</v>
      </c>
      <c r="B23" s="1">
        <v>-6.93</v>
      </c>
      <c r="D23">
        <f t="shared" si="0"/>
        <v>4.6431000000000004</v>
      </c>
      <c r="F23">
        <f>B73+B72*A23</f>
        <v>-4.7691554212641067</v>
      </c>
    </row>
    <row r="24" spans="1:6" x14ac:dyDescent="0.2">
      <c r="A24" s="1">
        <v>-4.24</v>
      </c>
      <c r="B24" s="1">
        <v>-5.09</v>
      </c>
      <c r="D24">
        <f t="shared" si="0"/>
        <v>21.581600000000002</v>
      </c>
      <c r="F24">
        <f>B73+B72*A24</f>
        <v>-4.9013158458123955</v>
      </c>
    </row>
    <row r="25" spans="1:6" x14ac:dyDescent="0.2">
      <c r="A25" s="1">
        <v>-4.6100000000000003</v>
      </c>
      <c r="B25" s="1">
        <v>-4.3600000000000003</v>
      </c>
      <c r="D25">
        <f t="shared" si="0"/>
        <v>20.099600000000002</v>
      </c>
      <c r="F25">
        <f>B73+B72*A25</f>
        <v>-4.915013144715159</v>
      </c>
    </row>
    <row r="26" spans="1:6" x14ac:dyDescent="0.2">
      <c r="A26" s="1">
        <v>-2.0699999999999998</v>
      </c>
      <c r="B26" s="1">
        <v>-3.68</v>
      </c>
      <c r="D26">
        <f t="shared" si="0"/>
        <v>7.6175999999999995</v>
      </c>
      <c r="F26">
        <f>B73+B72*A26</f>
        <v>-4.820983038734024</v>
      </c>
    </row>
    <row r="27" spans="1:6" x14ac:dyDescent="0.2">
      <c r="A27" s="1">
        <v>-8.48</v>
      </c>
      <c r="B27" s="1">
        <v>-4.87</v>
      </c>
      <c r="D27">
        <f t="shared" si="0"/>
        <v>41.297600000000003</v>
      </c>
      <c r="F27">
        <f>B73+B72*A27</f>
        <v>-5.0582794872927153</v>
      </c>
    </row>
    <row r="28" spans="1:6" x14ac:dyDescent="0.2">
      <c r="A28" s="1">
        <v>-2.69</v>
      </c>
      <c r="B28" s="1">
        <v>-8.52</v>
      </c>
      <c r="D28">
        <f t="shared" si="0"/>
        <v>22.918799999999997</v>
      </c>
      <c r="F28">
        <f>B73+B72*A28</f>
        <v>-4.8439352693278446</v>
      </c>
    </row>
    <row r="29" spans="1:6" x14ac:dyDescent="0.2">
      <c r="A29" s="1">
        <v>-3.98</v>
      </c>
      <c r="B29" s="1">
        <v>-1.72</v>
      </c>
      <c r="D29">
        <f t="shared" si="0"/>
        <v>6.8456000000000001</v>
      </c>
      <c r="F29">
        <f>B73+B72*A29</f>
        <v>-4.8916907168536961</v>
      </c>
    </row>
    <row r="30" spans="1:6" x14ac:dyDescent="0.2">
      <c r="A30" s="1">
        <v>-6.4</v>
      </c>
      <c r="B30" s="1">
        <v>-6.04</v>
      </c>
      <c r="D30">
        <f t="shared" si="0"/>
        <v>38.656000000000006</v>
      </c>
      <c r="F30">
        <f>B73+B72*A30</f>
        <v>-4.9812784556231247</v>
      </c>
    </row>
    <row r="31" spans="1:6" x14ac:dyDescent="0.2">
      <c r="A31" s="1">
        <v>-4.05</v>
      </c>
      <c r="B31" s="1">
        <v>-4.3099999999999996</v>
      </c>
      <c r="D31">
        <f t="shared" si="0"/>
        <v>17.455499999999997</v>
      </c>
      <c r="F31">
        <f>B73+B72*A31</f>
        <v>-4.8942820977271921</v>
      </c>
    </row>
    <row r="32" spans="1:6" x14ac:dyDescent="0.2">
      <c r="A32" s="1">
        <v>-6.22</v>
      </c>
      <c r="B32" s="1">
        <v>-4.8499999999999996</v>
      </c>
      <c r="D32">
        <f t="shared" si="0"/>
        <v>30.166999999999998</v>
      </c>
      <c r="F32">
        <f>B73+B72*A32</f>
        <v>-4.9746149048055637</v>
      </c>
    </row>
    <row r="33" spans="1:6" x14ac:dyDescent="0.2">
      <c r="A33" s="1">
        <v>-4.07</v>
      </c>
      <c r="B33" s="1">
        <v>-6.93</v>
      </c>
      <c r="D33">
        <f t="shared" si="0"/>
        <v>28.205100000000002</v>
      </c>
      <c r="F33">
        <f>B73+B72*A33</f>
        <v>-4.895022492262477</v>
      </c>
    </row>
    <row r="34" spans="1:6" x14ac:dyDescent="0.2">
      <c r="A34" s="1">
        <v>-3.9</v>
      </c>
      <c r="B34" s="1">
        <v>-2.11</v>
      </c>
      <c r="D34">
        <f t="shared" si="0"/>
        <v>8.2289999999999992</v>
      </c>
      <c r="F34">
        <f>B73+B72*A34</f>
        <v>-4.8887291387125584</v>
      </c>
    </row>
    <row r="35" spans="1:6" x14ac:dyDescent="0.2">
      <c r="A35" s="1">
        <v>-1.03</v>
      </c>
      <c r="B35" s="1">
        <v>-7.89</v>
      </c>
      <c r="D35">
        <f t="shared" si="0"/>
        <v>8.1266999999999996</v>
      </c>
      <c r="F35">
        <f>B73+B72*A35</f>
        <v>-4.7824825228992278</v>
      </c>
    </row>
    <row r="36" spans="1:6" x14ac:dyDescent="0.2">
      <c r="A36" s="1">
        <v>-4.34</v>
      </c>
      <c r="B36" s="1">
        <v>-2.5</v>
      </c>
      <c r="D36">
        <f t="shared" si="0"/>
        <v>10.85</v>
      </c>
      <c r="F36">
        <f>B73+B72*A36</f>
        <v>-4.905017818488818</v>
      </c>
    </row>
    <row r="37" spans="1:6" x14ac:dyDescent="0.2">
      <c r="A37" s="1">
        <v>-4.3099999999999996</v>
      </c>
      <c r="B37" s="1">
        <v>-7.5</v>
      </c>
      <c r="D37">
        <f t="shared" si="0"/>
        <v>32.324999999999996</v>
      </c>
      <c r="F37">
        <f>B73+B72*A37</f>
        <v>-4.9039072266858907</v>
      </c>
    </row>
    <row r="38" spans="1:6" x14ac:dyDescent="0.2">
      <c r="A38" s="1">
        <v>-4.41</v>
      </c>
      <c r="B38" s="1">
        <v>-5.25</v>
      </c>
      <c r="D38">
        <f t="shared" si="0"/>
        <v>23.1525</v>
      </c>
      <c r="F38">
        <f>B73+B72*A38</f>
        <v>-4.9076091993623141</v>
      </c>
    </row>
    <row r="39" spans="1:6" x14ac:dyDescent="0.2">
      <c r="A39" s="1">
        <v>-2.9</v>
      </c>
      <c r="B39" s="1">
        <v>-2.85</v>
      </c>
      <c r="D39">
        <f t="shared" si="0"/>
        <v>8.2650000000000006</v>
      </c>
      <c r="F39">
        <f>B73+B72*A39</f>
        <v>-4.8517094119483319</v>
      </c>
    </row>
    <row r="40" spans="1:6" x14ac:dyDescent="0.2">
      <c r="A40" s="1">
        <v>-4.51</v>
      </c>
      <c r="B40" s="1">
        <v>-6.14</v>
      </c>
      <c r="D40">
        <f t="shared" si="0"/>
        <v>27.691399999999998</v>
      </c>
      <c r="F40">
        <f>B73+B72*A40</f>
        <v>-4.9113111720387366</v>
      </c>
    </row>
    <row r="41" spans="1:6" x14ac:dyDescent="0.2">
      <c r="A41" s="1">
        <v>-4.3099999999999996</v>
      </c>
      <c r="B41" s="1">
        <v>-6.35</v>
      </c>
      <c r="D41">
        <f t="shared" si="0"/>
        <v>27.368499999999997</v>
      </c>
      <c r="F41">
        <f>B73+B72*A41</f>
        <v>-4.9039072266858907</v>
      </c>
    </row>
    <row r="42" spans="1:6" x14ac:dyDescent="0.2">
      <c r="A42" s="1">
        <v>-3.83</v>
      </c>
      <c r="B42" s="1">
        <v>-7.28</v>
      </c>
      <c r="D42">
        <f t="shared" si="0"/>
        <v>27.882400000000001</v>
      </c>
      <c r="F42">
        <f>B73+B72*A42</f>
        <v>-4.8861377578390623</v>
      </c>
    </row>
    <row r="43" spans="1:6" x14ac:dyDescent="0.2">
      <c r="A43" s="1">
        <v>-6.08</v>
      </c>
      <c r="B43" s="1">
        <v>-4.3</v>
      </c>
      <c r="D43">
        <f t="shared" si="0"/>
        <v>26.143999999999998</v>
      </c>
      <c r="F43">
        <f>B73+B72*A43</f>
        <v>-4.9694321430585715</v>
      </c>
    </row>
    <row r="44" spans="1:6" x14ac:dyDescent="0.2">
      <c r="A44" s="1">
        <v>-4.08</v>
      </c>
      <c r="B44" s="1">
        <v>-3.66</v>
      </c>
      <c r="D44">
        <f t="shared" si="0"/>
        <v>14.9328</v>
      </c>
      <c r="F44">
        <f>B73+B72*A44</f>
        <v>-4.8953926895301194</v>
      </c>
    </row>
    <row r="45" spans="1:6" x14ac:dyDescent="0.2">
      <c r="A45" s="1">
        <v>-6.13</v>
      </c>
      <c r="B45" s="1">
        <v>-4.51</v>
      </c>
      <c r="D45">
        <f t="shared" si="0"/>
        <v>27.646299999999997</v>
      </c>
      <c r="F45">
        <f>B73+B72*A45</f>
        <v>-4.9712831293967836</v>
      </c>
    </row>
    <row r="46" spans="1:6" x14ac:dyDescent="0.2">
      <c r="A46" s="1">
        <v>-2.15</v>
      </c>
      <c r="B46" s="1">
        <v>-4.66</v>
      </c>
      <c r="D46">
        <f t="shared" si="0"/>
        <v>10.019</v>
      </c>
      <c r="F46">
        <f>B73+B72*A46</f>
        <v>-4.8239446168751616</v>
      </c>
    </row>
    <row r="47" spans="1:6" x14ac:dyDescent="0.2">
      <c r="A47" s="1">
        <v>-4.0199999999999996</v>
      </c>
      <c r="B47" s="1">
        <v>-7.09</v>
      </c>
      <c r="D47">
        <f t="shared" si="0"/>
        <v>28.501799999999996</v>
      </c>
      <c r="F47">
        <f>B73+B72*A47</f>
        <v>-4.8931715059242658</v>
      </c>
    </row>
    <row r="48" spans="1:6" x14ac:dyDescent="0.2">
      <c r="A48" s="1">
        <v>-1.48</v>
      </c>
      <c r="B48" s="1">
        <v>-3.38</v>
      </c>
      <c r="D48">
        <f t="shared" si="0"/>
        <v>5.0023999999999997</v>
      </c>
      <c r="F48">
        <f>B73+B72*A48</f>
        <v>-4.7991413999431298</v>
      </c>
    </row>
    <row r="49" spans="1:6" x14ac:dyDescent="0.2">
      <c r="A49" s="1">
        <v>-6.75</v>
      </c>
      <c r="B49" s="1">
        <v>-7.04</v>
      </c>
      <c r="D49">
        <f t="shared" si="0"/>
        <v>47.52</v>
      </c>
      <c r="F49">
        <f>B73+B72*A49</f>
        <v>-4.9942353599906033</v>
      </c>
    </row>
    <row r="50" spans="1:6" x14ac:dyDescent="0.2">
      <c r="A50" s="1">
        <v>-2.4</v>
      </c>
      <c r="B50" s="1">
        <v>-4.08</v>
      </c>
      <c r="D50">
        <f t="shared" si="0"/>
        <v>9.7919999999999998</v>
      </c>
      <c r="F50">
        <f>B73+B72*A50</f>
        <v>-4.8331995485662187</v>
      </c>
    </row>
    <row r="51" spans="1:6" x14ac:dyDescent="0.2">
      <c r="A51" s="1">
        <v>-3.58</v>
      </c>
      <c r="B51" s="1">
        <v>-3.77</v>
      </c>
      <c r="D51">
        <f>A51*B51</f>
        <v>13.496600000000001</v>
      </c>
      <c r="F51">
        <f>B73+B72*A51</f>
        <v>-4.8768828261480053</v>
      </c>
    </row>
    <row r="53" spans="1:6" x14ac:dyDescent="0.2">
      <c r="A53" t="s">
        <v>2</v>
      </c>
      <c r="B53">
        <f>SUM(A2:A51)/50</f>
        <v>-4.0856000000000012</v>
      </c>
      <c r="D53" t="s">
        <v>4</v>
      </c>
      <c r="E53">
        <f>SUMSQ(A2:A51)*(1/(50-1))-(50/(50-1))*B53*B53</f>
        <v>3.3608292244897804</v>
      </c>
    </row>
    <row r="54" spans="1:6" x14ac:dyDescent="0.2">
      <c r="A54" t="s">
        <v>3</v>
      </c>
      <c r="B54">
        <f>SUM(B2:B51)/50</f>
        <v>-4.8955999999999991</v>
      </c>
      <c r="D54" t="s">
        <v>5</v>
      </c>
      <c r="E54">
        <f>SUMSQ(B2:B51)*(1/(50-1))-(50/(50-1))*B54*B54</f>
        <v>2.8197026938775593</v>
      </c>
    </row>
    <row r="56" spans="1:6" ht="18" x14ac:dyDescent="0.2">
      <c r="A56" s="6" t="s">
        <v>9</v>
      </c>
      <c r="B56" s="7"/>
      <c r="C56" s="7"/>
      <c r="D56" s="8"/>
    </row>
    <row r="57" spans="1:6" x14ac:dyDescent="0.2">
      <c r="A57" t="s">
        <v>8</v>
      </c>
      <c r="B57">
        <f>SUM(D2:D51)*(1/(50-1))-(50/(50-1))*B53*B54</f>
        <v>0.12441697959183884</v>
      </c>
    </row>
    <row r="59" spans="1:6" ht="18" x14ac:dyDescent="0.2">
      <c r="A59" s="6" t="s">
        <v>6</v>
      </c>
      <c r="B59" s="7"/>
      <c r="C59" s="7"/>
      <c r="D59" s="8"/>
    </row>
    <row r="60" spans="1:6" x14ac:dyDescent="0.2">
      <c r="A60" t="s">
        <v>10</v>
      </c>
      <c r="B60">
        <f>B57/(SQRT(E53*E54))</f>
        <v>4.0416134286798487E-2</v>
      </c>
    </row>
    <row r="62" spans="1:6" ht="18" customHeight="1" x14ac:dyDescent="0.2">
      <c r="A62" s="6" t="s">
        <v>11</v>
      </c>
      <c r="B62" s="7"/>
      <c r="C62" s="7"/>
      <c r="D62" s="7"/>
      <c r="E62" s="7"/>
      <c r="F62" s="8"/>
    </row>
    <row r="63" spans="1:6" x14ac:dyDescent="0.2">
      <c r="A63" t="s">
        <v>12</v>
      </c>
      <c r="B63" s="3" t="s">
        <v>15</v>
      </c>
      <c r="C63">
        <f>(EXP(2*B64)-1)/(EXP(2*B64)+1)</f>
        <v>-0.24064365601190016</v>
      </c>
      <c r="D63">
        <f>(EXP(2*B65)-1)/(EXP(2*B65)+1)</f>
        <v>0.31522246703159246</v>
      </c>
      <c r="E63" t="s">
        <v>16</v>
      </c>
    </row>
    <row r="64" spans="1:6" x14ac:dyDescent="0.2">
      <c r="A64" t="s">
        <v>13</v>
      </c>
      <c r="B64">
        <f>0.5*LN((1+B60)/(1-B60))-1.96/SQRT(50-3)</f>
        <v>-0.24545722135725506</v>
      </c>
    </row>
    <row r="65" spans="1:6" x14ac:dyDescent="0.2">
      <c r="A65" t="s">
        <v>14</v>
      </c>
      <c r="B65">
        <f>0.5*LN((1+B60)/(1-B60))+1.96/SQRT(50-3)</f>
        <v>0.3263335453144916</v>
      </c>
    </row>
    <row r="67" spans="1:6" ht="18" x14ac:dyDescent="0.2">
      <c r="A67" s="6" t="s">
        <v>17</v>
      </c>
      <c r="B67" s="7"/>
      <c r="C67" s="7"/>
      <c r="D67" s="7"/>
      <c r="E67" s="7"/>
      <c r="F67" s="8"/>
    </row>
    <row r="68" spans="1:6" x14ac:dyDescent="0.2">
      <c r="A68" t="s">
        <v>18</v>
      </c>
      <c r="B68">
        <f>(B60*SQRT(50))/(1-B60*B60)</f>
        <v>0.28625280986966872</v>
      </c>
      <c r="C68" s="4" t="s">
        <v>20</v>
      </c>
    </row>
    <row r="69" spans="1:6" x14ac:dyDescent="0.2">
      <c r="A69" t="s">
        <v>19</v>
      </c>
      <c r="B69">
        <v>1.96</v>
      </c>
      <c r="C69" s="4"/>
    </row>
    <row r="71" spans="1:6" ht="18" x14ac:dyDescent="0.2">
      <c r="A71" s="6" t="s">
        <v>21</v>
      </c>
      <c r="B71" s="7"/>
      <c r="C71" s="7"/>
      <c r="D71" s="8"/>
    </row>
    <row r="72" spans="1:6" x14ac:dyDescent="0.2">
      <c r="A72" t="s">
        <v>22</v>
      </c>
      <c r="B72">
        <f>B57/E53</f>
        <v>3.7019726764226477E-2</v>
      </c>
    </row>
    <row r="73" spans="1:6" x14ac:dyDescent="0.2">
      <c r="A73" t="s">
        <v>23</v>
      </c>
      <c r="B73">
        <f>B54-B72*B53</f>
        <v>-4.7443522043320749</v>
      </c>
    </row>
    <row r="74" spans="1:6" ht="18" x14ac:dyDescent="0.2">
      <c r="A74" s="6" t="s">
        <v>24</v>
      </c>
      <c r="B74" s="7"/>
      <c r="C74" s="7"/>
      <c r="D74" s="8"/>
    </row>
    <row r="75" spans="1:6" x14ac:dyDescent="0.2">
      <c r="A75" s="2" t="s">
        <v>25</v>
      </c>
      <c r="B75" s="2"/>
      <c r="C75" s="2"/>
      <c r="D75" s="2"/>
    </row>
  </sheetData>
  <mergeCells count="8">
    <mergeCell ref="C68:C69"/>
    <mergeCell ref="A71:D71"/>
    <mergeCell ref="A74:D74"/>
    <mergeCell ref="A75:D75"/>
    <mergeCell ref="A56:D56"/>
    <mergeCell ref="A59:D59"/>
    <mergeCell ref="A62:F62"/>
    <mergeCell ref="A67:F6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Нина Альхимович</cp:lastModifiedBy>
  <dcterms:created xsi:type="dcterms:W3CDTF">2022-12-22T03:19:56Z</dcterms:created>
  <dcterms:modified xsi:type="dcterms:W3CDTF">2022-12-22T09:59:23Z</dcterms:modified>
</cp:coreProperties>
</file>