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80361bfcab1dab/Документы/Uni/СА/"/>
    </mc:Choice>
  </mc:AlternateContent>
  <xr:revisionPtr revIDLastSave="50" documentId="8_{4EC4AE3E-8F52-F543-8441-E1849F25DF7B}" xr6:coauthVersionLast="47" xr6:coauthVersionMax="47" xr10:uidLastSave="{B2FC0B28-B60B-7F4C-84F5-0F491D96FF5F}"/>
  <bookViews>
    <workbookView xWindow="0" yWindow="740" windowWidth="29400" windowHeight="16740" xr2:uid="{A3D183CA-830F-E94B-AE42-F89E2B20F942}"/>
  </bookViews>
  <sheets>
    <sheet name="Метод Саати" sheetId="1" r:id="rId1"/>
    <sheet name="Метод предпочтений" sheetId="2" r:id="rId2"/>
    <sheet name="Метод ранга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3" l="1"/>
  <c r="C18" i="3"/>
  <c r="J4" i="3"/>
  <c r="E21" i="3" s="1"/>
  <c r="I4" i="3"/>
  <c r="C9" i="3"/>
  <c r="D9" i="3"/>
  <c r="E9" i="3"/>
  <c r="B9" i="3"/>
  <c r="B18" i="3" s="1"/>
  <c r="H4" i="2"/>
  <c r="G26" i="2" s="1"/>
  <c r="D25" i="2"/>
  <c r="I26" i="2" s="1"/>
  <c r="K26" i="2" s="1"/>
  <c r="M25" i="2" s="1"/>
  <c r="E25" i="2"/>
  <c r="C25" i="2"/>
  <c r="B25" i="2"/>
  <c r="G4" i="2"/>
  <c r="E11" i="2" s="1"/>
  <c r="O4" i="1"/>
  <c r="E9" i="1"/>
  <c r="D9" i="1"/>
  <c r="C9" i="1"/>
  <c r="B9" i="1"/>
  <c r="G7" i="1"/>
  <c r="G6" i="1"/>
  <c r="G5" i="1"/>
  <c r="G4" i="1"/>
  <c r="B21" i="3" l="1"/>
  <c r="G10" i="3"/>
  <c r="D12" i="3" s="1"/>
  <c r="D18" i="3"/>
  <c r="G6" i="3" s="1"/>
  <c r="C21" i="3"/>
  <c r="B11" i="2"/>
  <c r="E12" i="2"/>
  <c r="C11" i="2"/>
  <c r="B13" i="2"/>
  <c r="C13" i="2"/>
  <c r="D13" i="2"/>
  <c r="E13" i="2"/>
  <c r="C12" i="2"/>
  <c r="D11" i="2"/>
  <c r="B12" i="2"/>
  <c r="D12" i="2"/>
  <c r="I4" i="1"/>
  <c r="K6" i="1" s="1"/>
  <c r="G5" i="3" l="1"/>
  <c r="E12" i="3"/>
  <c r="C12" i="3"/>
  <c r="B12" i="3"/>
  <c r="G7" i="3"/>
  <c r="D21" i="3"/>
  <c r="D15" i="2"/>
  <c r="C15" i="2"/>
  <c r="B15" i="2"/>
  <c r="E15" i="2"/>
  <c r="K4" i="1"/>
  <c r="K7" i="1"/>
  <c r="K5" i="1"/>
  <c r="G10" i="1" l="1"/>
  <c r="I10" i="1" s="1"/>
  <c r="K10" i="1" s="1"/>
  <c r="M9" i="1" s="1"/>
  <c r="G16" i="2"/>
  <c r="D19" i="2" s="1"/>
  <c r="C19" i="2" l="1"/>
  <c r="B19" i="2"/>
  <c r="E19" i="2"/>
</calcChain>
</file>

<file path=xl/sharedStrings.xml><?xml version="1.0" encoding="utf-8"?>
<sst xmlns="http://schemas.openxmlformats.org/spreadsheetml/2006/main" count="69" uniqueCount="33">
  <si>
    <t>А</t>
  </si>
  <si>
    <t>А1</t>
  </si>
  <si>
    <t>А2</t>
  </si>
  <si>
    <t>А3</t>
  </si>
  <si>
    <t>А4</t>
  </si>
  <si>
    <t>Цены альтернатив:</t>
  </si>
  <si>
    <t>Сумма цен альтернатив</t>
  </si>
  <si>
    <t>Веса альтернатив</t>
  </si>
  <si>
    <t>Вывод</t>
  </si>
  <si>
    <t>A2</t>
  </si>
  <si>
    <t>A1</t>
  </si>
  <si>
    <t>A4</t>
  </si>
  <si>
    <t>A3</t>
  </si>
  <si>
    <t xml:space="preserve">Суммы столбцов матрицы парных сравнений </t>
  </si>
  <si>
    <t>λ</t>
  </si>
  <si>
    <t>Индекс согласованности</t>
  </si>
  <si>
    <t>N</t>
  </si>
  <si>
    <t>СлС</t>
  </si>
  <si>
    <t>Отношение согласованности</t>
  </si>
  <si>
    <t>Эксперты</t>
  </si>
  <si>
    <t>Альтернативы</t>
  </si>
  <si>
    <t>Суммы оценок</t>
  </si>
  <si>
    <t>Сумма оценок</t>
  </si>
  <si>
    <t>Суммы преобразованных оценок</t>
  </si>
  <si>
    <t>A</t>
  </si>
  <si>
    <t>M</t>
  </si>
  <si>
    <t>S</t>
  </si>
  <si>
    <t>Коэффициент конкордации</t>
  </si>
  <si>
    <t>Суммарные оценки</t>
  </si>
  <si>
    <t>Средние оценки</t>
  </si>
  <si>
    <t>Дисперсии оценок эксперта</t>
  </si>
  <si>
    <t>Дисперсии оценок альтернативы</t>
  </si>
  <si>
    <t>А2 - лучший способ, А1 - немного хуже, А4 - еще хуже, А3 - намного хуже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</si>
</sst>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TimesNewRomanPSMT"/>
    </font>
    <font>
      <sz val="14"/>
      <color rgb="FFFF0000"/>
      <name val="TimesNewRomanPSMT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2" fillId="0" borderId="0" xfId="0" applyFont="1" applyAlignment="1">
      <alignment vertical="center" wrapText="1" shrinkToFi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2" fontId="2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2" fontId="2" fillId="0" borderId="5" xfId="0" applyNumberFormat="1" applyFont="1" applyBorder="1" applyAlignment="1">
      <alignment horizontal="center" vertical="center"/>
    </xf>
    <xf numFmtId="12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2" fillId="0" borderId="0" xfId="0" applyNumberFormat="1" applyFont="1" applyAlignment="1">
      <alignment vertical="center"/>
    </xf>
    <xf numFmtId="164" fontId="2" fillId="0" borderId="1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3" xfId="0" applyNumberFormat="1" applyFont="1" applyBorder="1" applyAlignment="1">
      <alignment vertical="center"/>
    </xf>
    <xf numFmtId="2" fontId="2" fillId="0" borderId="5" xfId="0" applyNumberFormat="1" applyFont="1" applyBorder="1" applyAlignment="1">
      <alignment vertical="center"/>
    </xf>
    <xf numFmtId="2" fontId="2" fillId="0" borderId="8" xfId="0" applyNumberFormat="1" applyFont="1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 shrinkToFit="1"/>
    </xf>
    <xf numFmtId="0" fontId="2" fillId="0" borderId="4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7D0A1-58FC-034C-9C2A-BEC6BC8B3D8E}">
  <dimension ref="A1:P15"/>
  <sheetViews>
    <sheetView tabSelected="1" workbookViewId="0">
      <selection activeCell="G20" sqref="G20"/>
    </sheetView>
  </sheetViews>
  <sheetFormatPr baseColWidth="10" defaultRowHeight="16"/>
  <cols>
    <col min="1" max="1" width="10.83203125" customWidth="1"/>
    <col min="7" max="7" width="20.1640625" bestFit="1" customWidth="1"/>
    <col min="9" max="9" width="25" bestFit="1" customWidth="1"/>
    <col min="11" max="11" width="30.33203125" bestFit="1" customWidth="1"/>
    <col min="13" max="13" width="25" bestFit="1" customWidth="1"/>
  </cols>
  <sheetData>
    <row r="1" spans="1:16" ht="18">
      <c r="A1" s="47" t="s">
        <v>32</v>
      </c>
      <c r="B1" s="47"/>
      <c r="C1" s="47"/>
      <c r="D1" s="47"/>
      <c r="E1" s="47"/>
      <c r="F1" s="47"/>
      <c r="G1" s="47"/>
    </row>
    <row r="2" spans="1:16" ht="17" thickBot="1"/>
    <row r="3" spans="1:16" ht="18">
      <c r="A3" s="32" t="s">
        <v>0</v>
      </c>
      <c r="B3" s="35" t="s">
        <v>1</v>
      </c>
      <c r="C3" s="35" t="s">
        <v>2</v>
      </c>
      <c r="D3" s="35" t="s">
        <v>3</v>
      </c>
      <c r="E3" s="31" t="s">
        <v>4</v>
      </c>
      <c r="F3" s="8"/>
      <c r="G3" s="10" t="s">
        <v>5</v>
      </c>
      <c r="H3" s="8"/>
      <c r="I3" s="10" t="s">
        <v>6</v>
      </c>
      <c r="J3" s="8"/>
      <c r="K3" s="10" t="s">
        <v>7</v>
      </c>
      <c r="L3" s="8"/>
      <c r="M3" s="10" t="s">
        <v>8</v>
      </c>
      <c r="O3" s="11" t="s">
        <v>16</v>
      </c>
      <c r="P3" s="11" t="s">
        <v>17</v>
      </c>
    </row>
    <row r="4" spans="1:16" ht="18">
      <c r="A4" s="33" t="s">
        <v>1</v>
      </c>
      <c r="B4" s="11">
        <v>1</v>
      </c>
      <c r="C4" s="12">
        <v>0.33333333333333331</v>
      </c>
      <c r="D4" s="11">
        <v>5</v>
      </c>
      <c r="E4" s="13">
        <v>3</v>
      </c>
      <c r="F4" s="11"/>
      <c r="G4" s="14">
        <f>GEOMEAN(B4:E4)</f>
        <v>1.4953487812212205</v>
      </c>
      <c r="H4" s="11"/>
      <c r="I4" s="14">
        <f>SUM(G4:G7)</f>
        <v>5.8048785873894371</v>
      </c>
      <c r="J4" s="11"/>
      <c r="K4" s="14">
        <f>G4/I4</f>
        <v>0.25760207706492394</v>
      </c>
      <c r="L4" s="11"/>
      <c r="M4" s="15" t="s">
        <v>9</v>
      </c>
      <c r="O4" s="11">
        <f>COUNT(B4:B7)</f>
        <v>4</v>
      </c>
      <c r="P4" s="11">
        <v>0.9</v>
      </c>
    </row>
    <row r="5" spans="1:16" ht="18">
      <c r="A5" s="33" t="s">
        <v>2</v>
      </c>
      <c r="B5" s="11">
        <v>3</v>
      </c>
      <c r="C5" s="11">
        <v>1</v>
      </c>
      <c r="D5" s="11">
        <v>8</v>
      </c>
      <c r="E5" s="13">
        <v>5</v>
      </c>
      <c r="F5" s="11"/>
      <c r="G5" s="14">
        <f>GEOMEAN(B5:E5)</f>
        <v>3.3097509196468731</v>
      </c>
      <c r="H5" s="11"/>
      <c r="I5" s="14"/>
      <c r="J5" s="11"/>
      <c r="K5" s="14">
        <f>G5/I4</f>
        <v>0.57016712233000044</v>
      </c>
      <c r="L5" s="11"/>
      <c r="M5" s="15" t="s">
        <v>10</v>
      </c>
    </row>
    <row r="6" spans="1:16" ht="18">
      <c r="A6" s="33" t="s">
        <v>3</v>
      </c>
      <c r="B6" s="12">
        <v>0.2</v>
      </c>
      <c r="C6" s="12">
        <v>0.125</v>
      </c>
      <c r="D6" s="11">
        <v>1</v>
      </c>
      <c r="E6" s="16">
        <v>0.25</v>
      </c>
      <c r="F6" s="11"/>
      <c r="G6" s="14">
        <f>GEOMEAN(B6:E6)</f>
        <v>0.28117066259517454</v>
      </c>
      <c r="H6" s="11"/>
      <c r="I6" s="14"/>
      <c r="J6" s="11"/>
      <c r="K6" s="14">
        <f>G6/I4</f>
        <v>4.8436958389791625E-2</v>
      </c>
      <c r="L6" s="11"/>
      <c r="M6" s="15" t="s">
        <v>11</v>
      </c>
    </row>
    <row r="7" spans="1:16" ht="19" thickBot="1">
      <c r="A7" s="34" t="s">
        <v>4</v>
      </c>
      <c r="B7" s="17">
        <v>0.33333333333333331</v>
      </c>
      <c r="C7" s="17">
        <v>0.2</v>
      </c>
      <c r="D7" s="18">
        <v>4</v>
      </c>
      <c r="E7" s="19">
        <v>1</v>
      </c>
      <c r="F7" s="18"/>
      <c r="G7" s="20">
        <f>GEOMEAN(B7:E7)</f>
        <v>0.71860822392616841</v>
      </c>
      <c r="H7" s="18"/>
      <c r="I7" s="20"/>
      <c r="J7" s="18"/>
      <c r="K7" s="20">
        <f>G7/I4</f>
        <v>0.12379384221528396</v>
      </c>
      <c r="L7" s="18"/>
      <c r="M7" s="21" t="s">
        <v>12</v>
      </c>
    </row>
    <row r="8" spans="1:16" ht="17" thickBot="1"/>
    <row r="9" spans="1:16" ht="18">
      <c r="A9" s="48" t="s">
        <v>13</v>
      </c>
      <c r="B9" s="24">
        <f>SUM(B4:B7)</f>
        <v>4.5333333333333332</v>
      </c>
      <c r="C9" s="24">
        <f>SUM(C4:C7)</f>
        <v>1.6583333333333332</v>
      </c>
      <c r="D9" s="24">
        <f>SUM(D4:D7)</f>
        <v>18</v>
      </c>
      <c r="E9" s="26">
        <f>SUM(E4:E7)</f>
        <v>9.25</v>
      </c>
      <c r="F9" s="1"/>
      <c r="G9" s="10" t="s">
        <v>14</v>
      </c>
      <c r="H9" s="1"/>
      <c r="I9" s="10" t="s">
        <v>15</v>
      </c>
      <c r="J9" s="1"/>
      <c r="K9" s="10" t="s">
        <v>18</v>
      </c>
      <c r="L9" s="1"/>
      <c r="M9" s="44" t="str">
        <f>IF(K10&lt;0.2,"уточнение не требуется","уточнение требуется")</f>
        <v>уточнение не требуется</v>
      </c>
    </row>
    <row r="10" spans="1:16" ht="16" customHeight="1">
      <c r="A10" s="49"/>
      <c r="B10" s="22"/>
      <c r="C10" s="22"/>
      <c r="D10" s="22"/>
      <c r="E10" s="27"/>
      <c r="G10" s="14">
        <f>B9*K4+C9*K5+D9*K6+E9*K7</f>
        <v>4.1302815187325317</v>
      </c>
      <c r="I10" s="23">
        <f>(G10-O4)/(O4-1)</f>
        <v>4.3427172910843893E-2</v>
      </c>
      <c r="K10" s="23">
        <f>I10/P4</f>
        <v>4.8252414345382105E-2</v>
      </c>
      <c r="M10" s="45"/>
    </row>
    <row r="11" spans="1:16" ht="16" customHeight="1">
      <c r="A11" s="49"/>
      <c r="B11" s="22"/>
      <c r="C11" s="22"/>
      <c r="D11" s="22"/>
      <c r="E11" s="27"/>
      <c r="G11" s="29"/>
      <c r="I11" s="29"/>
      <c r="K11" s="29"/>
      <c r="M11" s="45"/>
    </row>
    <row r="12" spans="1:16" ht="16" customHeight="1">
      <c r="A12" s="49"/>
      <c r="B12" s="22"/>
      <c r="C12" s="22"/>
      <c r="D12" s="22"/>
      <c r="E12" s="27"/>
      <c r="G12" s="29"/>
      <c r="I12" s="29"/>
      <c r="K12" s="29"/>
      <c r="M12" s="45"/>
    </row>
    <row r="13" spans="1:16" ht="16" customHeight="1">
      <c r="A13" s="49"/>
      <c r="B13" s="22"/>
      <c r="C13" s="22"/>
      <c r="D13" s="22"/>
      <c r="E13" s="27"/>
      <c r="G13" s="29"/>
      <c r="I13" s="29"/>
      <c r="K13" s="29"/>
      <c r="M13" s="45"/>
    </row>
    <row r="14" spans="1:16" ht="16" customHeight="1" thickBot="1">
      <c r="A14" s="50"/>
      <c r="B14" s="25"/>
      <c r="C14" s="25"/>
      <c r="D14" s="25"/>
      <c r="E14" s="28"/>
      <c r="F14" s="4"/>
      <c r="G14" s="30"/>
      <c r="H14" s="4"/>
      <c r="I14" s="30"/>
      <c r="J14" s="4"/>
      <c r="K14" s="30"/>
      <c r="L14" s="4"/>
      <c r="M14" s="46"/>
    </row>
    <row r="15" spans="1:16" ht="16" customHeight="1">
      <c r="A15" s="7"/>
    </row>
  </sheetData>
  <mergeCells count="3">
    <mergeCell ref="M9:M14"/>
    <mergeCell ref="A1:G1"/>
    <mergeCell ref="A9:A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9A2DD-EE80-DD44-B7A8-87CF5F00D86E}">
  <dimension ref="A1:M26"/>
  <sheetViews>
    <sheetView workbookViewId="0">
      <selection activeCell="G3" sqref="G3"/>
    </sheetView>
  </sheetViews>
  <sheetFormatPr baseColWidth="10" defaultRowHeight="16"/>
  <cols>
    <col min="7" max="7" width="16" bestFit="1" customWidth="1"/>
    <col min="9" max="9" width="18.6640625" bestFit="1" customWidth="1"/>
    <col min="11" max="11" width="29" bestFit="1" customWidth="1"/>
    <col min="13" max="13" width="25" bestFit="1" customWidth="1"/>
  </cols>
  <sheetData>
    <row r="1" spans="1:10" ht="18">
      <c r="A1" s="6"/>
      <c r="B1" s="6"/>
      <c r="C1" s="6"/>
      <c r="D1" s="6"/>
      <c r="E1" s="6"/>
      <c r="F1" s="6"/>
      <c r="G1" s="6"/>
    </row>
    <row r="2" spans="1:10" ht="17" thickBot="1"/>
    <row r="3" spans="1:10" ht="18">
      <c r="A3" s="57" t="s">
        <v>19</v>
      </c>
      <c r="B3" s="54" t="s">
        <v>20</v>
      </c>
      <c r="C3" s="55"/>
      <c r="D3" s="55"/>
      <c r="E3" s="56"/>
      <c r="G3" s="11" t="s">
        <v>16</v>
      </c>
      <c r="H3" s="11" t="s">
        <v>25</v>
      </c>
    </row>
    <row r="4" spans="1:10" ht="18">
      <c r="A4" s="58"/>
      <c r="B4" s="36" t="s">
        <v>1</v>
      </c>
      <c r="C4" s="36" t="s">
        <v>2</v>
      </c>
      <c r="D4" s="36" t="s">
        <v>3</v>
      </c>
      <c r="E4" s="37" t="s">
        <v>4</v>
      </c>
      <c r="G4" s="11">
        <f>COUNT(B5:E5)</f>
        <v>4</v>
      </c>
      <c r="H4" s="11">
        <f>COUNT(A5:A7)</f>
        <v>3</v>
      </c>
    </row>
    <row r="5" spans="1:10" ht="18">
      <c r="A5" s="33">
        <v>1</v>
      </c>
      <c r="B5" s="11">
        <v>2</v>
      </c>
      <c r="C5" s="11">
        <v>1</v>
      </c>
      <c r="D5" s="11">
        <v>4</v>
      </c>
      <c r="E5" s="13">
        <v>3</v>
      </c>
    </row>
    <row r="6" spans="1:10" ht="18">
      <c r="A6" s="33">
        <v>2</v>
      </c>
      <c r="B6" s="11">
        <v>1</v>
      </c>
      <c r="C6" s="11">
        <v>2</v>
      </c>
      <c r="D6" s="11">
        <v>4</v>
      </c>
      <c r="E6" s="13">
        <v>3</v>
      </c>
    </row>
    <row r="7" spans="1:10" ht="19" thickBot="1">
      <c r="A7" s="34">
        <v>3</v>
      </c>
      <c r="B7" s="18">
        <v>1</v>
      </c>
      <c r="C7" s="18">
        <v>2</v>
      </c>
      <c r="D7" s="18">
        <v>3</v>
      </c>
      <c r="E7" s="19">
        <v>4</v>
      </c>
      <c r="F7" s="3"/>
    </row>
    <row r="8" spans="1:10" ht="17" thickBot="1"/>
    <row r="9" spans="1:10" ht="18">
      <c r="A9" s="57" t="s">
        <v>19</v>
      </c>
      <c r="B9" s="54" t="s">
        <v>20</v>
      </c>
      <c r="C9" s="55"/>
      <c r="D9" s="55"/>
      <c r="E9" s="56"/>
    </row>
    <row r="10" spans="1:10" ht="18">
      <c r="A10" s="58"/>
      <c r="B10" s="38" t="s">
        <v>1</v>
      </c>
      <c r="C10" s="38" t="s">
        <v>2</v>
      </c>
      <c r="D10" s="38" t="s">
        <v>3</v>
      </c>
      <c r="E10" s="39" t="s">
        <v>4</v>
      </c>
      <c r="G10" s="11"/>
    </row>
    <row r="11" spans="1:10" ht="18">
      <c r="A11" s="33">
        <v>1</v>
      </c>
      <c r="B11" s="11">
        <f>G4-B5</f>
        <v>2</v>
      </c>
      <c r="C11" s="11">
        <f>G4-C5</f>
        <v>3</v>
      </c>
      <c r="D11" s="11">
        <f>G4-D5</f>
        <v>0</v>
      </c>
      <c r="E11" s="13">
        <f>G4-E5</f>
        <v>1</v>
      </c>
    </row>
    <row r="12" spans="1:10" ht="18">
      <c r="A12" s="33">
        <v>2</v>
      </c>
      <c r="B12" s="11">
        <f>G4-B6</f>
        <v>3</v>
      </c>
      <c r="C12" s="11">
        <f>G4-C6</f>
        <v>2</v>
      </c>
      <c r="D12" s="11">
        <f>G4-D6</f>
        <v>0</v>
      </c>
      <c r="E12" s="13">
        <f>G4-E6</f>
        <v>1</v>
      </c>
    </row>
    <row r="13" spans="1:10" ht="19" thickBot="1">
      <c r="A13" s="34">
        <v>3</v>
      </c>
      <c r="B13" s="18">
        <f>G4-B7</f>
        <v>3</v>
      </c>
      <c r="C13" s="18">
        <f>G4-C7</f>
        <v>2</v>
      </c>
      <c r="D13" s="18">
        <f>G4-D7</f>
        <v>1</v>
      </c>
      <c r="E13" s="19">
        <f>G4-E7</f>
        <v>0</v>
      </c>
    </row>
    <row r="14" spans="1:10" ht="17" thickBot="1"/>
    <row r="15" spans="1:10" ht="18" customHeight="1">
      <c r="A15" s="51" t="s">
        <v>23</v>
      </c>
      <c r="B15" s="8">
        <f>SUM(B11:B13)</f>
        <v>8</v>
      </c>
      <c r="C15" s="8">
        <f t="shared" ref="C15:E15" si="0">SUM(C11:C13)</f>
        <v>7</v>
      </c>
      <c r="D15" s="8">
        <f t="shared" si="0"/>
        <v>1</v>
      </c>
      <c r="E15" s="9">
        <f t="shared" si="0"/>
        <v>2</v>
      </c>
      <c r="G15" s="10" t="s">
        <v>22</v>
      </c>
    </row>
    <row r="16" spans="1:10" ht="19" thickBot="1">
      <c r="A16" s="52"/>
      <c r="E16" s="2"/>
      <c r="G16" s="21">
        <f>SUM(B15:E15)</f>
        <v>18</v>
      </c>
      <c r="H16" s="11"/>
      <c r="I16" s="11"/>
      <c r="J16" s="11"/>
    </row>
    <row r="17" spans="1:13" ht="17" thickBot="1">
      <c r="A17" s="53"/>
      <c r="B17" s="4"/>
      <c r="C17" s="4"/>
      <c r="D17" s="4"/>
      <c r="E17" s="5"/>
    </row>
    <row r="18" spans="1:13" ht="18" customHeight="1" thickBot="1"/>
    <row r="19" spans="1:13" ht="16" customHeight="1">
      <c r="A19" s="51" t="s">
        <v>7</v>
      </c>
      <c r="B19" s="40">
        <f>B15/G16</f>
        <v>0.44444444444444442</v>
      </c>
      <c r="C19" s="40">
        <f>C15/G16</f>
        <v>0.3888888888888889</v>
      </c>
      <c r="D19" s="40">
        <f>D15/G16</f>
        <v>5.5555555555555552E-2</v>
      </c>
      <c r="E19" s="41">
        <f>E15/G16</f>
        <v>0.1111111111111111</v>
      </c>
      <c r="G19" s="10" t="s">
        <v>8</v>
      </c>
    </row>
    <row r="20" spans="1:13" ht="18">
      <c r="A20" s="52"/>
      <c r="E20" s="2"/>
      <c r="G20" s="15" t="s">
        <v>1</v>
      </c>
    </row>
    <row r="21" spans="1:13" ht="19" thickBot="1">
      <c r="A21" s="53"/>
      <c r="B21" s="4"/>
      <c r="C21" s="4"/>
      <c r="D21" s="4"/>
      <c r="E21" s="5"/>
      <c r="G21" s="15" t="s">
        <v>2</v>
      </c>
    </row>
    <row r="22" spans="1:13" ht="18">
      <c r="G22" s="15" t="s">
        <v>4</v>
      </c>
    </row>
    <row r="23" spans="1:13" ht="19" thickBot="1">
      <c r="G23" s="21" t="s">
        <v>3</v>
      </c>
    </row>
    <row r="24" spans="1:13" ht="17" thickBot="1"/>
    <row r="25" spans="1:13" ht="18" customHeight="1">
      <c r="A25" s="51" t="s">
        <v>21</v>
      </c>
      <c r="B25" s="8">
        <f>SUM(B5:B7)</f>
        <v>4</v>
      </c>
      <c r="C25" s="8">
        <f>SUM(C5:C7)</f>
        <v>5</v>
      </c>
      <c r="D25" s="8">
        <f>SUM(D5:D7)</f>
        <v>11</v>
      </c>
      <c r="E25" s="9">
        <f>SUM(E5:E7)</f>
        <v>10</v>
      </c>
      <c r="F25" s="1"/>
      <c r="G25" s="10" t="s">
        <v>24</v>
      </c>
      <c r="H25" s="1"/>
      <c r="I25" s="10" t="s">
        <v>26</v>
      </c>
      <c r="J25" s="1"/>
      <c r="K25" s="10" t="s">
        <v>27</v>
      </c>
      <c r="L25" s="1"/>
      <c r="M25" s="44" t="str">
        <f>IF(K26&gt;=0.5,"уточнение не требуется","уточнение требуется")</f>
        <v>уточнение не требуется</v>
      </c>
    </row>
    <row r="26" spans="1:13" ht="19" thickBot="1">
      <c r="A26" s="53"/>
      <c r="B26" s="4"/>
      <c r="C26" s="4"/>
      <c r="D26" s="4"/>
      <c r="E26" s="5"/>
      <c r="F26" s="4"/>
      <c r="G26" s="20">
        <f>H4*(G4+1)/2</f>
        <v>7.5</v>
      </c>
      <c r="H26" s="4"/>
      <c r="I26" s="21">
        <f>POWER(D25-G26,2)+POWER(C25-G26,2)+POWER(D25-G26,2)+POWER(E25-G26,2)</f>
        <v>37</v>
      </c>
      <c r="J26" s="4"/>
      <c r="K26" s="20">
        <f>12*I26/(POWER(H4,2)*G4*(POWER(G4,2)-1))</f>
        <v>0.82222222222222219</v>
      </c>
      <c r="L26" s="4"/>
      <c r="M26" s="46"/>
    </row>
  </sheetData>
  <mergeCells count="8">
    <mergeCell ref="A19:A21"/>
    <mergeCell ref="A15:A17"/>
    <mergeCell ref="A25:A26"/>
    <mergeCell ref="M25:M26"/>
    <mergeCell ref="B3:E3"/>
    <mergeCell ref="B9:E9"/>
    <mergeCell ref="A3:A4"/>
    <mergeCell ref="A9:A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68D4-6C1C-2846-A9FD-69FC5F36CD9B}">
  <dimension ref="A2:J24"/>
  <sheetViews>
    <sheetView workbookViewId="0">
      <selection activeCell="K16" sqref="K16"/>
    </sheetView>
  </sheetViews>
  <sheetFormatPr baseColWidth="10" defaultRowHeight="16"/>
  <cols>
    <col min="7" max="7" width="29.33203125" bestFit="1" customWidth="1"/>
  </cols>
  <sheetData>
    <row r="2" spans="1:10" ht="17" thickBot="1"/>
    <row r="3" spans="1:10" ht="18" customHeight="1">
      <c r="A3" s="57" t="s">
        <v>19</v>
      </c>
      <c r="B3" s="54" t="s">
        <v>20</v>
      </c>
      <c r="C3" s="55"/>
      <c r="D3" s="55"/>
      <c r="E3" s="56"/>
      <c r="G3" s="44" t="s">
        <v>30</v>
      </c>
      <c r="I3" s="11" t="s">
        <v>16</v>
      </c>
      <c r="J3" s="11" t="s">
        <v>25</v>
      </c>
    </row>
    <row r="4" spans="1:10" ht="18">
      <c r="A4" s="58"/>
      <c r="B4" s="36" t="s">
        <v>1</v>
      </c>
      <c r="C4" s="36" t="s">
        <v>2</v>
      </c>
      <c r="D4" s="36" t="s">
        <v>3</v>
      </c>
      <c r="E4" s="37" t="s">
        <v>4</v>
      </c>
      <c r="G4" s="45"/>
      <c r="I4" s="11">
        <f>COUNT(B5:E5)</f>
        <v>4</v>
      </c>
      <c r="J4" s="11">
        <f>COUNT(A5:A7)</f>
        <v>3</v>
      </c>
    </row>
    <row r="5" spans="1:10" ht="18">
      <c r="A5" s="33">
        <v>1</v>
      </c>
      <c r="B5" s="11">
        <v>9</v>
      </c>
      <c r="C5" s="11">
        <v>10</v>
      </c>
      <c r="D5" s="11">
        <v>4</v>
      </c>
      <c r="E5" s="13">
        <v>6</v>
      </c>
      <c r="G5" s="14">
        <f>(1/(I4-1))*(POWER(B5-B18,2)+POWER(C5-C18,2)+POWER(D5-D18,2)+POWER(E5-E18,2))</f>
        <v>0.55555555555555514</v>
      </c>
    </row>
    <row r="6" spans="1:10" ht="18">
      <c r="A6" s="33">
        <v>2</v>
      </c>
      <c r="B6" s="11">
        <v>10</v>
      </c>
      <c r="C6" s="11">
        <v>8</v>
      </c>
      <c r="D6" s="11">
        <v>4</v>
      </c>
      <c r="E6" s="13">
        <v>7</v>
      </c>
      <c r="G6" s="14">
        <f>(1/(I4-1))*(POWER(B6-B18,2)+POWER(C6-C18,2)+POWER(D6-D18,2)+POWER(E6-E18,2))</f>
        <v>0.99999999999999978</v>
      </c>
    </row>
    <row r="7" spans="1:10" ht="19" thickBot="1">
      <c r="A7" s="34">
        <v>3</v>
      </c>
      <c r="B7" s="18">
        <v>10</v>
      </c>
      <c r="C7" s="18">
        <v>9</v>
      </c>
      <c r="D7" s="18">
        <v>5</v>
      </c>
      <c r="E7" s="19">
        <v>4</v>
      </c>
      <c r="G7" s="43">
        <f>(1/(I4-1))*(POWER(B7-B18,2)+POWER(C7-C18,2)+POWER(D7-D18,2)+POWER(E7-E18,2))</f>
        <v>1.1111111111111116</v>
      </c>
    </row>
    <row r="8" spans="1:10" ht="17" thickBot="1"/>
    <row r="9" spans="1:10" ht="18" customHeight="1">
      <c r="A9" s="51" t="s">
        <v>28</v>
      </c>
      <c r="B9" s="8">
        <f>SUM(B5:B7)</f>
        <v>29</v>
      </c>
      <c r="C9" s="8">
        <f t="shared" ref="C9:E9" si="0">SUM(C5:C7)</f>
        <v>27</v>
      </c>
      <c r="D9" s="8">
        <f t="shared" si="0"/>
        <v>13</v>
      </c>
      <c r="E9" s="9">
        <f t="shared" si="0"/>
        <v>17</v>
      </c>
      <c r="G9" s="10" t="s">
        <v>22</v>
      </c>
    </row>
    <row r="10" spans="1:10" ht="16" customHeight="1" thickBot="1">
      <c r="A10" s="53"/>
      <c r="B10" s="4"/>
      <c r="C10" s="4"/>
      <c r="D10" s="4"/>
      <c r="E10" s="5"/>
      <c r="G10" s="21">
        <f>SUM(B9:E9)</f>
        <v>86</v>
      </c>
    </row>
    <row r="11" spans="1:10" ht="17" thickBot="1"/>
    <row r="12" spans="1:10" ht="16" customHeight="1">
      <c r="A12" s="51" t="s">
        <v>7</v>
      </c>
      <c r="B12" s="40">
        <f>B9/G10</f>
        <v>0.33720930232558138</v>
      </c>
      <c r="C12" s="40">
        <f>C9/G10</f>
        <v>0.31395348837209303</v>
      </c>
      <c r="D12" s="40">
        <f>D9/G10</f>
        <v>0.15116279069767441</v>
      </c>
      <c r="E12" s="41">
        <f>E9/G10</f>
        <v>0.19767441860465115</v>
      </c>
      <c r="G12" s="10" t="s">
        <v>8</v>
      </c>
    </row>
    <row r="13" spans="1:10" ht="16" customHeight="1">
      <c r="A13" s="52"/>
      <c r="E13" s="2"/>
      <c r="G13" s="15" t="s">
        <v>1</v>
      </c>
    </row>
    <row r="14" spans="1:10" ht="19" thickBot="1">
      <c r="A14" s="53"/>
      <c r="B14" s="4"/>
      <c r="C14" s="4"/>
      <c r="D14" s="4"/>
      <c r="E14" s="5"/>
      <c r="G14" s="15" t="s">
        <v>2</v>
      </c>
    </row>
    <row r="15" spans="1:10" ht="18">
      <c r="G15" s="15" t="s">
        <v>4</v>
      </c>
    </row>
    <row r="16" spans="1:10" ht="19" thickBot="1">
      <c r="G16" s="21" t="s">
        <v>3</v>
      </c>
    </row>
    <row r="17" spans="1:5" ht="17" thickBot="1"/>
    <row r="18" spans="1:5" ht="18">
      <c r="A18" s="51" t="s">
        <v>29</v>
      </c>
      <c r="B18" s="40">
        <f>B9/J4</f>
        <v>9.6666666666666661</v>
      </c>
      <c r="C18" s="40">
        <f>C9/J4</f>
        <v>9</v>
      </c>
      <c r="D18" s="40">
        <f>D9/J4</f>
        <v>4.333333333333333</v>
      </c>
      <c r="E18" s="41">
        <f>E9/J4</f>
        <v>5.666666666666667</v>
      </c>
    </row>
    <row r="19" spans="1:5" ht="17" thickBot="1">
      <c r="A19" s="53"/>
      <c r="B19" s="4"/>
      <c r="C19" s="4"/>
      <c r="D19" s="4"/>
      <c r="E19" s="5"/>
    </row>
    <row r="20" spans="1:5" ht="17" thickBot="1"/>
    <row r="21" spans="1:5" ht="16" customHeight="1">
      <c r="A21" s="51" t="s">
        <v>31</v>
      </c>
      <c r="B21" s="40">
        <f>(1/(J4-1))*(POWER(B5-B18,2)+POWER(B6-B18,2)+POWER(B7-B18,2))</f>
        <v>0.33333333333333331</v>
      </c>
      <c r="C21" s="40">
        <f>(1/(J4-1))*(POWER(C5-C18,2)+POWER(C6-C18,2)+POWER(C7-C18,2))</f>
        <v>1</v>
      </c>
      <c r="D21" s="40">
        <f>(1/(J4-1))*(POWER(D5-D18,2)+POWER(D6-D18,2)+POWER(D7-D18,2))</f>
        <v>0.33333333333333337</v>
      </c>
      <c r="E21" s="42">
        <f>(1/(J4-1))*(POWER(E5-E18,2)+POWER(E6-E18,2)+POWER(E7-E18,2))</f>
        <v>2.333333333333333</v>
      </c>
    </row>
    <row r="22" spans="1:5" ht="16" customHeight="1">
      <c r="A22" s="52"/>
      <c r="E22" s="2"/>
    </row>
    <row r="23" spans="1:5" ht="16" customHeight="1">
      <c r="A23" s="52"/>
      <c r="E23" s="2"/>
    </row>
    <row r="24" spans="1:5" ht="17" thickBot="1">
      <c r="A24" s="53"/>
      <c r="B24" s="4"/>
      <c r="C24" s="4"/>
      <c r="D24" s="4"/>
      <c r="E24" s="5"/>
    </row>
  </sheetData>
  <mergeCells count="7">
    <mergeCell ref="A18:A19"/>
    <mergeCell ref="G3:G4"/>
    <mergeCell ref="A21:A24"/>
    <mergeCell ref="A3:A4"/>
    <mergeCell ref="B3:E3"/>
    <mergeCell ref="A9:A10"/>
    <mergeCell ref="A12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Метод Саати</vt:lpstr>
      <vt:lpstr>Метод предпочтений</vt:lpstr>
      <vt:lpstr>Метод ранга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Нина Альхимович</dc:creator>
  <cp:lastModifiedBy>Нина Альхимович</cp:lastModifiedBy>
  <dcterms:created xsi:type="dcterms:W3CDTF">2024-02-05T19:33:40Z</dcterms:created>
  <dcterms:modified xsi:type="dcterms:W3CDTF">2024-02-15T08:30:31Z</dcterms:modified>
</cp:coreProperties>
</file>