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3c47e42588b896c6/Documents/"/>
    </mc:Choice>
  </mc:AlternateContent>
  <xr:revisionPtr revIDLastSave="2" documentId="8_{8309BF83-7779-45FA-BC79-C1C616CD306A}" xr6:coauthVersionLast="47" xr6:coauthVersionMax="47" xr10:uidLastSave="{E9ADEE2D-8245-4E8D-BC38-3B926B2ED277}"/>
  <bookViews>
    <workbookView xWindow="-108" yWindow="-108" windowWidth="23256" windowHeight="12456" firstSheet="2" activeTab="4" xr2:uid="{2808D947-87DF-41C3-9C8F-B5C20640C87E}"/>
  </bookViews>
  <sheets>
    <sheet name="Pivot_Region_Month" sheetId="2" r:id="rId1"/>
    <sheet name="Pivot_Top5_Products" sheetId="3" r:id="rId2"/>
    <sheet name="Pivot_Category_Region" sheetId="4" r:id="rId3"/>
    <sheet name="Pivot_SalesByRegion" sheetId="5" r:id="rId4"/>
    <sheet name="Dashboard" sheetId="6" r:id="rId5"/>
    <sheet name="SuperMartSales" sheetId="1" r:id="rId6"/>
  </sheets>
  <definedNames>
    <definedName name="_xlnm.Print_Area" localSheetId="4">Dashboard!$A$1:$N$1</definedName>
    <definedName name="Slicer_Order_Month">#N/A</definedName>
    <definedName name="Slicer_Product_Category">#N/A</definedName>
    <definedName name="Slicer_Region">#N/A</definedName>
    <definedName name="TotalSales">Dashboard!$B$3</definedName>
  </definedNames>
  <calcPr calcId="191029"/>
  <pivotCaches>
    <pivotCache cacheId="0" r:id="rId7"/>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6" l="1"/>
  <c r="K4" i="6"/>
  <c r="K5" i="6" s="1"/>
  <c r="K3" i="6"/>
  <c r="B3" i="6"/>
  <c r="B6" i="6"/>
  <c r="B5" i="6"/>
  <c r="B4"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2" i="1"/>
</calcChain>
</file>

<file path=xl/sharedStrings.xml><?xml version="1.0" encoding="utf-8"?>
<sst xmlns="http://schemas.openxmlformats.org/spreadsheetml/2006/main" count="325" uniqueCount="120">
  <si>
    <t>Order ID</t>
  </si>
  <si>
    <t>Order Date</t>
  </si>
  <si>
    <t>Customer Name</t>
  </si>
  <si>
    <t>Region</t>
  </si>
  <si>
    <t>Quantity Sold</t>
  </si>
  <si>
    <t>Unit Price</t>
  </si>
  <si>
    <t>Sales Amount</t>
  </si>
  <si>
    <t>Product Category</t>
  </si>
  <si>
    <t>Product Name</t>
  </si>
  <si>
    <t>ORD0001</t>
  </si>
  <si>
    <t>Sneha</t>
  </si>
  <si>
    <t>East</t>
  </si>
  <si>
    <t>Electronics</t>
  </si>
  <si>
    <t>Laptop</t>
  </si>
  <si>
    <t>ORD0002</t>
  </si>
  <si>
    <t>Ravi</t>
  </si>
  <si>
    <t>West</t>
  </si>
  <si>
    <t>Groceries</t>
  </si>
  <si>
    <t>Milk</t>
  </si>
  <si>
    <t>ORD0003</t>
  </si>
  <si>
    <t>Pooja</t>
  </si>
  <si>
    <t>North</t>
  </si>
  <si>
    <t>Clothing</t>
  </si>
  <si>
    <t>Jacket</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</si>
  <si>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</si>
  <si>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</si>
  <si>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</si>
  <si>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</si>
  <si>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</si>
  <si>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</si>
  <si>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</si>
  <si>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</si>
  <si>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</si>
  <si>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</si>
  <si>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</si>
  <si>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</si>
  <si>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</si>
  <si>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</si>
  <si>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</si>
  <si>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</si>
  <si>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</si>
  <si>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</si>
  <si>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</si>
  <si>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</si>
  <si>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</si>
  <si>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</si>
  <si>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</si>
  <si>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</si>
  <si>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</si>
  <si>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</si>
  <si>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</si>
  <si>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</si>
  <si>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</si>
  <si>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</si>
  <si>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</si>
  <si>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</si>
  <si>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</si>
  <si>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</si>
  <si>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</si>
  <si>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</si>
  <si>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</si>
  <si>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</si>
  <si>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</si>
  <si>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</si>
  <si>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</si>
  <si>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</si>
  <si>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</si>
  <si>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</si>
  <si>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</si>
  <si>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</si>
  <si>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</si>
  <si>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Karan</t>
  </si>
  <si>
    <t>South</t>
  </si>
  <si>
    <t>Smartphone</t>
  </si>
  <si>
    <t>Priya</t>
  </si>
  <si>
    <t>Furniture</t>
  </si>
  <si>
    <t>Chair</t>
  </si>
  <si>
    <t>Rice</t>
  </si>
  <si>
    <t>Smartwatch</t>
  </si>
  <si>
    <t>Amit</t>
  </si>
  <si>
    <t>Trousers</t>
  </si>
  <si>
    <t>Megha</t>
  </si>
  <si>
    <t>Bread</t>
  </si>
  <si>
    <t>Sofa</t>
  </si>
  <si>
    <t>Sourav</t>
  </si>
  <si>
    <t>Table</t>
  </si>
  <si>
    <t>Tablet</t>
  </si>
  <si>
    <t>Shirt</t>
  </si>
  <si>
    <t>Wheat</t>
  </si>
  <si>
    <t>Shelf</t>
  </si>
  <si>
    <t>Shoes</t>
  </si>
  <si>
    <t>Order Month</t>
  </si>
  <si>
    <t>Sales Category</t>
  </si>
  <si>
    <t>Repeat Customer</t>
  </si>
  <si>
    <t>Sum of Sales Amount</t>
  </si>
  <si>
    <t>Row Labels</t>
  </si>
  <si>
    <t>Grand Total</t>
  </si>
  <si>
    <t>June</t>
  </si>
  <si>
    <t>July</t>
  </si>
  <si>
    <t>August</t>
  </si>
  <si>
    <t>September</t>
  </si>
  <si>
    <t>October</t>
  </si>
  <si>
    <t>November</t>
  </si>
  <si>
    <t>December</t>
  </si>
  <si>
    <t>January</t>
  </si>
  <si>
    <t>Column Labels</t>
  </si>
  <si>
    <t>Total Sum of Sales Amount</t>
  </si>
  <si>
    <t>Total Sum of Quantity Sold</t>
  </si>
  <si>
    <t>Sum of Quantity Sold</t>
  </si>
  <si>
    <t>Products</t>
  </si>
  <si>
    <t>Month</t>
  </si>
  <si>
    <t>SuperMart Sales Dashboard</t>
  </si>
  <si>
    <t>Total Sales</t>
  </si>
  <si>
    <t>Total Orders</t>
  </si>
  <si>
    <t>Avg Order Value</t>
  </si>
  <si>
    <t>Repeat Customers</t>
  </si>
  <si>
    <t>Total Sales based on Region</t>
  </si>
  <si>
    <t>Total Orders based on Region</t>
  </si>
  <si>
    <t>Avg Order Value based on Region</t>
  </si>
  <si>
    <t>Repeat Customers based on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</si>
</sst>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_ [$₹-4009]\ * #,##0.00_ ;_ [$₹-4009]\ * \-#,##0.00_ ;_ [$₹-4009]\ * &quot;-&quot;??_ ;_ @_ "/>
  </numFmts>
  <fonts count="8">
    <font>
      <sz val="11"/>
      <color theme="1"/>
      <name val="Calibri"/>
      <family val="2"/>
      <scheme val="minor"/>
    </font>
    <font>
      <b/>
      <sz val="11"/>
      <color theme="1"/>
      <name val="Calibri"/>
      <family val="2"/>
      <scheme val="minor"/>
    </font>
    <font>
      <sz val="10"/>
      <color theme="1"/>
      <name val="Arial Unicode MS"/>
    </font>
    <font>
      <sz val="8"/>
      <name val="Calibri"/>
      <family val="2"/>
      <scheme val="minor"/>
    </font>
    <font>
      <sz val="14"/>
      <color theme="1"/>
      <name val="Calibri"/>
      <family val="2"/>
      <scheme val="minor"/>
    </font>
    <font>
      <b/>
      <sz val="24"/>
      <color theme="1"/>
      <name val="Calibri"/>
      <family val="2"/>
      <scheme val="minor"/>
    </font>
    <font>
      <b/>
      <sz val="14"/>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7" fillId="0" borderId="0" applyFont="0" applyFill="0" applyBorder="0" applyAlignment="0" applyProtection="0"/>
  </cellStyleXfs>
  <cellXfs count="16">
    <xf numFmtId="0" fontId="0" fillId="0" borderId="0" xfId="0"/>
    <xf numFmtId="0" fontId="1" fillId="0" borderId="0" xfId="0" applyFont="1"/>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2" fillId="0" borderId="0" xfId="0" applyFont="1" applyAlignment="1">
      <alignment vertical="center" wrapText="1"/>
    </xf>
    <xf numFmtId="0" fontId="0" fillId="0" borderId="0" xfId="0" pivotButton="1"/>
    <xf numFmtId="0" fontId="0" fillId="0" borderId="0" xfId="0" applyAlignment="1">
      <alignment horizontal="left"/>
    </xf>
    <xf numFmtId="164" fontId="0" fillId="0" borderId="0" xfId="0" applyNumberFormat="1"/>
    <xf numFmtId="0" fontId="6" fillId="0" borderId="0" xfId="0" applyFont="1"/>
    <xf numFmtId="165" fontId="4" fillId="0" borderId="0" xfId="0" applyNumberFormat="1" applyFont="1" applyAlignment="1">
      <alignment horizontal="right"/>
    </xf>
    <xf numFmtId="0" fontId="4" fillId="0" borderId="0" xfId="0" applyFont="1"/>
    <xf numFmtId="0" fontId="5" fillId="0" borderId="0" xfId="0" applyFont="1" applyAlignment="1">
      <alignment horizontal="center"/>
    </xf>
    <xf numFmtId="0" fontId="1" fillId="0" borderId="0" xfId="0" applyFont="1" applyAlignment="1">
      <alignment horizontal="center"/>
    </xf>
    <xf numFmtId="0" fontId="0" fillId="0" borderId="0" xfId="0" applyNumberFormat="1"/>
    <xf numFmtId="44" fontId="4" fillId="0" borderId="0" xfId="1" applyFont="1"/>
  </cellXfs>
  <cellStyles count="2">
    <cellStyle name="Currency" xfId="1" builtinId="4"/>
    <cellStyle name="Normal" xfId="0" builtinId="0"/>
  </cellStyles>
  <dxfs count="11">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Dashboard.xlsx]Pivot_Region_Month!PivotTable1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Monthly Sales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Pivot_Region_Month!$B$3:$B$4</c:f>
              <c:strCache>
                <c:ptCount val="1"/>
                <c:pt idx="0">
                  <c:v>East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Pivot_Region_Month!$B$5:$B$13</c:f>
              <c:numCache>
                <c:formatCode>"₹"\ #,##0.00</c:formatCode>
                <c:ptCount val="8"/>
                <c:pt idx="1">
                  <c:v>2160</c:v>
                </c:pt>
                <c:pt idx="2">
                  <c:v>1750</c:v>
                </c:pt>
                <c:pt idx="3">
                  <c:v>14800</c:v>
                </c:pt>
                <c:pt idx="4">
                  <c:v>15200</c:v>
                </c:pt>
                <c:pt idx="5">
                  <c:v>6287</c:v>
                </c:pt>
                <c:pt idx="6">
                  <c:v>100300</c:v>
                </c:pt>
                <c:pt idx="7">
                  <c:v>3600</c:v>
                </c:pt>
              </c:numCache>
            </c:numRef>
          </c:val>
          <c:smooth val="0"/>
          <c:extLst>
            <c:ext xmlns:c16="http://schemas.microsoft.com/office/drawing/2014/chart" uri="{C3380CC4-5D6E-409C-BE32-E72D297353CC}">
              <c16:uniqueId val="{00000000-028C-40E1-84D5-A31AF56025AA}"/>
            </c:ext>
          </c:extLst>
        </c:ser>
        <c:ser>
          <c:idx val="1"/>
          <c:order val="1"/>
          <c:tx>
            <c:strRef>
              <c:f>Pivot_Region_Month!$C$3:$C$4</c:f>
              <c:strCache>
                <c:ptCount val="1"/>
                <c:pt idx="0">
                  <c:v>North</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Pivot_Region_Month!$C$5:$C$13</c:f>
              <c:numCache>
                <c:formatCode>"₹"\ #,##0.00</c:formatCode>
                <c:ptCount val="8"/>
                <c:pt idx="0">
                  <c:v>67490</c:v>
                </c:pt>
                <c:pt idx="2">
                  <c:v>3955</c:v>
                </c:pt>
                <c:pt idx="4">
                  <c:v>21300</c:v>
                </c:pt>
                <c:pt idx="6">
                  <c:v>336</c:v>
                </c:pt>
                <c:pt idx="7">
                  <c:v>4500</c:v>
                </c:pt>
              </c:numCache>
            </c:numRef>
          </c:val>
          <c:smooth val="0"/>
          <c:extLst>
            <c:ext xmlns:c16="http://schemas.microsoft.com/office/drawing/2014/chart" uri="{C3380CC4-5D6E-409C-BE32-E72D297353CC}">
              <c16:uniqueId val="{00000001-028C-40E1-84D5-A31AF56025AA}"/>
            </c:ext>
          </c:extLst>
        </c:ser>
        <c:ser>
          <c:idx val="2"/>
          <c:order val="2"/>
          <c:tx>
            <c:strRef>
              <c:f>Pivot_Region_Month!$D$3:$D$4</c:f>
              <c:strCache>
                <c:ptCount val="1"/>
                <c:pt idx="0">
                  <c:v>South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Pivot_Region_Month!$D$5:$D$13</c:f>
              <c:numCache>
                <c:formatCode>"₹"\ #,##0.00</c:formatCode>
                <c:ptCount val="8"/>
                <c:pt idx="0">
                  <c:v>93000</c:v>
                </c:pt>
                <c:pt idx="1">
                  <c:v>3300</c:v>
                </c:pt>
                <c:pt idx="2">
                  <c:v>1800</c:v>
                </c:pt>
                <c:pt idx="3">
                  <c:v>10900</c:v>
                </c:pt>
                <c:pt idx="5">
                  <c:v>57900</c:v>
                </c:pt>
                <c:pt idx="6">
                  <c:v>99978</c:v>
                </c:pt>
                <c:pt idx="7">
                  <c:v>37000</c:v>
                </c:pt>
              </c:numCache>
            </c:numRef>
          </c:val>
          <c:smooth val="0"/>
          <c:extLst>
            <c:ext xmlns:c16="http://schemas.microsoft.com/office/drawing/2014/chart" uri="{C3380CC4-5D6E-409C-BE32-E72D297353CC}">
              <c16:uniqueId val="{00000002-028C-40E1-84D5-A31AF56025AA}"/>
            </c:ext>
          </c:extLst>
        </c:ser>
        <c:ser>
          <c:idx val="3"/>
          <c:order val="3"/>
          <c:tx>
            <c:strRef>
              <c:f>Pivot_Region_Month!$E$3:$E$4</c:f>
              <c:strCache>
                <c:ptCount val="1"/>
                <c:pt idx="0">
                  <c:v>West</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Pivot_Region_Month!$E$5:$E$13</c:f>
              <c:numCache>
                <c:formatCode>"₹"\ #,##0.00</c:formatCode>
                <c:ptCount val="8"/>
                <c:pt idx="1">
                  <c:v>17100</c:v>
                </c:pt>
                <c:pt idx="3">
                  <c:v>32240</c:v>
                </c:pt>
                <c:pt idx="4">
                  <c:v>5200</c:v>
                </c:pt>
                <c:pt idx="6">
                  <c:v>46200</c:v>
                </c:pt>
                <c:pt idx="7">
                  <c:v>4890</c:v>
                </c:pt>
              </c:numCache>
            </c:numRef>
          </c:val>
          <c:smooth val="0"/>
          <c:extLst>
            <c:ext xmlns:c16="http://schemas.microsoft.com/office/drawing/2014/chart" uri="{C3380CC4-5D6E-409C-BE32-E72D297353CC}">
              <c16:uniqueId val="{00000003-028C-40E1-84D5-A31AF56025AA}"/>
            </c:ext>
          </c:extLst>
        </c:ser>
        <c:dLbls>
          <c:showLegendKey val="0"/>
          <c:showVal val="0"/>
          <c:showCatName val="0"/>
          <c:showSerName val="0"/>
          <c:showPercent val="0"/>
          <c:showBubbleSize val="0"/>
        </c:dLbls>
        <c:marker val="1"/>
        <c:smooth val="0"/>
        <c:axId val="241460047"/>
        <c:axId val="241461967"/>
      </c:lineChart>
      <c:catAx>
        <c:axId val="241460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1461967"/>
        <c:crosses val="autoZero"/>
        <c:auto val="1"/>
        <c:lblAlgn val="ctr"/>
        <c:lblOffset val="100"/>
        <c:noMultiLvlLbl val="0"/>
      </c:catAx>
      <c:valAx>
        <c:axId val="24146196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Dashboard.xlsx]Pivot_Top5_Products!PivotTable2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Products by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Pivot_Top5_Products!$B$3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Pivot_Top5_Products!$A$4:$A$9</c:f>
              <c:strCache>
                <c:ptCount val="5"/>
                <c:pt idx="0">
                  <c:v>Laptop</c:v>
                </c:pt>
                <c:pt idx="1">
                  <c:v>Smartphone</c:v>
                </c:pt>
                <c:pt idx="2">
                  <c:v>Tablet</c:v>
                </c:pt>
                <c:pt idx="3">
                  <c:v>Sofa</c:v>
                </c:pt>
                <c:pt idx="4">
                  <c:v>Smartwatch</c:v>
                </c:pt>
              </c:strCache>
            </c:strRef>
          </c:cat>
          <c:val>
            <c:numRef>
              <c:f>Pivot_Top5_Products!$B$4:$B$9</c:f>
              <c:numCache>
                <c:formatCode>General</c:formatCode>
                <c:ptCount val="5"/>
                <c:pt idx="0">
                  <c:v>257000</c:v>
                </c:pt>
                <c:pt idx="1">
                  <c:v>130000</c:v>
                </c:pt>
                <c:pt idx="2">
                  <c:v>114000</c:v>
                </c:pt>
                <c:pt idx="3">
                  <c:v>45000</c:v>
                </c:pt>
                <c:pt idx="4">
                  <c:v>31700</c:v>
                </c:pt>
              </c:numCache>
            </c:numRef>
          </c:val>
          <c:extLst>
            <c:ext xmlns:c16="http://schemas.microsoft.com/office/drawing/2014/chart" uri="{C3380CC4-5D6E-409C-BE32-E72D297353CC}">
              <c16:uniqueId val="{00000000-9EA3-4D62-B2D6-157E3EF2D1FD}"/>
            </c:ext>
          </c:extLst>
        </c:ser>
        <c:dLbls>
          <c:dLblPos val="inEnd"/>
          <c:showLegendKey val="0"/>
          <c:showVal val="1"/>
          <c:showCatName val="0"/>
          <c:showSerName val="0"/>
          <c:showPercent val="0"/>
          <c:showBubbleSize val="0"/>
        </c:dLbls>
        <c:gapWidth val="65"/>
        <c:axId val="241407727"/>
        <c:axId val="241434607"/>
      </c:barChart>
      <c:catAx>
        <c:axId val="2414077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1434607"/>
        <c:crosses val="autoZero"/>
        <c:auto val="1"/>
        <c:lblAlgn val="ctr"/>
        <c:lblOffset val="100"/>
        <c:noMultiLvlLbl val="0"/>
      </c:catAx>
      <c:valAx>
        <c:axId val="2414346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Sales 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14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Dashboard.xlsx]Pivot_SalesByRegion!PivotTable4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Share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Pivot_SalesByRegion!$B$3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50-4B8E-B201-5C29A7C045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50-4B8E-B201-5C29A7C045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50-4B8E-B201-5C29A7C045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50-4B8E-B201-5C29A7C045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Pivot_SalesByRegion!$A$4:$A$8</c:f>
              <c:strCache>
                <c:ptCount val="4"/>
                <c:pt idx="0">
                  <c:v>East</c:v>
                </c:pt>
                <c:pt idx="1">
                  <c:v>North</c:v>
                </c:pt>
                <c:pt idx="2">
                  <c:v>South</c:v>
                </c:pt>
                <c:pt idx="3">
                  <c:v>West</c:v>
                </c:pt>
              </c:strCache>
            </c:strRef>
          </c:cat>
          <c:val>
            <c:numRef>
              <c:f>Pivot_SalesByRegion!$B$4:$B$8</c:f>
              <c:numCache>
                <c:formatCode>General</c:formatCode>
                <c:ptCount val="4"/>
                <c:pt idx="0">
                  <c:v>144097</c:v>
                </c:pt>
                <c:pt idx="1">
                  <c:v>97581</c:v>
                </c:pt>
                <c:pt idx="2">
                  <c:v>303878</c:v>
                </c:pt>
                <c:pt idx="3">
                  <c:v>105630</c:v>
                </c:pt>
              </c:numCache>
            </c:numRef>
          </c:val>
          <c:extLst>
            <c:ext xmlns:c16="http://schemas.microsoft.com/office/drawing/2014/chart" uri="{C3380CC4-5D6E-409C-BE32-E72D297353CC}">
              <c16:uniqueId val="{00000000-CDCB-4C58-B6FE-A3C3602CB59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Dashboard.xlsx]Pivot_Region_Month!PivotTable1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Monthly Sales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Pivot_Region_Month!$B$3:$B$4</c:f>
              <c:strCache>
                <c:ptCount val="1"/>
                <c:pt idx="0">
                  <c:v>East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Pivot_Region_Month!$B$5:$B$13</c:f>
              <c:numCache>
                <c:formatCode>"₹"\ #,##0.00</c:formatCode>
                <c:ptCount val="8"/>
                <c:pt idx="1">
                  <c:v>2160</c:v>
                </c:pt>
                <c:pt idx="2">
                  <c:v>1750</c:v>
                </c:pt>
                <c:pt idx="3">
                  <c:v>14800</c:v>
                </c:pt>
                <c:pt idx="4">
                  <c:v>15200</c:v>
                </c:pt>
                <c:pt idx="5">
                  <c:v>6287</c:v>
                </c:pt>
                <c:pt idx="6">
                  <c:v>100300</c:v>
                </c:pt>
                <c:pt idx="7">
                  <c:v>3600</c:v>
                </c:pt>
              </c:numCache>
            </c:numRef>
          </c:val>
          <c:smooth val="0"/>
          <c:extLst>
            <c:ext xmlns:c16="http://schemas.microsoft.com/office/drawing/2014/chart" uri="{C3380CC4-5D6E-409C-BE32-E72D297353CC}">
              <c16:uniqueId val="{00000000-F542-4CD6-BCAC-619A56F9AC3F}"/>
            </c:ext>
          </c:extLst>
        </c:ser>
        <c:ser>
          <c:idx val="1"/>
          <c:order val="1"/>
          <c:tx>
            <c:strRef>
              <c:f>Pivot_Region_Month!$C$3:$C$4</c:f>
              <c:strCache>
                <c:ptCount val="1"/>
                <c:pt idx="0">
                  <c:v>North</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Pivot_Region_Month!$C$5:$C$13</c:f>
              <c:numCache>
                <c:formatCode>"₹"\ #,##0.00</c:formatCode>
                <c:ptCount val="8"/>
                <c:pt idx="0">
                  <c:v>67490</c:v>
                </c:pt>
                <c:pt idx="2">
                  <c:v>3955</c:v>
                </c:pt>
                <c:pt idx="4">
                  <c:v>21300</c:v>
                </c:pt>
                <c:pt idx="6">
                  <c:v>336</c:v>
                </c:pt>
                <c:pt idx="7">
                  <c:v>4500</c:v>
                </c:pt>
              </c:numCache>
            </c:numRef>
          </c:val>
          <c:smooth val="0"/>
          <c:extLst>
            <c:ext xmlns:c16="http://schemas.microsoft.com/office/drawing/2014/chart" uri="{C3380CC4-5D6E-409C-BE32-E72D297353CC}">
              <c16:uniqueId val="{00000001-F542-4CD6-BCAC-619A56F9AC3F}"/>
            </c:ext>
          </c:extLst>
        </c:ser>
        <c:ser>
          <c:idx val="2"/>
          <c:order val="2"/>
          <c:tx>
            <c:strRef>
              <c:f>Pivot_Region_Month!$D$3:$D$4</c:f>
              <c:strCache>
                <c:ptCount val="1"/>
                <c:pt idx="0">
                  <c:v>South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Pivot_Region_Month!$D$5:$D$13</c:f>
              <c:numCache>
                <c:formatCode>"₹"\ #,##0.00</c:formatCode>
                <c:ptCount val="8"/>
                <c:pt idx="0">
                  <c:v>93000</c:v>
                </c:pt>
                <c:pt idx="1">
                  <c:v>3300</c:v>
                </c:pt>
                <c:pt idx="2">
                  <c:v>1800</c:v>
                </c:pt>
                <c:pt idx="3">
                  <c:v>10900</c:v>
                </c:pt>
                <c:pt idx="5">
                  <c:v>57900</c:v>
                </c:pt>
                <c:pt idx="6">
                  <c:v>99978</c:v>
                </c:pt>
                <c:pt idx="7">
                  <c:v>37000</c:v>
                </c:pt>
              </c:numCache>
            </c:numRef>
          </c:val>
          <c:smooth val="0"/>
          <c:extLst>
            <c:ext xmlns:c16="http://schemas.microsoft.com/office/drawing/2014/chart" uri="{C3380CC4-5D6E-409C-BE32-E72D297353CC}">
              <c16:uniqueId val="{00000002-F542-4CD6-BCAC-619A56F9AC3F}"/>
            </c:ext>
          </c:extLst>
        </c:ser>
        <c:ser>
          <c:idx val="3"/>
          <c:order val="3"/>
          <c:tx>
            <c:strRef>
              <c:f>Pivot_Region_Month!$E$3:$E$4</c:f>
              <c:strCache>
                <c:ptCount val="1"/>
                <c:pt idx="0">
                  <c:v>West</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Pivot_Region_Month!$E$5:$E$13</c:f>
              <c:numCache>
                <c:formatCode>"₹"\ #,##0.00</c:formatCode>
                <c:ptCount val="8"/>
                <c:pt idx="1">
                  <c:v>17100</c:v>
                </c:pt>
                <c:pt idx="3">
                  <c:v>32240</c:v>
                </c:pt>
                <c:pt idx="4">
                  <c:v>5200</c:v>
                </c:pt>
                <c:pt idx="6">
                  <c:v>46200</c:v>
                </c:pt>
                <c:pt idx="7">
                  <c:v>4890</c:v>
                </c:pt>
              </c:numCache>
            </c:numRef>
          </c:val>
          <c:smooth val="0"/>
          <c:extLst>
            <c:ext xmlns:c16="http://schemas.microsoft.com/office/drawing/2014/chart" uri="{C3380CC4-5D6E-409C-BE32-E72D297353CC}">
              <c16:uniqueId val="{00000003-F542-4CD6-BCAC-619A56F9AC3F}"/>
            </c:ext>
          </c:extLst>
        </c:ser>
        <c:dLbls>
          <c:showLegendKey val="0"/>
          <c:showVal val="0"/>
          <c:showCatName val="0"/>
          <c:showSerName val="0"/>
          <c:showPercent val="0"/>
          <c:showBubbleSize val="0"/>
        </c:dLbls>
        <c:marker val="1"/>
        <c:smooth val="0"/>
        <c:axId val="241460047"/>
        <c:axId val="241461967"/>
      </c:lineChart>
      <c:catAx>
        <c:axId val="241460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1461967"/>
        <c:crosses val="autoZero"/>
        <c:auto val="1"/>
        <c:lblAlgn val="ctr"/>
        <c:lblOffset val="100"/>
        <c:noMultiLvlLbl val="0"/>
      </c:catAx>
      <c:valAx>
        <c:axId val="24146196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Dashboard.xlsx]Pivot_Top5_Products!PivotTable2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Products by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Pivot_Top5_Products!$B$3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Pivot_Top5_Products!$A$4:$A$9</c:f>
              <c:strCache>
                <c:ptCount val="5"/>
                <c:pt idx="0">
                  <c:v>Laptop</c:v>
                </c:pt>
                <c:pt idx="1">
                  <c:v>Smartphone</c:v>
                </c:pt>
                <c:pt idx="2">
                  <c:v>Tablet</c:v>
                </c:pt>
                <c:pt idx="3">
                  <c:v>Sofa</c:v>
                </c:pt>
                <c:pt idx="4">
                  <c:v>Smartwatch</c:v>
                </c:pt>
              </c:strCache>
            </c:strRef>
          </c:cat>
          <c:val>
            <c:numRef>
              <c:f>Pivot_Top5_Products!$B$4:$B$9</c:f>
              <c:numCache>
                <c:formatCode>General</c:formatCode>
                <c:ptCount val="5"/>
                <c:pt idx="0">
                  <c:v>257000</c:v>
                </c:pt>
                <c:pt idx="1">
                  <c:v>130000</c:v>
                </c:pt>
                <c:pt idx="2">
                  <c:v>114000</c:v>
                </c:pt>
                <c:pt idx="3">
                  <c:v>45000</c:v>
                </c:pt>
                <c:pt idx="4">
                  <c:v>31700</c:v>
                </c:pt>
              </c:numCache>
            </c:numRef>
          </c:val>
          <c:extLst>
            <c:ext xmlns:c16="http://schemas.microsoft.com/office/drawing/2014/chart" uri="{C3380CC4-5D6E-409C-BE32-E72D297353CC}">
              <c16:uniqueId val="{00000000-74C8-4D64-A5E1-5A1BD5E3D970}"/>
            </c:ext>
          </c:extLst>
        </c:ser>
        <c:dLbls>
          <c:dLblPos val="inEnd"/>
          <c:showLegendKey val="0"/>
          <c:showVal val="1"/>
          <c:showCatName val="0"/>
          <c:showSerName val="0"/>
          <c:showPercent val="0"/>
          <c:showBubbleSize val="0"/>
        </c:dLbls>
        <c:gapWidth val="65"/>
        <c:axId val="241407727"/>
        <c:axId val="241434607"/>
      </c:barChart>
      <c:catAx>
        <c:axId val="2414077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1434607"/>
        <c:crosses val="autoZero"/>
        <c:auto val="1"/>
        <c:lblAlgn val="ctr"/>
        <c:lblOffset val="100"/>
        <c:noMultiLvlLbl val="0"/>
      </c:catAx>
      <c:valAx>
        <c:axId val="2414346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Sales 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14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Dashboard.xlsx]Pivot_SalesByRegion!PivotTable4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Share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Pivot_SalesByRegion!$B$3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86-4C06-9BB5-ED4B22B826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86-4C06-9BB5-ED4B22B826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86-4C06-9BB5-ED4B22B826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86-4C06-9BB5-ED4B22B826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Pivot_SalesByRegion!$A$4:$A$8</c:f>
              <c:strCache>
                <c:ptCount val="4"/>
                <c:pt idx="0">
                  <c:v>East</c:v>
                </c:pt>
                <c:pt idx="1">
                  <c:v>North</c:v>
                </c:pt>
                <c:pt idx="2">
                  <c:v>South</c:v>
                </c:pt>
                <c:pt idx="3">
                  <c:v>West</c:v>
                </c:pt>
              </c:strCache>
            </c:strRef>
          </c:cat>
          <c:val>
            <c:numRef>
              <c:f>Pivot_SalesByRegion!$B$4:$B$8</c:f>
              <c:numCache>
                <c:formatCode>General</c:formatCode>
                <c:ptCount val="4"/>
                <c:pt idx="0">
                  <c:v>144097</c:v>
                </c:pt>
                <c:pt idx="1">
                  <c:v>97581</c:v>
                </c:pt>
                <c:pt idx="2">
                  <c:v>303878</c:v>
                </c:pt>
                <c:pt idx="3">
                  <c:v>105630</c:v>
                </c:pt>
              </c:numCache>
            </c:numRef>
          </c:val>
          <c:extLst>
            <c:ext xmlns:c16="http://schemas.microsoft.com/office/drawing/2014/chart" uri="{C3380CC4-5D6E-409C-BE32-E72D297353CC}">
              <c16:uniqueId val="{00000008-1786-4C06-9BB5-ED4B22B8262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304800</xdr:colOff>
      <xdr:row>0</xdr:row>
      <xdr:rowOff>99060</xdr:rowOff>
    </xdr:from>
    <xdr:to>
      <xdr:col>14</xdr:col>
      <xdr:colOff>304800</xdr:colOff>
      <xdr:row>14</xdr:row>
      <xdr:rowOff>5715</xdr:rowOff>
    </xdr:to>
    <mc:AlternateContent xmlns:mc="http://schemas.openxmlformats.org/markup-compatibility/2006" xmlns:a14="http://schemas.microsoft.com/office/drawing/2010/main">
      <mc:Choice Requires="a14">
        <xdr:graphicFrame macro="">
          <xdr:nvGraphicFramePr>
            <xdr:cNvPr id="2" name="Order Month">
              <a:extLst>
                <a:ext uri="{FF2B5EF4-FFF2-40B4-BE49-F238E27FC236}">
                  <a16:creationId xmlns:a16="http://schemas.microsoft.com/office/drawing/2014/main" id="{DF558587-EB2E-2417-15B6-16EA6F2DA96C}"/>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895350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1005840</xdr:colOff>
      <xdr:row>14</xdr:row>
      <xdr:rowOff>34290</xdr:rowOff>
    </xdr:from>
    <xdr:to>
      <xdr:col>8</xdr:col>
      <xdr:colOff>76200</xdr:colOff>
      <xdr:row>29</xdr:row>
      <xdr:rowOff>34290</xdr:rowOff>
    </xdr:to>
    <xdr:graphicFrame macro="">
      <xdr:nvGraphicFramePr>
        <xdr:cNvPr id="3" name="Chart 2">
          <a:extLst>
            <a:ext uri="{FF2B5EF4-FFF2-40B4-BE49-F238E27FC236}">
              <a16:creationId xmlns:a16="http://schemas.microsoft.com/office/drawing/2014/main" id="{9484D6AC-48E2-8235-3E2E-438ACBC4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1013460</xdr:colOff>
      <xdr:row>30</xdr:row>
      <xdr:rowOff>129540</xdr:rowOff>
    </xdr:from>
    <xdr:ext cx="4572000" cy="468077"/>
    <xdr:sp macro="" textlink="">
      <xdr:nvSpPr>
        <xdr:cNvPr id="4" name="TextBox 3">
          <a:extLst>
            <a:ext uri="{FF2B5EF4-FFF2-40B4-BE49-F238E27FC236}">
              <a16:creationId xmlns:a16="http://schemas.microsoft.com/office/drawing/2014/main" id="{D3AB3EA0-3BA4-F29A-1C25-36EC6DAC5F20}"/>
            </a:ext>
          </a:extLst>
        </xdr:cNvPr>
        <xdr:cNvSpPr txBox="1"/>
      </xdr:nvSpPr>
      <xdr:spPr>
        <a:xfrm>
          <a:off x="2331720" y="5615940"/>
          <a:ext cx="457200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rgbClr val="0070C0"/>
              </a:solidFill>
            </a:rPr>
            <a:t>Shows how total monthly sales varied across North, South, East, and West regions.</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75B95774-3561-1924-880E-66AE77740F45}"/>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0.505</cdr:x>
      <cdr:y>0</cdr:y>
    </cdr:from>
    <cdr:to>
      <cdr:x>0.515</cdr:x>
      <cdr:y>1</cdr:y>
    </cdr:to>
    <cdr:sp macro="" textlink="">
      <cdr:nvSpPr>
        <cdr:cNvPr id="3" name="TextBox 2">
          <a:extLst xmlns:a="http://schemas.openxmlformats.org/drawingml/2006/main">
            <a:ext uri="{FF2B5EF4-FFF2-40B4-BE49-F238E27FC236}">
              <a16:creationId xmlns:a16="http://schemas.microsoft.com/office/drawing/2014/main" id="{DFF598EA-EBCD-D2E9-84CF-11E795C2A3B6}"/>
            </a:ext>
          </a:extLst>
        </cdr:cNvPr>
        <cdr:cNvSpPr txBox="1"/>
      </cdr:nvSpPr>
      <cdr:spPr>
        <a:xfrm xmlns:a="http://schemas.openxmlformats.org/drawingml/2006/main" rot="10480412">
          <a:off x="2308860" y="0"/>
          <a:ext cx="45719" cy="274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586740</xdr:colOff>
      <xdr:row>3</xdr:row>
      <xdr:rowOff>22860</xdr:rowOff>
    </xdr:from>
    <xdr:to>
      <xdr:col>12</xdr:col>
      <xdr:colOff>243840</xdr:colOff>
      <xdr:row>20</xdr:row>
      <xdr:rowOff>148590</xdr:rowOff>
    </xdr:to>
    <xdr:graphicFrame macro="">
      <xdr:nvGraphicFramePr>
        <xdr:cNvPr id="4" name="Chart 3">
          <a:extLst>
            <a:ext uri="{FF2B5EF4-FFF2-40B4-BE49-F238E27FC236}">
              <a16:creationId xmlns:a16="http://schemas.microsoft.com/office/drawing/2014/main" id="{4173DEFA-2240-D0F8-636B-7741CE0EC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586740</xdr:colOff>
      <xdr:row>22</xdr:row>
      <xdr:rowOff>137160</xdr:rowOff>
    </xdr:from>
    <xdr:ext cx="5113020" cy="468077"/>
    <xdr:sp macro="" textlink="">
      <xdr:nvSpPr>
        <xdr:cNvPr id="6" name="TextBox 5">
          <a:extLst>
            <a:ext uri="{FF2B5EF4-FFF2-40B4-BE49-F238E27FC236}">
              <a16:creationId xmlns:a16="http://schemas.microsoft.com/office/drawing/2014/main" id="{99C04753-1702-FA15-6EFE-79B9C7A2A6C7}"/>
            </a:ext>
          </a:extLst>
        </xdr:cNvPr>
        <xdr:cNvSpPr txBox="1"/>
      </xdr:nvSpPr>
      <xdr:spPr>
        <a:xfrm>
          <a:off x="3375660" y="4160520"/>
          <a:ext cx="511302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rgbClr val="0070C0"/>
              </a:solidFill>
            </a:rPr>
            <a:t>Highlights the five products with the highest total revenue during the selected year.</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464820</xdr:colOff>
      <xdr:row>4</xdr:row>
      <xdr:rowOff>22860</xdr:rowOff>
    </xdr:from>
    <xdr:to>
      <xdr:col>12</xdr:col>
      <xdr:colOff>7620</xdr:colOff>
      <xdr:row>20</xdr:row>
      <xdr:rowOff>148590</xdr:rowOff>
    </xdr:to>
    <xdr:graphicFrame macro="">
      <xdr:nvGraphicFramePr>
        <xdr:cNvPr id="2" name="Chart 1">
          <a:extLst>
            <a:ext uri="{FF2B5EF4-FFF2-40B4-BE49-F238E27FC236}">
              <a16:creationId xmlns:a16="http://schemas.microsoft.com/office/drawing/2014/main" id="{E3C46A0F-D62D-4093-3579-11B922B98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480060</xdr:colOff>
      <xdr:row>22</xdr:row>
      <xdr:rowOff>121920</xdr:rowOff>
    </xdr:from>
    <xdr:ext cx="5021580" cy="280205"/>
    <xdr:sp macro="" textlink="">
      <xdr:nvSpPr>
        <xdr:cNvPr id="3" name="TextBox 2">
          <a:extLst>
            <a:ext uri="{FF2B5EF4-FFF2-40B4-BE49-F238E27FC236}">
              <a16:creationId xmlns:a16="http://schemas.microsoft.com/office/drawing/2014/main" id="{196A6B09-27C4-BA2A-CB00-ACDAC2D7869D}"/>
            </a:ext>
          </a:extLst>
        </xdr:cNvPr>
        <xdr:cNvSpPr txBox="1"/>
      </xdr:nvSpPr>
      <xdr:spPr>
        <a:xfrm>
          <a:off x="3147060" y="4145280"/>
          <a:ext cx="50215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accent2">
                  <a:lumMod val="50000"/>
                </a:schemeClr>
              </a:solidFill>
            </a:rPr>
            <a:t>Displays the proportion of total sales contributed by each region.</a:t>
          </a:r>
        </a:p>
      </xdr:txBody>
    </xdr:sp>
    <xdr:clientData/>
  </xdr:oneCellAnchor>
  <xdr:twoCellAnchor editAs="oneCell">
    <xdr:from>
      <xdr:col>12</xdr:col>
      <xdr:colOff>487680</xdr:colOff>
      <xdr:row>5</xdr:row>
      <xdr:rowOff>15240</xdr:rowOff>
    </xdr:from>
    <xdr:to>
      <xdr:col>15</xdr:col>
      <xdr:colOff>487680</xdr:colOff>
      <xdr:row>18</xdr:row>
      <xdr:rowOff>104775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FC4254D-2E53-820E-DB8C-128635A74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41080" y="929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9</xdr:row>
      <xdr:rowOff>30480</xdr:rowOff>
    </xdr:from>
    <xdr:to>
      <xdr:col>17</xdr:col>
      <xdr:colOff>251460</xdr:colOff>
      <xdr:row>22</xdr:row>
      <xdr:rowOff>120015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84678764-DEED-BB16-A77C-E70AF871C74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624060" y="1676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15240</xdr:rowOff>
    </xdr:from>
    <xdr:to>
      <xdr:col>7</xdr:col>
      <xdr:colOff>190500</xdr:colOff>
      <xdr:row>23</xdr:row>
      <xdr:rowOff>15240</xdr:rowOff>
    </xdr:to>
    <xdr:graphicFrame macro="">
      <xdr:nvGraphicFramePr>
        <xdr:cNvPr id="4" name="Chart 3">
          <a:extLst>
            <a:ext uri="{FF2B5EF4-FFF2-40B4-BE49-F238E27FC236}">
              <a16:creationId xmlns:a16="http://schemas.microsoft.com/office/drawing/2014/main" id="{5ECD73B4-AA78-4CFA-A05D-4E27FA8E0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8</xdr:row>
      <xdr:rowOff>53340</xdr:rowOff>
    </xdr:from>
    <xdr:to>
      <xdr:col>10</xdr:col>
      <xdr:colOff>937260</xdr:colOff>
      <xdr:row>23</xdr:row>
      <xdr:rowOff>7620</xdr:rowOff>
    </xdr:to>
    <xdr:graphicFrame macro="">
      <xdr:nvGraphicFramePr>
        <xdr:cNvPr id="5" name="Chart 4">
          <a:extLst>
            <a:ext uri="{FF2B5EF4-FFF2-40B4-BE49-F238E27FC236}">
              <a16:creationId xmlns:a16="http://schemas.microsoft.com/office/drawing/2014/main" id="{92254B26-1924-4EDC-AF91-729A6C53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xdr:colOff>
      <xdr:row>8</xdr:row>
      <xdr:rowOff>91440</xdr:rowOff>
    </xdr:from>
    <xdr:to>
      <xdr:col>14</xdr:col>
      <xdr:colOff>259080</xdr:colOff>
      <xdr:row>23</xdr:row>
      <xdr:rowOff>0</xdr:rowOff>
    </xdr:to>
    <xdr:graphicFrame macro="">
      <xdr:nvGraphicFramePr>
        <xdr:cNvPr id="6" name="Chart 5">
          <a:extLst>
            <a:ext uri="{FF2B5EF4-FFF2-40B4-BE49-F238E27FC236}">
              <a16:creationId xmlns:a16="http://schemas.microsoft.com/office/drawing/2014/main" id="{84BD2924-AFBA-4D06-96DD-E182E0B88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114301</xdr:rowOff>
    </xdr:from>
    <xdr:to>
      <xdr:col>0</xdr:col>
      <xdr:colOff>1295400</xdr:colOff>
      <xdr:row>33</xdr:row>
      <xdr:rowOff>60961</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D7BABB88-9F6F-4583-AB84-4610D7141B3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5082541"/>
              <a:ext cx="12954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25</xdr:row>
      <xdr:rowOff>114300</xdr:rowOff>
    </xdr:from>
    <xdr:to>
      <xdr:col>1</xdr:col>
      <xdr:colOff>1363980</xdr:colOff>
      <xdr:row>33</xdr:row>
      <xdr:rowOff>99059</xdr:rowOff>
    </xdr:to>
    <mc:AlternateContent xmlns:mc="http://schemas.openxmlformats.org/markup-compatibility/2006">
      <mc:Choice xmlns:a14="http://schemas.microsoft.com/office/drawing/2010/main" Requires="a14">
        <xdr:graphicFrame macro="">
          <xdr:nvGraphicFramePr>
            <xdr:cNvPr id="3" name="Product Category 1">
              <a:extLst>
                <a:ext uri="{FF2B5EF4-FFF2-40B4-BE49-F238E27FC236}">
                  <a16:creationId xmlns:a16="http://schemas.microsoft.com/office/drawing/2014/main" id="{96B3A260-BA97-4580-8849-888DE25805F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049780" y="5082540"/>
              <a:ext cx="136398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75B95774-3561-1924-880E-66AE77740F45}"/>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0.505</cdr:x>
      <cdr:y>0</cdr:y>
    </cdr:from>
    <cdr:to>
      <cdr:x>0.515</cdr:x>
      <cdr:y>1</cdr:y>
    </cdr:to>
    <cdr:sp macro="" textlink="">
      <cdr:nvSpPr>
        <cdr:cNvPr id="3" name="TextBox 2">
          <a:extLst xmlns:a="http://schemas.openxmlformats.org/drawingml/2006/main">
            <a:ext uri="{FF2B5EF4-FFF2-40B4-BE49-F238E27FC236}">
              <a16:creationId xmlns:a16="http://schemas.microsoft.com/office/drawing/2014/main" id="{DFF598EA-EBCD-D2E9-84CF-11E795C2A3B6}"/>
            </a:ext>
          </a:extLst>
        </cdr:cNvPr>
        <cdr:cNvSpPr txBox="1"/>
      </cdr:nvSpPr>
      <cdr:spPr>
        <a:xfrm xmlns:a="http://schemas.openxmlformats.org/drawingml/2006/main" rot="10480412">
          <a:off x="2308860" y="0"/>
          <a:ext cx="45719" cy="274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EN" refreshedDate="45837.617251504627" createdVersion="8" refreshedVersion="8" minRefreshableVersion="3" recordCount="50" xr:uid="{FC18C3A5-DCA9-450D-A23E-04DE50F4C0FC}">
  <cacheSource type="worksheet">
    <worksheetSource ref="A1:L51" sheet="SuperMartSales"/>
  </cacheSource>
  <cacheFields count="12">
    <cacheField name="Order ID" numFmtId="0">
      <sharedItems/>
    </cacheField>
    <cacheField name="Order Date" numFmtId="14">
      <sharedItems containsSemiMixedTypes="0" containsNonDate="0" containsDate="1" containsString="0" minDate="2024-06-16T00:00:00" maxDate="2025-01-21T00:00:00"/>
    </cacheField>
    <cacheField name="Order Month" numFmtId="14">
      <sharedItems count="8">
        <s v="November"/>
        <s v="December"/>
        <s v="January"/>
        <s v="October"/>
        <s v="September"/>
        <s v="August"/>
        <s v="July"/>
        <s v="June"/>
      </sharedItems>
    </cacheField>
    <cacheField name="Customer Name" numFmtId="0">
      <sharedItems/>
    </cacheField>
    <cacheField name="Region" numFmtId="0">
      <sharedItems count="4">
        <s v="East"/>
        <s v="West"/>
        <s v="North"/>
        <s v="South"/>
      </sharedItems>
    </cacheField>
    <cacheField name="Product Category" numFmtId="0">
      <sharedItems/>
    </cacheField>
    <cacheField name="Product Name" numFmtId="0">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containsInteger="1" minValue="40" maxValue="54000"/>
    </cacheField>
    <cacheField name="Sales Amount" numFmtId="0">
      <sharedItems containsSemiMixedTypes="0" containsString="0" containsNumber="1" containsInteger="1" minValue="165" maxValue="100000"/>
    </cacheField>
    <cacheField name="Sales Category" numFmtId="0">
      <sharedItems/>
    </cacheField>
    <cacheField name="Repeat Customer" numFmtId="0">
      <sharedItems/>
    </cacheField>
  </cacheFields>
  <extLst>
    <ext xmlns:x14="http://schemas.microsoft.com/office/spreadsheetml/2009/9/main" uri="{725AE2AE-9491-48be-B2B4-4EB974FC3084}">
      <x14:pivotCacheDefinition pivotCacheId="10115467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EN" refreshedDate="45837.619946412036" createdVersion="8" refreshedVersion="8" minRefreshableVersion="3" recordCount="52" xr:uid="{B747CF60-BC3C-4236-9D96-1A93D33C8C9C}">
  <cacheSource type="worksheet">
    <worksheetSource ref="A1:L1048576" sheet="SuperMartSales"/>
  </cacheSource>
  <cacheFields count="12">
    <cacheField name="Order ID" numFmtId="0">
      <sharedItems containsBlank="1"/>
    </cacheField>
    <cacheField name="Order Date" numFmtId="0">
      <sharedItems containsNonDate="0" containsDate="1" containsString="0" containsBlank="1" minDate="2024-06-16T00:00:00" maxDate="2025-01-21T00:00:00"/>
    </cacheField>
    <cacheField name="Order Month" numFmtId="0">
      <sharedItems containsBlank="1"/>
    </cacheField>
    <cacheField name="Customer Name" numFmtId="0">
      <sharedItems containsBlank="1"/>
    </cacheField>
    <cacheField name="Region" numFmtId="0">
      <sharedItems containsBlank="1" count="5">
        <s v="East"/>
        <s v="West"/>
        <s v="North"/>
        <s v="South"/>
        <m/>
      </sharedItems>
    </cacheField>
    <cacheField name="Product Category" numFmtId="0">
      <sharedItems containsBlank="1" count="5">
        <s v="Electronics"/>
        <s v="Groceries"/>
        <s v="Clothing"/>
        <s v="Furniture"/>
        <m/>
      </sharedItems>
    </cacheField>
    <cacheField name="Product Name" numFmtId="0">
      <sharedItems containsBlank="1" count="17">
        <s v="Laptop"/>
        <s v="Milk"/>
        <s v="Jacket"/>
        <s v="Smartphone"/>
        <s v="Chair"/>
        <s v="Rice"/>
        <s v="Smartwatch"/>
        <s v="Trousers"/>
        <s v="Bread"/>
        <s v="Sofa"/>
        <s v="Table"/>
        <s v="Tablet"/>
        <s v="Shirt"/>
        <s v="Wheat"/>
        <s v="Shelf"/>
        <s v="Shoes"/>
        <m/>
      </sharedItems>
    </cacheField>
    <cacheField name="Quantity Sold" numFmtId="0">
      <sharedItems containsString="0" containsBlank="1" containsNumber="1" containsInteger="1" minValue="1" maxValue="10"/>
    </cacheField>
    <cacheField name="Unit Price" numFmtId="0">
      <sharedItems containsString="0" containsBlank="1" containsNumber="1" containsInteger="1" minValue="40" maxValue="54000"/>
    </cacheField>
    <cacheField name="Sales Amount" numFmtId="0">
      <sharedItems containsString="0" containsBlank="1" containsNumber="1" containsInteger="1" minValue="165" maxValue="100000" count="46">
        <n v="100000"/>
        <n v="200"/>
        <n v="1200"/>
        <n v="54000"/>
        <n v="5000"/>
        <n v="300"/>
        <n v="8000"/>
        <n v="1800"/>
        <n v="400"/>
        <n v="15000"/>
        <n v="52000"/>
        <n v="1500"/>
        <n v="165"/>
        <n v="4000"/>
        <n v="44000"/>
        <n v="2800"/>
        <n v="315"/>
        <n v="3200"/>
        <n v="39000"/>
        <n v="2200"/>
        <n v="372"/>
        <n v="8100"/>
        <n v="1600"/>
        <n v="15600"/>
        <n v="14800"/>
        <n v="240"/>
        <n v="1900"/>
        <n v="4200"/>
        <n v="46000"/>
        <n v="3400"/>
        <n v="2160"/>
        <n v="37000"/>
        <n v="290"/>
        <n v="1550"/>
        <n v="5200"/>
        <n v="336"/>
        <n v="3900"/>
        <n v="2790"/>
        <n v="51000"/>
        <n v="378"/>
        <n v="15200"/>
        <n v="24000"/>
        <n v="250"/>
        <n v="3300"/>
        <n v="4500"/>
        <m/>
      </sharedItems>
    </cacheField>
    <cacheField name="Sales Category" numFmtId="0">
      <sharedItems containsBlank="1"/>
    </cacheField>
    <cacheField name="Repeat Customer" numFmtId="0">
      <sharedItems containsBlank="1"/>
    </cacheField>
  </cacheFields>
  <extLst>
    <ext xmlns:x14="http://schemas.microsoft.com/office/spreadsheetml/2009/9/main" uri="{725AE2AE-9491-48be-B2B4-4EB974FC3084}">
      <x14:pivotCacheDefinition pivotCacheId="784936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ORD0001"/>
    <d v="2024-11-15T00:00:00"/>
    <x v="0"/>
    <s v="Sneha"/>
    <x v="0"/>
    <s v="Electronics"/>
    <s v="Laptop"/>
    <n v="2"/>
    <n v="50000"/>
    <n v="100000"/>
    <s v="High"/>
    <s v="Yes"/>
  </r>
  <r>
    <s v="ORD0002"/>
    <d v="2024-12-10T00:00:00"/>
    <x v="1"/>
    <s v="Ravi"/>
    <x v="1"/>
    <s v="Groceries"/>
    <s v="Milk"/>
    <n v="4"/>
    <n v="50"/>
    <n v="200"/>
    <s v="Low"/>
    <s v="Yes"/>
  </r>
  <r>
    <s v="ORD0003"/>
    <d v="2025-01-05T00:00:00"/>
    <x v="2"/>
    <s v="Pooja"/>
    <x v="2"/>
    <s v="Clothing"/>
    <s v="Jacket"/>
    <n v="1"/>
    <n v="1200"/>
    <n v="1200"/>
    <s v="Low"/>
    <s v="Yes"/>
  </r>
  <r>
    <s v="ORD0004"/>
    <d v="2024-10-18T00:00:00"/>
    <x v="3"/>
    <s v="Karan"/>
    <x v="3"/>
    <s v="Electronics"/>
    <s v="Smartphone"/>
    <n v="3"/>
    <n v="18000"/>
    <n v="54000"/>
    <s v="High"/>
    <s v="Yes"/>
  </r>
  <r>
    <s v="ORD0005"/>
    <d v="2024-09-22T00:00:00"/>
    <x v="4"/>
    <s v="Priya"/>
    <x v="2"/>
    <s v="Furniture"/>
    <s v="Chair"/>
    <n v="2"/>
    <n v="2500"/>
    <n v="5000"/>
    <s v="Medium"/>
    <s v="Yes"/>
  </r>
  <r>
    <s v="ORD0006"/>
    <d v="2024-11-03T00:00:00"/>
    <x v="0"/>
    <s v="Ravi"/>
    <x v="0"/>
    <s v="Groceries"/>
    <s v="Rice"/>
    <n v="5"/>
    <n v="60"/>
    <n v="300"/>
    <s v="Low"/>
    <s v="Yes"/>
  </r>
  <r>
    <s v="ORD0007"/>
    <d v="2024-08-14T00:00:00"/>
    <x v="5"/>
    <s v="Sneha"/>
    <x v="1"/>
    <s v="Electronics"/>
    <s v="Smartwatch"/>
    <n v="1"/>
    <n v="8000"/>
    <n v="8000"/>
    <s v="Medium"/>
    <s v="Yes"/>
  </r>
  <r>
    <s v="ORD0008"/>
    <d v="2024-07-12T00:00:00"/>
    <x v="6"/>
    <s v="Amit"/>
    <x v="3"/>
    <s v="Clothing"/>
    <s v="Trousers"/>
    <n v="2"/>
    <n v="900"/>
    <n v="1800"/>
    <s v="Low"/>
    <s v="Yes"/>
  </r>
  <r>
    <s v="ORD0009"/>
    <d v="2024-12-05T00:00:00"/>
    <x v="1"/>
    <s v="Megha"/>
    <x v="0"/>
    <s v="Groceries"/>
    <s v="Bread"/>
    <n v="10"/>
    <n v="40"/>
    <n v="400"/>
    <s v="Low"/>
    <s v="Yes"/>
  </r>
  <r>
    <s v="ORD0010"/>
    <d v="2025-01-01T00:00:00"/>
    <x v="2"/>
    <s v="Pooja"/>
    <x v="2"/>
    <s v="Furniture"/>
    <s v="Sofa"/>
    <n v="1"/>
    <n v="15000"/>
    <n v="15000"/>
    <s v="Medium"/>
    <s v="Yes"/>
  </r>
  <r>
    <s v="ORD0011"/>
    <d v="2024-11-19T00:00:00"/>
    <x v="0"/>
    <s v="Karan"/>
    <x v="3"/>
    <s v="Electronics"/>
    <s v="Laptop"/>
    <n v="1"/>
    <n v="52000"/>
    <n v="52000"/>
    <s v="High"/>
    <s v="Yes"/>
  </r>
  <r>
    <s v="ORD0012"/>
    <d v="2024-06-23T00:00:00"/>
    <x v="7"/>
    <s v="Priya"/>
    <x v="1"/>
    <s v="Clothing"/>
    <s v="Jacket"/>
    <n v="1"/>
    <n v="1500"/>
    <n v="1500"/>
    <s v="Low"/>
    <s v="Yes"/>
  </r>
  <r>
    <s v="ORD0013"/>
    <d v="2024-10-02T00:00:00"/>
    <x v="3"/>
    <s v="Sourav"/>
    <x v="0"/>
    <s v="Groceries"/>
    <s v="Milk"/>
    <n v="3"/>
    <n v="55"/>
    <n v="165"/>
    <s v="Low"/>
    <s v="Yes"/>
  </r>
  <r>
    <s v="ORD0014"/>
    <d v="2024-09-30T00:00:00"/>
    <x v="4"/>
    <s v="Sneha"/>
    <x v="2"/>
    <s v="Furniture"/>
    <s v="Table"/>
    <n v="1"/>
    <n v="4000"/>
    <n v="4000"/>
    <s v="Low"/>
    <s v="Yes"/>
  </r>
  <r>
    <s v="ORD0015"/>
    <d v="2024-11-25T00:00:00"/>
    <x v="0"/>
    <s v="Amit"/>
    <x v="1"/>
    <s v="Electronics"/>
    <s v="Tablet"/>
    <n v="2"/>
    <n v="22000"/>
    <n v="44000"/>
    <s v="High"/>
    <s v="Yes"/>
  </r>
  <r>
    <s v="ORD0016"/>
    <d v="2024-08-07T00:00:00"/>
    <x v="5"/>
    <s v="Ravi"/>
    <x v="3"/>
    <s v="Clothing"/>
    <s v="Shirt"/>
    <n v="4"/>
    <n v="700"/>
    <n v="2800"/>
    <s v="Low"/>
    <s v="Yes"/>
  </r>
  <r>
    <s v="ORD0017"/>
    <d v="2024-07-15T00:00:00"/>
    <x v="6"/>
    <s v="Karan"/>
    <x v="2"/>
    <s v="Groceries"/>
    <s v="Wheat"/>
    <n v="7"/>
    <n v="45"/>
    <n v="315"/>
    <s v="Low"/>
    <s v="Yes"/>
  </r>
  <r>
    <s v="ORD0018"/>
    <d v="2024-12-28T00:00:00"/>
    <x v="1"/>
    <s v="Megha"/>
    <x v="0"/>
    <s v="Furniture"/>
    <s v="Shelf"/>
    <n v="1"/>
    <n v="3200"/>
    <n v="3200"/>
    <s v="Low"/>
    <s v="Yes"/>
  </r>
  <r>
    <s v="ORD0019"/>
    <d v="2025-01-20T00:00:00"/>
    <x v="2"/>
    <s v="Sneha"/>
    <x v="3"/>
    <s v="Electronics"/>
    <s v="Smartphone"/>
    <n v="2"/>
    <n v="19500"/>
    <n v="39000"/>
    <s v="High"/>
    <s v="Yes"/>
  </r>
  <r>
    <s v="ORD0020"/>
    <d v="2024-11-11T00:00:00"/>
    <x v="0"/>
    <s v="Priya"/>
    <x v="1"/>
    <s v="Clothing"/>
    <s v="Shoes"/>
    <n v="1"/>
    <n v="2200"/>
    <n v="2200"/>
    <s v="Low"/>
    <s v="Yes"/>
  </r>
  <r>
    <s v="ORD0021"/>
    <d v="2024-10-14T00:00:00"/>
    <x v="3"/>
    <s v="Pooja"/>
    <x v="0"/>
    <s v="Groceries"/>
    <s v="Rice"/>
    <n v="6"/>
    <n v="62"/>
    <n v="372"/>
    <s v="Low"/>
    <s v="Yes"/>
  </r>
  <r>
    <s v="ORD0022"/>
    <d v="2024-09-17T00:00:00"/>
    <x v="4"/>
    <s v="Amit"/>
    <x v="2"/>
    <s v="Furniture"/>
    <s v="Chair"/>
    <n v="3"/>
    <n v="2700"/>
    <n v="8100"/>
    <s v="Medium"/>
    <s v="Yes"/>
  </r>
  <r>
    <s v="ORD0023"/>
    <d v="2024-11-09T00:00:00"/>
    <x v="0"/>
    <s v="Sourav"/>
    <x v="3"/>
    <s v="Clothing"/>
    <s v="Jacket"/>
    <n v="1"/>
    <n v="1600"/>
    <n v="1600"/>
    <s v="Low"/>
    <s v="Yes"/>
  </r>
  <r>
    <s v="ORD0024"/>
    <d v="2024-06-29T00:00:00"/>
    <x v="7"/>
    <s v="Megha"/>
    <x v="1"/>
    <s v="Electronics"/>
    <s v="Smartwatch"/>
    <n v="2"/>
    <n v="7800"/>
    <n v="15600"/>
    <s v="Medium"/>
    <s v="Yes"/>
  </r>
  <r>
    <s v="ORD0025"/>
    <d v="2024-08-03T00:00:00"/>
    <x v="5"/>
    <s v="Ravi"/>
    <x v="0"/>
    <s v="Furniture"/>
    <s v="Sofa"/>
    <n v="1"/>
    <n v="14800"/>
    <n v="14800"/>
    <s v="Medium"/>
    <s v="Yes"/>
  </r>
  <r>
    <s v="ORD0026"/>
    <d v="2024-07-08T00:00:00"/>
    <x v="6"/>
    <s v="Karan"/>
    <x v="2"/>
    <s v="Groceries"/>
    <s v="Milk"/>
    <n v="4"/>
    <n v="60"/>
    <n v="240"/>
    <s v="Low"/>
    <s v="Yes"/>
  </r>
  <r>
    <s v="ORD0027"/>
    <d v="2024-12-16T00:00:00"/>
    <x v="1"/>
    <s v="Priya"/>
    <x v="1"/>
    <s v="Clothing"/>
    <s v="Trousers"/>
    <n v="2"/>
    <n v="950"/>
    <n v="1900"/>
    <s v="Low"/>
    <s v="Yes"/>
  </r>
  <r>
    <s v="ORD0028"/>
    <d v="2025-01-10T00:00:00"/>
    <x v="2"/>
    <s v="Amit"/>
    <x v="3"/>
    <s v="Electronics"/>
    <s v="Laptop"/>
    <n v="1"/>
    <n v="54000"/>
    <n v="54000"/>
    <s v="High"/>
    <s v="Yes"/>
  </r>
  <r>
    <s v="ORD0029"/>
    <d v="2024-10-06T00:00:00"/>
    <x v="3"/>
    <s v="Pooja"/>
    <x v="0"/>
    <s v="Furniture"/>
    <s v="Table"/>
    <n v="1"/>
    <n v="4200"/>
    <n v="4200"/>
    <s v="Low"/>
    <s v="Yes"/>
  </r>
  <r>
    <s v="ORD0030"/>
    <d v="2024-09-19T00:00:00"/>
    <x v="4"/>
    <s v="Sneha"/>
    <x v="2"/>
    <s v="Clothing"/>
    <s v="Shoes"/>
    <n v="2"/>
    <n v="2100"/>
    <n v="4200"/>
    <s v="Low"/>
    <s v="Yes"/>
  </r>
  <r>
    <s v="ORD0031"/>
    <d v="2024-08-22T00:00:00"/>
    <x v="5"/>
    <s v="Megha"/>
    <x v="1"/>
    <s v="Groceries"/>
    <s v="Wheat"/>
    <n v="5"/>
    <n v="48"/>
    <n v="240"/>
    <s v="Low"/>
    <s v="Yes"/>
  </r>
  <r>
    <s v="ORD0032"/>
    <d v="2024-11-23T00:00:00"/>
    <x v="0"/>
    <s v="Ravi"/>
    <x v="3"/>
    <s v="Electronics"/>
    <s v="Tablet"/>
    <n v="2"/>
    <n v="23000"/>
    <n v="46000"/>
    <s v="High"/>
    <s v="Yes"/>
  </r>
  <r>
    <s v="ORD0033"/>
    <d v="2024-07-02T00:00:00"/>
    <x v="6"/>
    <s v="Priya"/>
    <x v="2"/>
    <s v="Furniture"/>
    <s v="Shelf"/>
    <n v="1"/>
    <n v="3400"/>
    <n v="3400"/>
    <s v="Low"/>
    <s v="Yes"/>
  </r>
  <r>
    <s v="ORD0034"/>
    <d v="2024-06-16T00:00:00"/>
    <x v="7"/>
    <s v="Sourav"/>
    <x v="0"/>
    <s v="Clothing"/>
    <s v="Shirt"/>
    <n v="3"/>
    <n v="720"/>
    <n v="2160"/>
    <s v="Low"/>
    <s v="Yes"/>
  </r>
  <r>
    <s v="ORD0035"/>
    <d v="2024-12-03T00:00:00"/>
    <x v="1"/>
    <s v="Karan"/>
    <x v="3"/>
    <s v="Electronics"/>
    <s v="Smartphone"/>
    <n v="2"/>
    <n v="18500"/>
    <n v="37000"/>
    <s v="High"/>
    <s v="Yes"/>
  </r>
  <r>
    <s v="ORD0036"/>
    <d v="2025-01-12T00:00:00"/>
    <x v="2"/>
    <s v="Sneha"/>
    <x v="2"/>
    <s v="Groceries"/>
    <s v="Milk"/>
    <n v="5"/>
    <n v="58"/>
    <n v="290"/>
    <s v="Low"/>
    <s v="Yes"/>
  </r>
  <r>
    <s v="ORD0037"/>
    <d v="2024-10-10T00:00:00"/>
    <x v="3"/>
    <s v="Amit"/>
    <x v="0"/>
    <s v="Clothing"/>
    <s v="Jacket"/>
    <n v="1"/>
    <n v="1550"/>
    <n v="1550"/>
    <s v="Low"/>
    <s v="Yes"/>
  </r>
  <r>
    <s v="ORD0038"/>
    <d v="2024-09-27T00:00:00"/>
    <x v="4"/>
    <s v="Ravi"/>
    <x v="1"/>
    <s v="Furniture"/>
    <s v="Chair"/>
    <n v="2"/>
    <n v="2600"/>
    <n v="5200"/>
    <s v="Medium"/>
    <s v="Yes"/>
  </r>
  <r>
    <s v="ORD0039"/>
    <d v="2024-08-05T00:00:00"/>
    <x v="5"/>
    <s v="Pooja"/>
    <x v="3"/>
    <s v="Electronics"/>
    <s v="Smartwatch"/>
    <n v="1"/>
    <n v="8100"/>
    <n v="8100"/>
    <s v="Medium"/>
    <s v="Yes"/>
  </r>
  <r>
    <s v="ORD0040"/>
    <d v="2024-07-20T00:00:00"/>
    <x v="6"/>
    <s v="Megha"/>
    <x v="0"/>
    <s v="Clothing"/>
    <s v="Shirt"/>
    <n v="2"/>
    <n v="750"/>
    <n v="1500"/>
    <s v="Low"/>
    <s v="Yes"/>
  </r>
  <r>
    <s v="ORD0041"/>
    <d v="2024-11-14T00:00:00"/>
    <x v="0"/>
    <s v="Sneha"/>
    <x v="2"/>
    <s v="Groceries"/>
    <s v="Bread"/>
    <n v="8"/>
    <n v="42"/>
    <n v="336"/>
    <s v="Low"/>
    <s v="Yes"/>
  </r>
  <r>
    <s v="ORD0042"/>
    <d v="2024-10-01T00:00:00"/>
    <x v="3"/>
    <s v="Karan"/>
    <x v="3"/>
    <s v="Furniture"/>
    <s v="Table"/>
    <n v="1"/>
    <n v="3900"/>
    <n v="3900"/>
    <s v="Low"/>
    <s v="Yes"/>
  </r>
  <r>
    <s v="ORD0043"/>
    <d v="2024-12-20T00:00:00"/>
    <x v="1"/>
    <s v="Priya"/>
    <x v="1"/>
    <s v="Clothing"/>
    <s v="Trousers"/>
    <n v="3"/>
    <n v="930"/>
    <n v="2790"/>
    <s v="Low"/>
    <s v="Yes"/>
  </r>
  <r>
    <s v="ORD0044"/>
    <d v="2025-01-08T00:00:00"/>
    <x v="2"/>
    <s v="Amit"/>
    <x v="2"/>
    <s v="Electronics"/>
    <s v="Laptop"/>
    <n v="1"/>
    <n v="51000"/>
    <n v="51000"/>
    <s v="High"/>
    <s v="Yes"/>
  </r>
  <r>
    <s v="ORD0045"/>
    <d v="2024-11-02T00:00:00"/>
    <x v="0"/>
    <s v="Pooja"/>
    <x v="3"/>
    <s v="Groceries"/>
    <s v="Rice"/>
    <n v="6"/>
    <n v="63"/>
    <n v="378"/>
    <s v="Low"/>
    <s v="Yes"/>
  </r>
  <r>
    <s v="ORD0046"/>
    <d v="2024-09-25T00:00:00"/>
    <x v="4"/>
    <s v="Sourav"/>
    <x v="0"/>
    <s v="Furniture"/>
    <s v="Sofa"/>
    <n v="1"/>
    <n v="15200"/>
    <n v="15200"/>
    <s v="Medium"/>
    <s v="Yes"/>
  </r>
  <r>
    <s v="ORD0047"/>
    <d v="2024-08-12T00:00:00"/>
    <x v="5"/>
    <s v="Ravi"/>
    <x v="1"/>
    <s v="Electronics"/>
    <s v="Tablet"/>
    <n v="1"/>
    <n v="24000"/>
    <n v="24000"/>
    <s v="High"/>
    <s v="Yes"/>
  </r>
  <r>
    <s v="ORD0048"/>
    <d v="2024-07-17T00:00:00"/>
    <x v="6"/>
    <s v="Priya"/>
    <x v="0"/>
    <s v="Groceries"/>
    <s v="Wheat"/>
    <n v="5"/>
    <n v="50"/>
    <n v="250"/>
    <s v="Low"/>
    <s v="Yes"/>
  </r>
  <r>
    <s v="ORD0049"/>
    <d v="2024-06-20T00:00:00"/>
    <x v="7"/>
    <s v="Karan"/>
    <x v="3"/>
    <s v="Furniture"/>
    <s v="Shelf"/>
    <n v="1"/>
    <n v="3300"/>
    <n v="3300"/>
    <s v="Low"/>
    <s v="Yes"/>
  </r>
  <r>
    <s v="ORD0050"/>
    <d v="2024-12-27T00:00:00"/>
    <x v="1"/>
    <s v="Sneha"/>
    <x v="2"/>
    <s v="Clothing"/>
    <s v="Shoes"/>
    <n v="2"/>
    <n v="2250"/>
    <n v="4500"/>
    <s v="Low"/>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ORD0001"/>
    <d v="2024-11-15T00:00:00"/>
    <s v="November"/>
    <s v="Sneha"/>
    <x v="0"/>
    <x v="0"/>
    <x v="0"/>
    <n v="2"/>
    <n v="50000"/>
    <x v="0"/>
    <s v="High"/>
    <s v="Yes"/>
  </r>
  <r>
    <s v="ORD0002"/>
    <d v="2024-12-10T00:00:00"/>
    <s v="December"/>
    <s v="Ravi"/>
    <x v="1"/>
    <x v="1"/>
    <x v="1"/>
    <n v="4"/>
    <n v="50"/>
    <x v="1"/>
    <s v="Low"/>
    <s v="Yes"/>
  </r>
  <r>
    <s v="ORD0003"/>
    <d v="2025-01-05T00:00:00"/>
    <s v="January"/>
    <s v="Pooja"/>
    <x v="2"/>
    <x v="2"/>
    <x v="2"/>
    <n v="1"/>
    <n v="1200"/>
    <x v="2"/>
    <s v="Low"/>
    <s v="Yes"/>
  </r>
  <r>
    <s v="ORD0004"/>
    <d v="2024-10-18T00:00:00"/>
    <s v="October"/>
    <s v="Karan"/>
    <x v="3"/>
    <x v="0"/>
    <x v="3"/>
    <n v="3"/>
    <n v="18000"/>
    <x v="3"/>
    <s v="High"/>
    <s v="Yes"/>
  </r>
  <r>
    <s v="ORD0005"/>
    <d v="2024-09-22T00:00:00"/>
    <s v="September"/>
    <s v="Priya"/>
    <x v="2"/>
    <x v="3"/>
    <x v="4"/>
    <n v="2"/>
    <n v="2500"/>
    <x v="4"/>
    <s v="Medium"/>
    <s v="Yes"/>
  </r>
  <r>
    <s v="ORD0006"/>
    <d v="2024-11-03T00:00:00"/>
    <s v="November"/>
    <s v="Ravi"/>
    <x v="0"/>
    <x v="1"/>
    <x v="5"/>
    <n v="5"/>
    <n v="60"/>
    <x v="5"/>
    <s v="Low"/>
    <s v="Yes"/>
  </r>
  <r>
    <s v="ORD0007"/>
    <d v="2024-08-14T00:00:00"/>
    <s v="August"/>
    <s v="Sneha"/>
    <x v="1"/>
    <x v="0"/>
    <x v="6"/>
    <n v="1"/>
    <n v="8000"/>
    <x v="6"/>
    <s v="Medium"/>
    <s v="Yes"/>
  </r>
  <r>
    <s v="ORD0008"/>
    <d v="2024-07-12T00:00:00"/>
    <s v="July"/>
    <s v="Amit"/>
    <x v="3"/>
    <x v="2"/>
    <x v="7"/>
    <n v="2"/>
    <n v="900"/>
    <x v="7"/>
    <s v="Low"/>
    <s v="Yes"/>
  </r>
  <r>
    <s v="ORD0009"/>
    <d v="2024-12-05T00:00:00"/>
    <s v="December"/>
    <s v="Megha"/>
    <x v="0"/>
    <x v="1"/>
    <x v="8"/>
    <n v="10"/>
    <n v="40"/>
    <x v="8"/>
    <s v="Low"/>
    <s v="Yes"/>
  </r>
  <r>
    <s v="ORD0010"/>
    <d v="2025-01-01T00:00:00"/>
    <s v="January"/>
    <s v="Pooja"/>
    <x v="2"/>
    <x v="3"/>
    <x v="9"/>
    <n v="1"/>
    <n v="15000"/>
    <x v="9"/>
    <s v="Medium"/>
    <s v="Yes"/>
  </r>
  <r>
    <s v="ORD0011"/>
    <d v="2024-11-19T00:00:00"/>
    <s v="November"/>
    <s v="Karan"/>
    <x v="3"/>
    <x v="0"/>
    <x v="0"/>
    <n v="1"/>
    <n v="52000"/>
    <x v="10"/>
    <s v="High"/>
    <s v="Yes"/>
  </r>
  <r>
    <s v="ORD0012"/>
    <d v="2024-06-23T00:00:00"/>
    <s v="June"/>
    <s v="Priya"/>
    <x v="1"/>
    <x v="2"/>
    <x v="2"/>
    <n v="1"/>
    <n v="1500"/>
    <x v="11"/>
    <s v="Low"/>
    <s v="Yes"/>
  </r>
  <r>
    <s v="ORD0013"/>
    <d v="2024-10-02T00:00:00"/>
    <s v="October"/>
    <s v="Sourav"/>
    <x v="0"/>
    <x v="1"/>
    <x v="1"/>
    <n v="3"/>
    <n v="55"/>
    <x v="12"/>
    <s v="Low"/>
    <s v="Yes"/>
  </r>
  <r>
    <s v="ORD0014"/>
    <d v="2024-09-30T00:00:00"/>
    <s v="September"/>
    <s v="Sneha"/>
    <x v="2"/>
    <x v="3"/>
    <x v="10"/>
    <n v="1"/>
    <n v="4000"/>
    <x v="13"/>
    <s v="Low"/>
    <s v="Yes"/>
  </r>
  <r>
    <s v="ORD0015"/>
    <d v="2024-11-25T00:00:00"/>
    <s v="November"/>
    <s v="Amit"/>
    <x v="1"/>
    <x v="0"/>
    <x v="11"/>
    <n v="2"/>
    <n v="22000"/>
    <x v="14"/>
    <s v="High"/>
    <s v="Yes"/>
  </r>
  <r>
    <s v="ORD0016"/>
    <d v="2024-08-07T00:00:00"/>
    <s v="August"/>
    <s v="Ravi"/>
    <x v="3"/>
    <x v="2"/>
    <x v="12"/>
    <n v="4"/>
    <n v="700"/>
    <x v="15"/>
    <s v="Low"/>
    <s v="Yes"/>
  </r>
  <r>
    <s v="ORD0017"/>
    <d v="2024-07-15T00:00:00"/>
    <s v="July"/>
    <s v="Karan"/>
    <x v="2"/>
    <x v="1"/>
    <x v="13"/>
    <n v="7"/>
    <n v="45"/>
    <x v="16"/>
    <s v="Low"/>
    <s v="Yes"/>
  </r>
  <r>
    <s v="ORD0018"/>
    <d v="2024-12-28T00:00:00"/>
    <s v="December"/>
    <s v="Megha"/>
    <x v="0"/>
    <x v="3"/>
    <x v="14"/>
    <n v="1"/>
    <n v="3200"/>
    <x v="17"/>
    <s v="Low"/>
    <s v="Yes"/>
  </r>
  <r>
    <s v="ORD0019"/>
    <d v="2025-01-20T00:00:00"/>
    <s v="January"/>
    <s v="Sneha"/>
    <x v="3"/>
    <x v="0"/>
    <x v="3"/>
    <n v="2"/>
    <n v="19500"/>
    <x v="18"/>
    <s v="High"/>
    <s v="Yes"/>
  </r>
  <r>
    <s v="ORD0020"/>
    <d v="2024-11-11T00:00:00"/>
    <s v="November"/>
    <s v="Priya"/>
    <x v="1"/>
    <x v="2"/>
    <x v="15"/>
    <n v="1"/>
    <n v="2200"/>
    <x v="19"/>
    <s v="Low"/>
    <s v="Yes"/>
  </r>
  <r>
    <s v="ORD0021"/>
    <d v="2024-10-14T00:00:00"/>
    <s v="October"/>
    <s v="Pooja"/>
    <x v="0"/>
    <x v="1"/>
    <x v="5"/>
    <n v="6"/>
    <n v="62"/>
    <x v="20"/>
    <s v="Low"/>
    <s v="Yes"/>
  </r>
  <r>
    <s v="ORD0022"/>
    <d v="2024-09-17T00:00:00"/>
    <s v="September"/>
    <s v="Amit"/>
    <x v="2"/>
    <x v="3"/>
    <x v="4"/>
    <n v="3"/>
    <n v="2700"/>
    <x v="21"/>
    <s v="Medium"/>
    <s v="Yes"/>
  </r>
  <r>
    <s v="ORD0023"/>
    <d v="2024-11-09T00:00:00"/>
    <s v="November"/>
    <s v="Sourav"/>
    <x v="3"/>
    <x v="2"/>
    <x v="2"/>
    <n v="1"/>
    <n v="1600"/>
    <x v="22"/>
    <s v="Low"/>
    <s v="Yes"/>
  </r>
  <r>
    <s v="ORD0024"/>
    <d v="2024-06-29T00:00:00"/>
    <s v="June"/>
    <s v="Megha"/>
    <x v="1"/>
    <x v="0"/>
    <x v="6"/>
    <n v="2"/>
    <n v="7800"/>
    <x v="23"/>
    <s v="Medium"/>
    <s v="Yes"/>
  </r>
  <r>
    <s v="ORD0025"/>
    <d v="2024-08-03T00:00:00"/>
    <s v="August"/>
    <s v="Ravi"/>
    <x v="0"/>
    <x v="3"/>
    <x v="9"/>
    <n v="1"/>
    <n v="14800"/>
    <x v="24"/>
    <s v="Medium"/>
    <s v="Yes"/>
  </r>
  <r>
    <s v="ORD0026"/>
    <d v="2024-07-08T00:00:00"/>
    <s v="July"/>
    <s v="Karan"/>
    <x v="2"/>
    <x v="1"/>
    <x v="1"/>
    <n v="4"/>
    <n v="60"/>
    <x v="25"/>
    <s v="Low"/>
    <s v="Yes"/>
  </r>
  <r>
    <s v="ORD0027"/>
    <d v="2024-12-16T00:00:00"/>
    <s v="December"/>
    <s v="Priya"/>
    <x v="1"/>
    <x v="2"/>
    <x v="7"/>
    <n v="2"/>
    <n v="950"/>
    <x v="26"/>
    <s v="Low"/>
    <s v="Yes"/>
  </r>
  <r>
    <s v="ORD0028"/>
    <d v="2025-01-10T00:00:00"/>
    <s v="January"/>
    <s v="Amit"/>
    <x v="3"/>
    <x v="0"/>
    <x v="0"/>
    <n v="1"/>
    <n v="54000"/>
    <x v="3"/>
    <s v="High"/>
    <s v="Yes"/>
  </r>
  <r>
    <s v="ORD0029"/>
    <d v="2024-10-06T00:00:00"/>
    <s v="October"/>
    <s v="Pooja"/>
    <x v="0"/>
    <x v="3"/>
    <x v="10"/>
    <n v="1"/>
    <n v="4200"/>
    <x v="27"/>
    <s v="Low"/>
    <s v="Yes"/>
  </r>
  <r>
    <s v="ORD0030"/>
    <d v="2024-09-19T00:00:00"/>
    <s v="September"/>
    <s v="Sneha"/>
    <x v="2"/>
    <x v="2"/>
    <x v="15"/>
    <n v="2"/>
    <n v="2100"/>
    <x v="27"/>
    <s v="Low"/>
    <s v="Yes"/>
  </r>
  <r>
    <s v="ORD0031"/>
    <d v="2024-08-22T00:00:00"/>
    <s v="August"/>
    <s v="Megha"/>
    <x v="1"/>
    <x v="1"/>
    <x v="13"/>
    <n v="5"/>
    <n v="48"/>
    <x v="25"/>
    <s v="Low"/>
    <s v="Yes"/>
  </r>
  <r>
    <s v="ORD0032"/>
    <d v="2024-11-23T00:00:00"/>
    <s v="November"/>
    <s v="Ravi"/>
    <x v="3"/>
    <x v="0"/>
    <x v="11"/>
    <n v="2"/>
    <n v="23000"/>
    <x v="28"/>
    <s v="High"/>
    <s v="Yes"/>
  </r>
  <r>
    <s v="ORD0033"/>
    <d v="2024-07-02T00:00:00"/>
    <s v="July"/>
    <s v="Priya"/>
    <x v="2"/>
    <x v="3"/>
    <x v="14"/>
    <n v="1"/>
    <n v="3400"/>
    <x v="29"/>
    <s v="Low"/>
    <s v="Yes"/>
  </r>
  <r>
    <s v="ORD0034"/>
    <d v="2024-06-16T00:00:00"/>
    <s v="June"/>
    <s v="Sourav"/>
    <x v="0"/>
    <x v="2"/>
    <x v="12"/>
    <n v="3"/>
    <n v="720"/>
    <x v="30"/>
    <s v="Low"/>
    <s v="Yes"/>
  </r>
  <r>
    <s v="ORD0035"/>
    <d v="2024-12-03T00:00:00"/>
    <s v="December"/>
    <s v="Karan"/>
    <x v="3"/>
    <x v="0"/>
    <x v="3"/>
    <n v="2"/>
    <n v="18500"/>
    <x v="31"/>
    <s v="High"/>
    <s v="Yes"/>
  </r>
  <r>
    <s v="ORD0036"/>
    <d v="2025-01-12T00:00:00"/>
    <s v="January"/>
    <s v="Sneha"/>
    <x v="2"/>
    <x v="1"/>
    <x v="1"/>
    <n v="5"/>
    <n v="58"/>
    <x v="32"/>
    <s v="Low"/>
    <s v="Yes"/>
  </r>
  <r>
    <s v="ORD0037"/>
    <d v="2024-10-10T00:00:00"/>
    <s v="October"/>
    <s v="Amit"/>
    <x v="0"/>
    <x v="2"/>
    <x v="2"/>
    <n v="1"/>
    <n v="1550"/>
    <x v="33"/>
    <s v="Low"/>
    <s v="Yes"/>
  </r>
  <r>
    <s v="ORD0038"/>
    <d v="2024-09-27T00:00:00"/>
    <s v="September"/>
    <s v="Ravi"/>
    <x v="1"/>
    <x v="3"/>
    <x v="4"/>
    <n v="2"/>
    <n v="2600"/>
    <x v="34"/>
    <s v="Medium"/>
    <s v="Yes"/>
  </r>
  <r>
    <s v="ORD0039"/>
    <d v="2024-08-05T00:00:00"/>
    <s v="August"/>
    <s v="Pooja"/>
    <x v="3"/>
    <x v="0"/>
    <x v="6"/>
    <n v="1"/>
    <n v="8100"/>
    <x v="21"/>
    <s v="Medium"/>
    <s v="Yes"/>
  </r>
  <r>
    <s v="ORD0040"/>
    <d v="2024-07-20T00:00:00"/>
    <s v="July"/>
    <s v="Megha"/>
    <x v="0"/>
    <x v="2"/>
    <x v="12"/>
    <n v="2"/>
    <n v="750"/>
    <x v="11"/>
    <s v="Low"/>
    <s v="Yes"/>
  </r>
  <r>
    <s v="ORD0041"/>
    <d v="2024-11-14T00:00:00"/>
    <s v="November"/>
    <s v="Sneha"/>
    <x v="2"/>
    <x v="1"/>
    <x v="8"/>
    <n v="8"/>
    <n v="42"/>
    <x v="35"/>
    <s v="Low"/>
    <s v="Yes"/>
  </r>
  <r>
    <s v="ORD0042"/>
    <d v="2024-10-01T00:00:00"/>
    <s v="October"/>
    <s v="Karan"/>
    <x v="3"/>
    <x v="3"/>
    <x v="10"/>
    <n v="1"/>
    <n v="3900"/>
    <x v="36"/>
    <s v="Low"/>
    <s v="Yes"/>
  </r>
  <r>
    <s v="ORD0043"/>
    <d v="2024-12-20T00:00:00"/>
    <s v="December"/>
    <s v="Priya"/>
    <x v="1"/>
    <x v="2"/>
    <x v="7"/>
    <n v="3"/>
    <n v="930"/>
    <x v="37"/>
    <s v="Low"/>
    <s v="Yes"/>
  </r>
  <r>
    <s v="ORD0044"/>
    <d v="2025-01-08T00:00:00"/>
    <s v="January"/>
    <s v="Amit"/>
    <x v="2"/>
    <x v="0"/>
    <x v="0"/>
    <n v="1"/>
    <n v="51000"/>
    <x v="38"/>
    <s v="High"/>
    <s v="Yes"/>
  </r>
  <r>
    <s v="ORD0045"/>
    <d v="2024-11-02T00:00:00"/>
    <s v="November"/>
    <s v="Pooja"/>
    <x v="3"/>
    <x v="1"/>
    <x v="5"/>
    <n v="6"/>
    <n v="63"/>
    <x v="39"/>
    <s v="Low"/>
    <s v="Yes"/>
  </r>
  <r>
    <s v="ORD0046"/>
    <d v="2024-09-25T00:00:00"/>
    <s v="September"/>
    <s v="Sourav"/>
    <x v="0"/>
    <x v="3"/>
    <x v="9"/>
    <n v="1"/>
    <n v="15200"/>
    <x v="40"/>
    <s v="Medium"/>
    <s v="Yes"/>
  </r>
  <r>
    <s v="ORD0047"/>
    <d v="2024-08-12T00:00:00"/>
    <s v="August"/>
    <s v="Ravi"/>
    <x v="1"/>
    <x v="0"/>
    <x v="11"/>
    <n v="1"/>
    <n v="24000"/>
    <x v="41"/>
    <s v="High"/>
    <s v="Yes"/>
  </r>
  <r>
    <s v="ORD0048"/>
    <d v="2024-07-17T00:00:00"/>
    <s v="July"/>
    <s v="Priya"/>
    <x v="0"/>
    <x v="1"/>
    <x v="13"/>
    <n v="5"/>
    <n v="50"/>
    <x v="42"/>
    <s v="Low"/>
    <s v="Yes"/>
  </r>
  <r>
    <s v="ORD0049"/>
    <d v="2024-06-20T00:00:00"/>
    <s v="June"/>
    <s v="Karan"/>
    <x v="3"/>
    <x v="3"/>
    <x v="14"/>
    <n v="1"/>
    <n v="3300"/>
    <x v="43"/>
    <s v="Low"/>
    <s v="Yes"/>
  </r>
  <r>
    <s v="ORD0050"/>
    <d v="2024-12-27T00:00:00"/>
    <s v="December"/>
    <s v="Sneha"/>
    <x v="2"/>
    <x v="2"/>
    <x v="15"/>
    <n v="2"/>
    <n v="2250"/>
    <x v="44"/>
    <s v="Low"/>
    <s v="Yes"/>
  </r>
  <r>
    <m/>
    <m/>
    <m/>
    <m/>
    <x v="4"/>
    <x v="4"/>
    <x v="16"/>
    <m/>
    <m/>
    <x v="45"/>
    <m/>
    <m/>
  </r>
  <r>
    <m/>
    <m/>
    <m/>
    <m/>
    <x v="4"/>
    <x v="4"/>
    <x v="16"/>
    <m/>
    <m/>
    <x v="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BAC4C-8E4F-43F7-8AFB-5D9316C582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3:F13" firstHeaderRow="1" firstDataRow="2" firstDataCol="1"/>
  <pivotFields count="12">
    <pivotField showAll="0"/>
    <pivotField numFmtId="14" showAll="0"/>
    <pivotField axis="axisRow" showAll="0">
      <items count="9">
        <item x="2"/>
        <item x="7"/>
        <item x="6"/>
        <item x="5"/>
        <item x="4"/>
        <item x="3"/>
        <item x="0"/>
        <item x="1"/>
        <item t="default"/>
      </items>
    </pivotField>
    <pivotField showAll="0"/>
    <pivotField axis="axisCol" showAll="0">
      <items count="5">
        <item x="0"/>
        <item x="2"/>
        <item x="3"/>
        <item x="1"/>
        <item t="default"/>
      </items>
    </pivotField>
    <pivotField showAll="0"/>
    <pivotField showAll="0"/>
    <pivotField showAll="0"/>
    <pivotField showAll="0"/>
    <pivotField dataField="1" showAll="0"/>
    <pivotField showAll="0"/>
    <pivotField showAll="0"/>
  </pivotFields>
  <rowFields count="1">
    <field x="2"/>
  </rowFields>
  <rowItems count="9">
    <i>
      <x/>
    </i>
    <i>
      <x v="1"/>
    </i>
    <i>
      <x v="2"/>
    </i>
    <i>
      <x v="3"/>
    </i>
    <i>
      <x v="4"/>
    </i>
    <i>
      <x v="5"/>
    </i>
    <i>
      <x v="6"/>
    </i>
    <i>
      <x v="7"/>
    </i>
    <i t="grand">
      <x/>
    </i>
  </rowItems>
  <colFields count="1">
    <field x="4"/>
  </colFields>
  <colItems count="5">
    <i>
      <x/>
    </i>
    <i>
      <x v="1"/>
    </i>
    <i>
      <x v="2"/>
    </i>
    <i>
      <x v="3"/>
    </i>
    <i t="grand">
      <x/>
    </i>
  </colItems>
  <dataFields count="1">
    <dataField name="Sum of Sales Amount" fld="9" baseField="2" baseItem="0" numFmtId="164"/>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6D49-D8E9-49E2-BBA0-004DCB1008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A3:B9" firstHeaderRow="1" firstDataRow="1" firstDataCol="1"/>
  <pivotFields count="12">
    <pivotField showAll="0"/>
    <pivotField showAll="0"/>
    <pivotField showAll="0"/>
    <pivotField showAll="0"/>
    <pivotField showAll="0">
      <items count="6">
        <item x="0"/>
        <item x="2"/>
        <item x="3"/>
        <item x="1"/>
        <item h="1" x="4"/>
        <item t="default"/>
      </items>
    </pivotField>
    <pivotField showAll="0">
      <items count="6">
        <item x="2"/>
        <item x="0"/>
        <item x="3"/>
        <item x="1"/>
        <item x="4"/>
        <item t="default"/>
      </items>
    </pivotField>
    <pivotField axis="axisRow" showAll="0" measureFilter="1" sortType="descending">
      <items count="18">
        <item x="8"/>
        <item x="4"/>
        <item x="2"/>
        <item x="0"/>
        <item x="1"/>
        <item x="5"/>
        <item x="14"/>
        <item x="12"/>
        <item x="15"/>
        <item x="3"/>
        <item x="6"/>
        <item x="9"/>
        <item x="10"/>
        <item x="11"/>
        <item x="7"/>
        <item x="13"/>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7">
        <item x="12"/>
        <item x="1"/>
        <item x="25"/>
        <item x="42"/>
        <item x="32"/>
        <item x="5"/>
        <item x="16"/>
        <item x="35"/>
        <item x="20"/>
        <item x="39"/>
        <item x="8"/>
        <item x="2"/>
        <item x="11"/>
        <item x="33"/>
        <item x="22"/>
        <item x="7"/>
        <item x="26"/>
        <item x="30"/>
        <item x="19"/>
        <item x="37"/>
        <item x="15"/>
        <item x="17"/>
        <item x="43"/>
        <item x="29"/>
        <item x="36"/>
        <item x="13"/>
        <item x="27"/>
        <item x="44"/>
        <item x="4"/>
        <item x="34"/>
        <item x="6"/>
        <item x="21"/>
        <item x="24"/>
        <item x="9"/>
        <item x="40"/>
        <item x="23"/>
        <item x="41"/>
        <item x="31"/>
        <item x="18"/>
        <item x="14"/>
        <item x="28"/>
        <item x="38"/>
        <item x="10"/>
        <item x="3"/>
        <item x="0"/>
        <item x="45"/>
        <item t="default"/>
      </items>
    </pivotField>
    <pivotField showAll="0"/>
    <pivotField showAll="0"/>
  </pivotFields>
  <rowFields count="1">
    <field x="6"/>
  </rowFields>
  <rowItems count="6">
    <i>
      <x v="3"/>
    </i>
    <i>
      <x v="9"/>
    </i>
    <i>
      <x v="13"/>
    </i>
    <i>
      <x v="11"/>
    </i>
    <i>
      <x v="10"/>
    </i>
    <i t="grand">
      <x/>
    </i>
  </rowItems>
  <colItems count="1">
    <i/>
  </colItems>
  <dataFields count="1">
    <dataField name="Sum of Sales Amount"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74450-62EA-4E72-863B-C395F754D3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0" firstHeaderRow="1" firstDataRow="3" firstDataCol="1"/>
  <pivotFields count="12">
    <pivotField showAll="0"/>
    <pivotField showAll="0"/>
    <pivotField showAll="0"/>
    <pivotField showAll="0"/>
    <pivotField axis="axisCol" showAll="0">
      <items count="6">
        <item x="0"/>
        <item x="2"/>
        <item x="3"/>
        <item x="1"/>
        <item h="1" x="4"/>
        <item t="default"/>
      </items>
    </pivotField>
    <pivotField axis="axisRow" showAll="0">
      <items count="6">
        <item x="2"/>
        <item x="0"/>
        <item x="3"/>
        <item x="1"/>
        <item x="4"/>
        <item t="default"/>
      </items>
    </pivotField>
    <pivotField showAll="0"/>
    <pivotField dataField="1" showAll="0"/>
    <pivotField showAll="0"/>
    <pivotField dataField="1" showAll="0"/>
    <pivotField showAll="0"/>
    <pivotField showAll="0"/>
  </pivotFields>
  <rowFields count="1">
    <field x="5"/>
  </rowFields>
  <rowItems count="5">
    <i>
      <x/>
    </i>
    <i>
      <x v="1"/>
    </i>
    <i>
      <x v="2"/>
    </i>
    <i>
      <x v="3"/>
    </i>
    <i t="grand">
      <x/>
    </i>
  </rowItems>
  <colFields count="2">
    <field x="4"/>
    <field x="-2"/>
  </colFields>
  <colItems count="10">
    <i>
      <x/>
      <x/>
    </i>
    <i r="1" i="1">
      <x v="1"/>
    </i>
    <i>
      <x v="1"/>
      <x/>
    </i>
    <i r="1" i="1">
      <x v="1"/>
    </i>
    <i>
      <x v="2"/>
      <x/>
    </i>
    <i r="1" i="1">
      <x v="1"/>
    </i>
    <i>
      <x v="3"/>
      <x/>
    </i>
    <i r="1" i="1">
      <x v="1"/>
    </i>
    <i t="grand">
      <x/>
    </i>
    <i t="grand" i="1">
      <x/>
    </i>
  </colItems>
  <dataFields count="2">
    <dataField name="Sum of Sales Amount" fld="9" baseField="0" baseItem="0"/>
    <dataField name="Sum of Quantity Sold" fld="7" baseField="0" baseItem="0"/>
  </dataField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AEAD1-1E8B-4A10-9BC4-3D39702FAC6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3:B8" firstHeaderRow="1" firstDataRow="1" firstDataCol="1"/>
  <pivotFields count="12">
    <pivotField showAll="0"/>
    <pivotField showAll="0"/>
    <pivotField showAll="0"/>
    <pivotField showAll="0"/>
    <pivotField axis="axisRow" showAll="0">
      <items count="6">
        <item x="0"/>
        <item x="2"/>
        <item x="3"/>
        <item x="1"/>
        <item h="1" x="4"/>
        <item t="default"/>
      </items>
    </pivotField>
    <pivotField showAll="0">
      <items count="6">
        <item x="2"/>
        <item x="0"/>
        <item x="3"/>
        <item x="1"/>
        <item x="4"/>
        <item t="default"/>
      </items>
    </pivotField>
    <pivotField showAll="0"/>
    <pivotField showAll="0"/>
    <pivotField showAll="0"/>
    <pivotField dataField="1" showAll="0"/>
    <pivotField showAll="0"/>
    <pivotField showAll="0"/>
  </pivotFields>
  <rowFields count="1">
    <field x="4"/>
  </rowFields>
  <rowItems count="5">
    <i>
      <x/>
    </i>
    <i>
      <x v="1"/>
    </i>
    <i>
      <x v="2"/>
    </i>
    <i>
      <x v="3"/>
    </i>
    <i t="grand">
      <x/>
    </i>
  </rowItems>
  <colItems count="1">
    <i/>
  </colItems>
  <dataFields count="1">
    <dataField name="Sum of Sales Amount" fld="9" baseField="0" baseItem="0"/>
  </dataFields>
  <chartFormats count="10">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8030711B-9D83-4FC0-AA01-3D26DED08943}" sourceName="Order Month">
  <pivotTables>
    <pivotTable tabId="2" name="PivotTable1"/>
  </pivotTables>
  <data>
    <tabular pivotCacheId="1011546707">
      <items count="8">
        <i x="2" s="1"/>
        <i x="7" s="1"/>
        <i x="6" s="1"/>
        <i x="5" s="1"/>
        <i x="4"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295AC1-3C97-4420-B5AC-A49BCBB94EDA}" sourceName="Region">
  <pivotTables>
    <pivotTable tabId="5" name="PivotTable4"/>
    <pivotTable tabId="4" name="PivotTable3"/>
    <pivotTable tabId="3" name="PivotTable2"/>
  </pivotTables>
  <data>
    <tabular pivotCacheId="784936343" showMissing="0">
      <items count="5">
        <i x="0" s="1"/>
        <i x="2" s="1"/>
        <i x="3" s="1"/>
        <i x="1"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A59E1E1-EF17-4A53-8DDE-7F7435AFAC70}" sourceName="Product Category">
  <pivotTables>
    <pivotTable tabId="5" name="PivotTable4"/>
    <pivotTable tabId="4" name="PivotTable3"/>
    <pivotTable tabId="3" name="PivotTable2"/>
  </pivotTables>
  <data>
    <tabular pivotCacheId="784936343">
      <items count="5">
        <i x="2" s="1"/>
        <i x="0"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39836BB4-7B5D-47A8-A18C-BECE1340811A}" cache="Slicer_Order_Month" caption="Order 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ADC46D-E849-4704-ABC8-7E4F46B87222}" cache="Slicer_Region" caption="Region" style="SlicerStyleLight5" rowHeight="234950"/>
  <slicer name="Product Category" xr10:uid="{3FC3ADED-265F-4709-9E2A-48F35CB341D0}" cache="Slicer_Product_Category" caption="Product 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AEC2F6C-D8AD-453F-92F9-9AD5739E890E}" cache="Slicer_Region" caption="Region" style="SlicerStyleLight5" rowHeight="234950"/>
  <slicer name="Product Category 1" xr10:uid="{B12A4B12-D253-4AA8-9659-04D806879371}" cache="Slicer_Product_Category"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98F885-1CC4-4375-A622-802A023881BA}" name="SalesData" displayName="SalesData" ref="A1:L51" totalsRowShown="0" headerRowDxfId="0">
  <autoFilter ref="A1:L51" xr:uid="{5998F885-1CC4-4375-A622-802A023881BA}"/>
  <tableColumns count="12">
    <tableColumn id="1" xr3:uid="{47890223-2596-4F37-8A97-6FB9A8579C1D}" name="Order ID" dataDxfId="10"/>
    <tableColumn id="2" xr3:uid="{7D380A1C-116A-47E1-AD7E-DEC687F3D91F}" name="Order Date" dataDxfId="9"/>
    <tableColumn id="3" xr3:uid="{D71E6EE4-7A56-4C92-94DB-607E97DA0E1E}" name="Order Month" dataDxfId="8">
      <calculatedColumnFormula>TEXT(B2,"MMMM")</calculatedColumnFormula>
    </tableColumn>
    <tableColumn id="4" xr3:uid="{C5DB8E7B-792E-407E-B4EA-4524FE678691}" name="Customer Name" dataDxfId="7"/>
    <tableColumn id="5" xr3:uid="{9884DC04-9153-424D-98DA-F2D13D0B4654}" name="Region" dataDxfId="6"/>
    <tableColumn id="6" xr3:uid="{EBB22346-5241-4DFF-BC3E-EB62F46B4897}" name="Product Category" dataDxfId="5"/>
    <tableColumn id="7" xr3:uid="{9D658E35-FBE9-4A02-AC03-D7788BAE431B}" name="Product Name" dataDxfId="4"/>
    <tableColumn id="8" xr3:uid="{422A9CA8-4F4F-4AA9-8FC7-D55044D5A9C7}" name="Quantity Sold" dataDxfId="3"/>
    <tableColumn id="9" xr3:uid="{38491D7D-3D16-43A7-A7A3-4CC672033507}" name="Unit Price" dataDxfId="2"/>
    <tableColumn id="10" xr3:uid="{B7CCEC90-6E04-4B2C-8FA0-155E1C7CE187}" name="Sales Amount" dataDxfId="1">
      <calculatedColumnFormula>H2*I2</calculatedColumnFormula>
    </tableColumn>
    <tableColumn id="11" xr3:uid="{07A95910-FA92-4B3F-A73A-8FFC77DCF21F}" name="Sales Category">
      <calculatedColumnFormula>IF(J2&lt;5000,"Low",IF(J2&lt;=20000,"Medium","High"))</calculatedColumnFormula>
    </tableColumn>
    <tableColumn id="12" xr3:uid="{1EBA28DC-614F-485B-8007-C8A28FD746CE}" name="Repeat Customer">
      <calculatedColumnFormula>IF(COUNTIF($D$2:$D$100,D2)&gt;1,"Yes","No")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E859-6C82-4531-B880-5EA19C82FA97}">
  <dimension ref="A3:F13"/>
  <sheetViews>
    <sheetView workbookViewId="0">
      <selection activeCell="B30" sqref="B30"/>
    </sheetView>
  </sheetViews>
  <sheetFormatPr defaultRowHeight="14.4"/>
  <cols>
    <col min="1" max="1" width="19.21875" bestFit="1" customWidth="1"/>
    <col min="2" max="2" width="15.5546875" bestFit="1" customWidth="1"/>
    <col min="3" max="3" width="10.5546875" bestFit="1" customWidth="1"/>
    <col min="4" max="6" width="12.109375" bestFit="1" customWidth="1"/>
  </cols>
  <sheetData>
    <row r="3" spans="1:6">
      <c r="A3" s="6" t="s">
        <v>94</v>
      </c>
      <c r="B3" s="6" t="s">
        <v>105</v>
      </c>
    </row>
    <row r="4" spans="1:6">
      <c r="A4" s="6" t="s">
        <v>110</v>
      </c>
      <c r="B4" t="s">
        <v>11</v>
      </c>
      <c r="C4" t="s">
        <v>21</v>
      </c>
      <c r="D4" t="s">
        <v>72</v>
      </c>
      <c r="E4" t="s">
        <v>16</v>
      </c>
      <c r="F4" t="s">
        <v>96</v>
      </c>
    </row>
    <row r="5" spans="1:6">
      <c r="A5" s="7" t="s">
        <v>104</v>
      </c>
      <c r="B5" s="8"/>
      <c r="C5" s="8">
        <v>67490</v>
      </c>
      <c r="D5" s="8">
        <v>93000</v>
      </c>
      <c r="E5" s="8"/>
      <c r="F5" s="8">
        <v>160490</v>
      </c>
    </row>
    <row r="6" spans="1:6">
      <c r="A6" s="7" t="s">
        <v>97</v>
      </c>
      <c r="B6" s="8">
        <v>2160</v>
      </c>
      <c r="C6" s="8"/>
      <c r="D6" s="8">
        <v>3300</v>
      </c>
      <c r="E6" s="8">
        <v>17100</v>
      </c>
      <c r="F6" s="8">
        <v>22560</v>
      </c>
    </row>
    <row r="7" spans="1:6">
      <c r="A7" s="7" t="s">
        <v>98</v>
      </c>
      <c r="B7" s="8">
        <v>1750</v>
      </c>
      <c r="C7" s="8">
        <v>3955</v>
      </c>
      <c r="D7" s="8">
        <v>1800</v>
      </c>
      <c r="E7" s="8"/>
      <c r="F7" s="8">
        <v>7505</v>
      </c>
    </row>
    <row r="8" spans="1:6">
      <c r="A8" s="7" t="s">
        <v>99</v>
      </c>
      <c r="B8" s="8">
        <v>14800</v>
      </c>
      <c r="C8" s="8"/>
      <c r="D8" s="8">
        <v>10900</v>
      </c>
      <c r="E8" s="8">
        <v>32240</v>
      </c>
      <c r="F8" s="8">
        <v>57940</v>
      </c>
    </row>
    <row r="9" spans="1:6">
      <c r="A9" s="7" t="s">
        <v>100</v>
      </c>
      <c r="B9" s="8">
        <v>15200</v>
      </c>
      <c r="C9" s="8">
        <v>21300</v>
      </c>
      <c r="D9" s="8"/>
      <c r="E9" s="8">
        <v>5200</v>
      </c>
      <c r="F9" s="8">
        <v>41700</v>
      </c>
    </row>
    <row r="10" spans="1:6">
      <c r="A10" s="7" t="s">
        <v>101</v>
      </c>
      <c r="B10" s="8">
        <v>6287</v>
      </c>
      <c r="C10" s="8"/>
      <c r="D10" s="8">
        <v>57900</v>
      </c>
      <c r="E10" s="8"/>
      <c r="F10" s="8">
        <v>64187</v>
      </c>
    </row>
    <row r="11" spans="1:6">
      <c r="A11" s="7" t="s">
        <v>102</v>
      </c>
      <c r="B11" s="8">
        <v>100300</v>
      </c>
      <c r="C11" s="8">
        <v>336</v>
      </c>
      <c r="D11" s="8">
        <v>99978</v>
      </c>
      <c r="E11" s="8">
        <v>46200</v>
      </c>
      <c r="F11" s="8">
        <v>246814</v>
      </c>
    </row>
    <row r="12" spans="1:6">
      <c r="A12" s="7" t="s">
        <v>103</v>
      </c>
      <c r="B12" s="8">
        <v>3600</v>
      </c>
      <c r="C12" s="8">
        <v>4500</v>
      </c>
      <c r="D12" s="8">
        <v>37000</v>
      </c>
      <c r="E12" s="8">
        <v>4890</v>
      </c>
      <c r="F12" s="8">
        <v>49990</v>
      </c>
    </row>
    <row r="13" spans="1:6">
      <c r="A13" s="7" t="s">
        <v>96</v>
      </c>
      <c r="B13" s="8">
        <v>144097</v>
      </c>
      <c r="C13" s="8">
        <v>97581</v>
      </c>
      <c r="D13" s="8">
        <v>303878</v>
      </c>
      <c r="E13" s="8">
        <v>105630</v>
      </c>
      <c r="F13" s="8">
        <v>651186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983F-8918-40D4-A080-2EE8E7296BD7}">
  <dimension ref="A3:B9"/>
  <sheetViews>
    <sheetView workbookViewId="0">
      <selection activeCell="R12" sqref="R12"/>
    </sheetView>
  </sheetViews>
  <sheetFormatPr defaultRowHeight="14.4"/>
  <cols>
    <col min="1" max="1" width="11.44140625" bestFit="1" customWidth="1"/>
    <col min="2" max="2" width="19.21875" bestFit="1" customWidth="1"/>
  </cols>
  <sheetData>
    <row r="3" spans="1:2">
      <c r="A3" s="6" t="s">
        <v>109</v>
      </c>
      <c r="B3" t="s">
        <v>94</v>
      </c>
    </row>
    <row r="4" spans="1:2">
      <c r="A4" s="7" t="s">
        <v>13</v>
      </c>
      <c r="B4" s="14">
        <v>257000</v>
      </c>
    </row>
    <row r="5" spans="1:2">
      <c r="A5" s="7" t="s">
        <v>73</v>
      </c>
      <c r="B5" s="14">
        <v>130000</v>
      </c>
    </row>
    <row r="6" spans="1:2">
      <c r="A6" s="7" t="s">
        <v>86</v>
      </c>
      <c r="B6" s="14">
        <v>114000</v>
      </c>
    </row>
    <row r="7" spans="1:2">
      <c r="A7" s="7" t="s">
        <v>83</v>
      </c>
      <c r="B7" s="14">
        <v>45000</v>
      </c>
    </row>
    <row r="8" spans="1:2">
      <c r="A8" s="7" t="s">
        <v>78</v>
      </c>
      <c r="B8" s="14">
        <v>31700</v>
      </c>
    </row>
    <row r="9" spans="1:2">
      <c r="A9" s="7" t="s">
        <v>96</v>
      </c>
      <c r="B9" s="14">
        <v>577700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06B9-D84F-4E52-AF73-FD852E100CE7}">
  <dimension ref="A3:K10"/>
  <sheetViews>
    <sheetView workbookViewId="0">
      <selection activeCell="G16" sqref="G16"/>
    </sheetView>
  </sheetViews>
  <sheetFormatPr defaultRowHeight="14.4"/>
  <cols>
    <col min="1" max="1" width="12.5546875" bestFit="1" customWidth="1"/>
    <col min="2" max="2" width="19.21875" bestFit="1" customWidth="1"/>
    <col min="3" max="3" width="19.109375" bestFit="1" customWidth="1"/>
    <col min="4" max="4" width="19.21875" bestFit="1" customWidth="1"/>
    <col min="5" max="5" width="19.109375" bestFit="1" customWidth="1"/>
    <col min="6" max="6" width="19.21875" bestFit="1" customWidth="1"/>
    <col min="7" max="7" width="19.109375" bestFit="1" customWidth="1"/>
    <col min="8" max="8" width="19.21875" bestFit="1" customWidth="1"/>
    <col min="9" max="9" width="19.109375" bestFit="1" customWidth="1"/>
    <col min="10" max="10" width="24" bestFit="1" customWidth="1"/>
    <col min="11" max="11" width="23.88671875" bestFit="1" customWidth="1"/>
    <col min="12" max="12" width="24" bestFit="1" customWidth="1"/>
    <col min="13" max="13" width="23.88671875" bestFit="1" customWidth="1"/>
  </cols>
  <sheetData>
    <row r="3" spans="1:11">
      <c r="B3" s="6" t="s">
        <v>105</v>
      </c>
    </row>
    <row r="4" spans="1:11">
      <c r="B4" t="s">
        <v>11</v>
      </c>
      <c r="D4" t="s">
        <v>21</v>
      </c>
      <c r="F4" t="s">
        <v>72</v>
      </c>
      <c r="H4" t="s">
        <v>16</v>
      </c>
      <c r="J4" t="s">
        <v>106</v>
      </c>
      <c r="K4" t="s">
        <v>107</v>
      </c>
    </row>
    <row r="5" spans="1:11">
      <c r="A5" s="6" t="s">
        <v>95</v>
      </c>
      <c r="B5" t="s">
        <v>94</v>
      </c>
      <c r="C5" t="s">
        <v>108</v>
      </c>
      <c r="D5" t="s">
        <v>94</v>
      </c>
      <c r="E5" t="s">
        <v>108</v>
      </c>
      <c r="F5" t="s">
        <v>94</v>
      </c>
      <c r="G5" t="s">
        <v>108</v>
      </c>
      <c r="H5" t="s">
        <v>94</v>
      </c>
      <c r="I5" t="s">
        <v>108</v>
      </c>
    </row>
    <row r="6" spans="1:11">
      <c r="A6" s="7" t="s">
        <v>22</v>
      </c>
      <c r="B6" s="14">
        <v>5210</v>
      </c>
      <c r="C6" s="14">
        <v>6</v>
      </c>
      <c r="D6" s="14">
        <v>9900</v>
      </c>
      <c r="E6" s="14">
        <v>5</v>
      </c>
      <c r="F6" s="14">
        <v>6200</v>
      </c>
      <c r="G6" s="14">
        <v>7</v>
      </c>
      <c r="H6" s="14">
        <v>8390</v>
      </c>
      <c r="I6" s="14">
        <v>7</v>
      </c>
      <c r="J6" s="14">
        <v>29700</v>
      </c>
      <c r="K6" s="14">
        <v>25</v>
      </c>
    </row>
    <row r="7" spans="1:11">
      <c r="A7" s="7" t="s">
        <v>12</v>
      </c>
      <c r="B7" s="14">
        <v>100000</v>
      </c>
      <c r="C7" s="14">
        <v>2</v>
      </c>
      <c r="D7" s="14">
        <v>51000</v>
      </c>
      <c r="E7" s="14">
        <v>1</v>
      </c>
      <c r="F7" s="14">
        <v>290100</v>
      </c>
      <c r="G7" s="14">
        <v>12</v>
      </c>
      <c r="H7" s="14">
        <v>91600</v>
      </c>
      <c r="I7" s="14">
        <v>6</v>
      </c>
      <c r="J7" s="14">
        <v>532700</v>
      </c>
      <c r="K7" s="14">
        <v>21</v>
      </c>
    </row>
    <row r="8" spans="1:11">
      <c r="A8" s="7" t="s">
        <v>75</v>
      </c>
      <c r="B8" s="14">
        <v>37400</v>
      </c>
      <c r="C8" s="14">
        <v>4</v>
      </c>
      <c r="D8" s="14">
        <v>35500</v>
      </c>
      <c r="E8" s="14">
        <v>8</v>
      </c>
      <c r="F8" s="14">
        <v>7200</v>
      </c>
      <c r="G8" s="14">
        <v>2</v>
      </c>
      <c r="H8" s="14">
        <v>5200</v>
      </c>
      <c r="I8" s="14">
        <v>2</v>
      </c>
      <c r="J8" s="14">
        <v>85300</v>
      </c>
      <c r="K8" s="14">
        <v>16</v>
      </c>
    </row>
    <row r="9" spans="1:11">
      <c r="A9" s="7" t="s">
        <v>17</v>
      </c>
      <c r="B9" s="14">
        <v>1487</v>
      </c>
      <c r="C9" s="14">
        <v>29</v>
      </c>
      <c r="D9" s="14">
        <v>1181</v>
      </c>
      <c r="E9" s="14">
        <v>24</v>
      </c>
      <c r="F9" s="14">
        <v>378</v>
      </c>
      <c r="G9" s="14">
        <v>6</v>
      </c>
      <c r="H9" s="14">
        <v>440</v>
      </c>
      <c r="I9" s="14">
        <v>9</v>
      </c>
      <c r="J9" s="14">
        <v>3486</v>
      </c>
      <c r="K9" s="14">
        <v>68</v>
      </c>
    </row>
    <row r="10" spans="1:11">
      <c r="A10" s="7" t="s">
        <v>96</v>
      </c>
      <c r="B10" s="14">
        <v>144097</v>
      </c>
      <c r="C10" s="14">
        <v>41</v>
      </c>
      <c r="D10" s="14">
        <v>97581</v>
      </c>
      <c r="E10" s="14">
        <v>38</v>
      </c>
      <c r="F10" s="14">
        <v>303878</v>
      </c>
      <c r="G10" s="14">
        <v>27</v>
      </c>
      <c r="H10" s="14">
        <v>105630</v>
      </c>
      <c r="I10" s="14">
        <v>24</v>
      </c>
      <c r="J10" s="14">
        <v>651186</v>
      </c>
      <c r="K10" s="14">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84EF5-03FC-46B0-8760-B4D6BABA6CF0}">
  <dimension ref="A3:B8"/>
  <sheetViews>
    <sheetView topLeftCell="B1" workbookViewId="0">
      <selection activeCell="S17" sqref="S17"/>
    </sheetView>
  </sheetViews>
  <sheetFormatPr defaultRowHeight="14.4"/>
  <cols>
    <col min="1" max="1" width="10.77734375" bestFit="1" customWidth="1"/>
    <col min="2" max="2" width="19.21875" bestFit="1" customWidth="1"/>
  </cols>
  <sheetData>
    <row r="3" spans="1:2">
      <c r="A3" s="6" t="s">
        <v>3</v>
      </c>
      <c r="B3" t="s">
        <v>94</v>
      </c>
    </row>
    <row r="4" spans="1:2">
      <c r="A4" s="7" t="s">
        <v>11</v>
      </c>
      <c r="B4" s="14">
        <v>144097</v>
      </c>
    </row>
    <row r="5" spans="1:2">
      <c r="A5" s="7" t="s">
        <v>21</v>
      </c>
      <c r="B5" s="14">
        <v>97581</v>
      </c>
    </row>
    <row r="6" spans="1:2">
      <c r="A6" s="7" t="s">
        <v>72</v>
      </c>
      <c r="B6" s="14">
        <v>303878</v>
      </c>
    </row>
    <row r="7" spans="1:2">
      <c r="A7" s="7" t="s">
        <v>16</v>
      </c>
      <c r="B7" s="14">
        <v>105630</v>
      </c>
    </row>
    <row r="8" spans="1:2">
      <c r="A8" s="7" t="s">
        <v>96</v>
      </c>
      <c r="B8" s="14">
        <v>651186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249E-C67C-45E3-B075-A9E3E0F06558}">
  <dimension ref="A1:P6"/>
  <sheetViews>
    <sheetView showGridLines="0" tabSelected="1" workbookViewId="0">
      <selection activeCell="K3" sqref="K3"/>
    </sheetView>
  </sheetViews>
  <sheetFormatPr defaultRowHeight="14.4"/>
  <cols>
    <col min="1" max="1" width="29.88671875" customWidth="1"/>
    <col min="2" max="2" width="21.6640625" customWidth="1"/>
    <col min="3" max="3" width="2.109375" customWidth="1"/>
    <col min="4" max="5" width="8.88671875" hidden="1" customWidth="1"/>
    <col min="6" max="6" width="3.33203125" hidden="1" customWidth="1"/>
    <col min="7" max="7" width="5.21875" hidden="1" customWidth="1"/>
    <col min="8" max="8" width="12.109375" customWidth="1"/>
    <col min="9" max="9" width="11.44140625" customWidth="1"/>
    <col min="10" max="10" width="38" customWidth="1"/>
    <col min="11" max="11" width="23.77734375" customWidth="1"/>
    <col min="12" max="12" width="34.88671875" customWidth="1"/>
    <col min="13" max="13" width="18.33203125" customWidth="1"/>
    <col min="14" max="14" width="7.77734375" customWidth="1"/>
  </cols>
  <sheetData>
    <row r="1" spans="1:16" ht="31.2">
      <c r="A1" s="12" t="s">
        <v>111</v>
      </c>
      <c r="B1" s="13"/>
      <c r="C1" s="13"/>
      <c r="D1" s="13"/>
      <c r="E1" s="13"/>
      <c r="F1" s="13"/>
      <c r="G1" s="13"/>
      <c r="H1" s="13"/>
      <c r="I1" s="13"/>
      <c r="J1" s="13"/>
      <c r="K1" s="13"/>
      <c r="L1" s="13"/>
      <c r="M1" s="13"/>
      <c r="N1" s="13"/>
      <c r="P1" t="s">
        <v>72</v>
      </c>
    </row>
    <row r="3" spans="1:16" ht="18">
      <c r="A3" s="9" t="s">
        <v>112</v>
      </c>
      <c r="B3" s="10">
        <f>SUM(SuperMartSales!J2:J100)</f>
        <v>651186</v>
      </c>
      <c r="J3" s="9" t="s">
        <v>116</v>
      </c>
      <c r="K3" s="15">
        <f>SUMIFS(SalesData[Sales Amount], SalesData[Region], P1)</f>
        <v>303878</v>
      </c>
    </row>
    <row r="4" spans="1:16" ht="18">
      <c r="A4" s="9" t="s">
        <v>113</v>
      </c>
      <c r="B4" s="11">
        <f>COUNTA(SuperMartSales!A2:A100)</f>
        <v>50</v>
      </c>
      <c r="J4" s="9" t="s">
        <v>117</v>
      </c>
      <c r="K4" s="11">
        <f>COUNTIFS(SalesData[Region], P1)</f>
        <v>13</v>
      </c>
    </row>
    <row r="5" spans="1:16" ht="18">
      <c r="A5" s="9" t="s">
        <v>114</v>
      </c>
      <c r="B5" s="10">
        <f>AVERAGE(SuperMartSales!J2:J100)</f>
        <v>13023.72</v>
      </c>
      <c r="J5" s="9" t="s">
        <v>118</v>
      </c>
      <c r="K5" s="15">
        <f>IF(K4=0,0,K3/K4)</f>
        <v>23375.23076923077</v>
      </c>
    </row>
    <row r="6" spans="1:16" ht="18">
      <c r="A6" s="9" t="s">
        <v>115</v>
      </c>
      <c r="B6" s="11">
        <f>COUNTIF(SuperMartSales!L2:L100,"Yes")</f>
        <v>50</v>
      </c>
      <c r="J6" s="9" t="s">
        <v>119</v>
      </c>
      <c r="K6" s="11">
        <f>SUMPRODUCT((SalesData[Region]=P1)*(SalesData[Repeat Customer]="Yes"))</f>
        <v>13</v>
      </c>
    </row>
  </sheetData>
  <mergeCells count="1">
    <mergeCell ref="A1:N1"/>
  </mergeCells>
  <dataValidations count="1">
    <dataValidation type="list" allowBlank="1" showInputMessage="1" showErrorMessage="1" sqref="P1" xr:uid="{4500D0FC-0CA7-42E3-A17F-3C5D12B8CD62}">
      <formula1>"North,South,East,West"</formula1>
    </dataValidation>
  </dataValidation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E1D0-ACF5-4BDE-9376-74D0679D39C3}">
  <dimension ref="A1:L52"/>
  <sheetViews>
    <sheetView workbookViewId="0">
      <selection activeCell="A2" sqref="A2:L51"/>
    </sheetView>
  </sheetViews>
  <sheetFormatPr defaultRowHeight="14.4"/>
  <cols>
    <col min="1" max="1" width="9.88671875" customWidth="1"/>
    <col min="2" max="2" width="13.21875" customWidth="1"/>
    <col min="3" max="3" width="13.88671875" customWidth="1"/>
    <col min="4" max="4" width="16.44140625" customWidth="1"/>
    <col min="6" max="6" width="17.5546875" customWidth="1"/>
    <col min="7" max="7" width="15" customWidth="1"/>
    <col min="8" max="8" width="14.33203125" customWidth="1"/>
    <col min="9" max="9" width="11" customWidth="1"/>
    <col min="10" max="10" width="14.44140625" customWidth="1"/>
    <col min="11" max="11" width="15.109375" customWidth="1"/>
    <col min="12" max="12" width="17.33203125" customWidth="1"/>
  </cols>
  <sheetData>
    <row r="1" spans="1:12">
      <c r="A1" s="2" t="s">
        <v>0</v>
      </c>
      <c r="B1" s="2" t="s">
        <v>1</v>
      </c>
      <c r="C1" s="2" t="s">
        <v>91</v>
      </c>
      <c r="D1" s="2" t="s">
        <v>2</v>
      </c>
      <c r="E1" s="2" t="s">
        <v>3</v>
      </c>
      <c r="F1" s="2" t="s">
        <v>7</v>
      </c>
      <c r="G1" s="2" t="s">
        <v>8</v>
      </c>
      <c r="H1" s="2" t="s">
        <v>4</v>
      </c>
      <c r="I1" s="2" t="s">
        <v>5</v>
      </c>
      <c r="J1" s="2" t="s">
        <v>6</v>
      </c>
      <c r="K1" s="1" t="s">
        <v>92</v>
      </c>
      <c r="L1" s="1" t="s">
        <v>93</v>
      </c>
    </row>
    <row r="2" spans="1:12">
      <c r="A2" s="3" t="s">
        <v>9</v>
      </c>
      <c r="B2" s="4">
        <v>45611</v>
      </c>
      <c r="C2" s="4" t="str">
        <f>TEXT(B2,"MMMM")</f>
        <v>November</v>
      </c>
      <c r="D2" s="3" t="s">
        <v>10</v>
      </c>
      <c r="E2" s="3" t="s">
        <v>11</v>
      </c>
      <c r="F2" s="3" t="s">
        <v>12</v>
      </c>
      <c r="G2" s="3" t="s">
        <v>13</v>
      </c>
      <c r="H2" s="3">
        <v>2</v>
      </c>
      <c r="I2" s="3">
        <v>50000</v>
      </c>
      <c r="J2" s="5">
        <f>H2*I2</f>
        <v>100000</v>
      </c>
      <c r="K2" t="str">
        <f>IF(J2&lt;5000,"Low",IF(J2&lt;=20000,"Medium","High"))</f>
        <v>High</v>
      </c>
      <c r="L2" t="str">
        <f>IF(COUNTIF($D$2:$D$100,D2)&gt;1,"Yes","No")</f>
        <v>Yes</v>
      </c>
    </row>
    <row r="3" spans="1:12">
      <c r="A3" s="3" t="s">
        <v>14</v>
      </c>
      <c r="B3" s="4">
        <v>45636</v>
      </c>
      <c r="C3" s="4" t="str">
        <f t="shared" ref="C3:C51" si="0">TEXT(B3,"MMMM")</f>
        <v>December</v>
      </c>
      <c r="D3" s="3" t="s">
        <v>15</v>
      </c>
      <c r="E3" s="3" t="s">
        <v>16</v>
      </c>
      <c r="F3" s="3" t="s">
        <v>17</v>
      </c>
      <c r="G3" s="3" t="s">
        <v>18</v>
      </c>
      <c r="H3" s="3">
        <v>4</v>
      </c>
      <c r="I3" s="3">
        <v>50</v>
      </c>
      <c r="J3" s="5">
        <f t="shared" ref="J3:J51" si="1">H3*I3</f>
        <v>200</v>
      </c>
      <c r="K3" t="str">
        <f t="shared" ref="K3:K51" si="2">IF(J3&lt;5000,"Low",IF(J3&lt;=20000,"Medium","High"))</f>
        <v>Low</v>
      </c>
      <c r="L3" t="str">
        <f t="shared" ref="L3:L51" si="3">IF(COUNTIF($D$2:$D$100,D3)&gt;1,"Yes","No")</f>
        <v>Yes</v>
      </c>
    </row>
    <row r="4" spans="1:12">
      <c r="A4" s="3" t="s">
        <v>19</v>
      </c>
      <c r="B4" s="4">
        <v>45662</v>
      </c>
      <c r="C4" s="4" t="str">
        <f t="shared" si="0"/>
        <v>January</v>
      </c>
      <c r="D4" s="3" t="s">
        <v>20</v>
      </c>
      <c r="E4" s="3" t="s">
        <v>21</v>
      </c>
      <c r="F4" s="3" t="s">
        <v>22</v>
      </c>
      <c r="G4" s="3" t="s">
        <v>23</v>
      </c>
      <c r="H4" s="3">
        <v>1</v>
      </c>
      <c r="I4" s="3">
        <v>1200</v>
      </c>
      <c r="J4" s="5">
        <f t="shared" si="1"/>
        <v>1200</v>
      </c>
      <c r="K4" t="str">
        <f t="shared" si="2"/>
        <v>Low</v>
      </c>
      <c r="L4" t="str">
        <f t="shared" si="3"/>
        <v>Yes</v>
      </c>
    </row>
    <row r="5" spans="1:12">
      <c r="A5" s="3" t="s">
        <v>24</v>
      </c>
      <c r="B5" s="4">
        <v>45583</v>
      </c>
      <c r="C5" s="4" t="str">
        <f t="shared" si="0"/>
        <v>October</v>
      </c>
      <c r="D5" s="3" t="s">
        <v>71</v>
      </c>
      <c r="E5" s="3" t="s">
        <v>72</v>
      </c>
      <c r="F5" s="3" t="s">
        <v>12</v>
      </c>
      <c r="G5" s="3" t="s">
        <v>73</v>
      </c>
      <c r="H5" s="3">
        <v>3</v>
      </c>
      <c r="I5" s="3">
        <v>18000</v>
      </c>
      <c r="J5" s="5">
        <f t="shared" si="1"/>
        <v>54000</v>
      </c>
      <c r="K5" t="str">
        <f t="shared" si="2"/>
        <v>High</v>
      </c>
      <c r="L5" t="str">
        <f t="shared" si="3"/>
        <v>Yes</v>
      </c>
    </row>
    <row r="6" spans="1:12">
      <c r="A6" s="3" t="s">
        <v>25</v>
      </c>
      <c r="B6" s="4">
        <v>45557</v>
      </c>
      <c r="C6" s="4" t="str">
        <f t="shared" si="0"/>
        <v>September</v>
      </c>
      <c r="D6" s="3" t="s">
        <v>74</v>
      </c>
      <c r="E6" s="3" t="s">
        <v>21</v>
      </c>
      <c r="F6" s="3" t="s">
        <v>75</v>
      </c>
      <c r="G6" s="3" t="s">
        <v>76</v>
      </c>
      <c r="H6" s="3">
        <v>2</v>
      </c>
      <c r="I6" s="3">
        <v>2500</v>
      </c>
      <c r="J6" s="5">
        <f t="shared" si="1"/>
        <v>5000</v>
      </c>
      <c r="K6" t="str">
        <f t="shared" si="2"/>
        <v>Medium</v>
      </c>
      <c r="L6" t="str">
        <f t="shared" si="3"/>
        <v>Yes</v>
      </c>
    </row>
    <row r="7" spans="1:12">
      <c r="A7" s="3" t="s">
        <v>26</v>
      </c>
      <c r="B7" s="4">
        <v>45599</v>
      </c>
      <c r="C7" s="4" t="str">
        <f t="shared" si="0"/>
        <v>November</v>
      </c>
      <c r="D7" s="3" t="s">
        <v>15</v>
      </c>
      <c r="E7" s="3" t="s">
        <v>11</v>
      </c>
      <c r="F7" s="3" t="s">
        <v>17</v>
      </c>
      <c r="G7" s="3" t="s">
        <v>77</v>
      </c>
      <c r="H7" s="3">
        <v>5</v>
      </c>
      <c r="I7" s="3">
        <v>60</v>
      </c>
      <c r="J7" s="5">
        <f t="shared" si="1"/>
        <v>300</v>
      </c>
      <c r="K7" t="str">
        <f t="shared" si="2"/>
        <v>Low</v>
      </c>
      <c r="L7" t="str">
        <f t="shared" si="3"/>
        <v>Yes</v>
      </c>
    </row>
    <row r="8" spans="1:12">
      <c r="A8" s="3" t="s">
        <v>27</v>
      </c>
      <c r="B8" s="4">
        <v>45518</v>
      </c>
      <c r="C8" s="4" t="str">
        <f t="shared" si="0"/>
        <v>August</v>
      </c>
      <c r="D8" s="3" t="s">
        <v>10</v>
      </c>
      <c r="E8" s="3" t="s">
        <v>16</v>
      </c>
      <c r="F8" s="3" t="s">
        <v>12</v>
      </c>
      <c r="G8" s="3" t="s">
        <v>78</v>
      </c>
      <c r="H8" s="3">
        <v>1</v>
      </c>
      <c r="I8" s="3">
        <v>8000</v>
      </c>
      <c r="J8" s="5">
        <f t="shared" si="1"/>
        <v>8000</v>
      </c>
      <c r="K8" t="str">
        <f t="shared" si="2"/>
        <v>Medium</v>
      </c>
      <c r="L8" t="str">
        <f t="shared" si="3"/>
        <v>Yes</v>
      </c>
    </row>
    <row r="9" spans="1:12">
      <c r="A9" s="3" t="s">
        <v>28</v>
      </c>
      <c r="B9" s="4">
        <v>45485</v>
      </c>
      <c r="C9" s="4" t="str">
        <f t="shared" si="0"/>
        <v>July</v>
      </c>
      <c r="D9" s="3" t="s">
        <v>79</v>
      </c>
      <c r="E9" s="3" t="s">
        <v>72</v>
      </c>
      <c r="F9" s="3" t="s">
        <v>22</v>
      </c>
      <c r="G9" s="3" t="s">
        <v>80</v>
      </c>
      <c r="H9" s="3">
        <v>2</v>
      </c>
      <c r="I9" s="3">
        <v>900</v>
      </c>
      <c r="J9" s="5">
        <f t="shared" si="1"/>
        <v>1800</v>
      </c>
      <c r="K9" t="str">
        <f t="shared" si="2"/>
        <v>Low</v>
      </c>
      <c r="L9" t="str">
        <f t="shared" si="3"/>
        <v>Yes</v>
      </c>
    </row>
    <row r="10" spans="1:12">
      <c r="A10" s="3" t="s">
        <v>29</v>
      </c>
      <c r="B10" s="4">
        <v>45631</v>
      </c>
      <c r="C10" s="4" t="str">
        <f t="shared" si="0"/>
        <v>December</v>
      </c>
      <c r="D10" s="3" t="s">
        <v>81</v>
      </c>
      <c r="E10" s="3" t="s">
        <v>11</v>
      </c>
      <c r="F10" s="3" t="s">
        <v>17</v>
      </c>
      <c r="G10" s="3" t="s">
        <v>82</v>
      </c>
      <c r="H10" s="3">
        <v>10</v>
      </c>
      <c r="I10" s="3">
        <v>40</v>
      </c>
      <c r="J10" s="5">
        <f t="shared" si="1"/>
        <v>400</v>
      </c>
      <c r="K10" t="str">
        <f t="shared" si="2"/>
        <v>Low</v>
      </c>
      <c r="L10" t="str">
        <f t="shared" si="3"/>
        <v>Yes</v>
      </c>
    </row>
    <row r="11" spans="1:12">
      <c r="A11" s="3" t="s">
        <v>30</v>
      </c>
      <c r="B11" s="4">
        <v>45658</v>
      </c>
      <c r="C11" s="4" t="str">
        <f t="shared" si="0"/>
        <v>January</v>
      </c>
      <c r="D11" s="3" t="s">
        <v>20</v>
      </c>
      <c r="E11" s="3" t="s">
        <v>21</v>
      </c>
      <c r="F11" s="3" t="s">
        <v>75</v>
      </c>
      <c r="G11" s="3" t="s">
        <v>83</v>
      </c>
      <c r="H11" s="3">
        <v>1</v>
      </c>
      <c r="I11" s="3">
        <v>15000</v>
      </c>
      <c r="J11" s="5">
        <f t="shared" si="1"/>
        <v>15000</v>
      </c>
      <c r="K11" t="str">
        <f t="shared" si="2"/>
        <v>Medium</v>
      </c>
      <c r="L11" t="str">
        <f t="shared" si="3"/>
        <v>Yes</v>
      </c>
    </row>
    <row r="12" spans="1:12">
      <c r="A12" s="3" t="s">
        <v>31</v>
      </c>
      <c r="B12" s="4">
        <v>45615</v>
      </c>
      <c r="C12" s="4" t="str">
        <f t="shared" si="0"/>
        <v>November</v>
      </c>
      <c r="D12" s="3" t="s">
        <v>71</v>
      </c>
      <c r="E12" s="3" t="s">
        <v>72</v>
      </c>
      <c r="F12" s="3" t="s">
        <v>12</v>
      </c>
      <c r="G12" s="3" t="s">
        <v>13</v>
      </c>
      <c r="H12" s="3">
        <v>1</v>
      </c>
      <c r="I12" s="3">
        <v>52000</v>
      </c>
      <c r="J12" s="5">
        <f t="shared" si="1"/>
        <v>52000</v>
      </c>
      <c r="K12" t="str">
        <f t="shared" si="2"/>
        <v>High</v>
      </c>
      <c r="L12" t="str">
        <f t="shared" si="3"/>
        <v>Yes</v>
      </c>
    </row>
    <row r="13" spans="1:12">
      <c r="A13" s="3" t="s">
        <v>32</v>
      </c>
      <c r="B13" s="4">
        <v>45466</v>
      </c>
      <c r="C13" s="4" t="str">
        <f t="shared" si="0"/>
        <v>June</v>
      </c>
      <c r="D13" s="3" t="s">
        <v>74</v>
      </c>
      <c r="E13" s="3" t="s">
        <v>16</v>
      </c>
      <c r="F13" s="3" t="s">
        <v>22</v>
      </c>
      <c r="G13" s="3" t="s">
        <v>23</v>
      </c>
      <c r="H13" s="3">
        <v>1</v>
      </c>
      <c r="I13" s="3">
        <v>1500</v>
      </c>
      <c r="J13" s="5">
        <f t="shared" si="1"/>
        <v>1500</v>
      </c>
      <c r="K13" t="str">
        <f t="shared" si="2"/>
        <v>Low</v>
      </c>
      <c r="L13" t="str">
        <f t="shared" si="3"/>
        <v>Yes</v>
      </c>
    </row>
    <row r="14" spans="1:12">
      <c r="A14" s="3" t="s">
        <v>33</v>
      </c>
      <c r="B14" s="4">
        <v>45567</v>
      </c>
      <c r="C14" s="4" t="str">
        <f t="shared" si="0"/>
        <v>October</v>
      </c>
      <c r="D14" s="3" t="s">
        <v>84</v>
      </c>
      <c r="E14" s="3" t="s">
        <v>11</v>
      </c>
      <c r="F14" s="3" t="s">
        <v>17</v>
      </c>
      <c r="G14" s="3" t="s">
        <v>18</v>
      </c>
      <c r="H14" s="3">
        <v>3</v>
      </c>
      <c r="I14" s="3">
        <v>55</v>
      </c>
      <c r="J14" s="5">
        <f t="shared" si="1"/>
        <v>165</v>
      </c>
      <c r="K14" t="str">
        <f t="shared" si="2"/>
        <v>Low</v>
      </c>
      <c r="L14" t="str">
        <f t="shared" si="3"/>
        <v>Yes</v>
      </c>
    </row>
    <row r="15" spans="1:12">
      <c r="A15" s="3" t="s">
        <v>34</v>
      </c>
      <c r="B15" s="4">
        <v>45565</v>
      </c>
      <c r="C15" s="4" t="str">
        <f t="shared" si="0"/>
        <v>September</v>
      </c>
      <c r="D15" s="3" t="s">
        <v>10</v>
      </c>
      <c r="E15" s="3" t="s">
        <v>21</v>
      </c>
      <c r="F15" s="3" t="s">
        <v>75</v>
      </c>
      <c r="G15" s="3" t="s">
        <v>85</v>
      </c>
      <c r="H15" s="3">
        <v>1</v>
      </c>
      <c r="I15" s="3">
        <v>4000</v>
      </c>
      <c r="J15" s="5">
        <f t="shared" si="1"/>
        <v>4000</v>
      </c>
      <c r="K15" t="str">
        <f t="shared" si="2"/>
        <v>Low</v>
      </c>
      <c r="L15" t="str">
        <f t="shared" si="3"/>
        <v>Yes</v>
      </c>
    </row>
    <row r="16" spans="1:12">
      <c r="A16" s="3" t="s">
        <v>35</v>
      </c>
      <c r="B16" s="4">
        <v>45621</v>
      </c>
      <c r="C16" s="4" t="str">
        <f t="shared" si="0"/>
        <v>November</v>
      </c>
      <c r="D16" s="3" t="s">
        <v>79</v>
      </c>
      <c r="E16" s="3" t="s">
        <v>16</v>
      </c>
      <c r="F16" s="3" t="s">
        <v>12</v>
      </c>
      <c r="G16" s="3" t="s">
        <v>86</v>
      </c>
      <c r="H16" s="3">
        <v>2</v>
      </c>
      <c r="I16" s="3">
        <v>22000</v>
      </c>
      <c r="J16" s="5">
        <f t="shared" si="1"/>
        <v>44000</v>
      </c>
      <c r="K16" t="str">
        <f t="shared" si="2"/>
        <v>High</v>
      </c>
      <c r="L16" t="str">
        <f t="shared" si="3"/>
        <v>Yes</v>
      </c>
    </row>
    <row r="17" spans="1:12">
      <c r="A17" s="3" t="s">
        <v>36</v>
      </c>
      <c r="B17" s="4">
        <v>45511</v>
      </c>
      <c r="C17" s="4" t="str">
        <f t="shared" si="0"/>
        <v>August</v>
      </c>
      <c r="D17" s="3" t="s">
        <v>15</v>
      </c>
      <c r="E17" s="3" t="s">
        <v>72</v>
      </c>
      <c r="F17" s="3" t="s">
        <v>22</v>
      </c>
      <c r="G17" s="3" t="s">
        <v>87</v>
      </c>
      <c r="H17" s="3">
        <v>4</v>
      </c>
      <c r="I17" s="3">
        <v>700</v>
      </c>
      <c r="J17" s="5">
        <f t="shared" si="1"/>
        <v>2800</v>
      </c>
      <c r="K17" t="str">
        <f t="shared" si="2"/>
        <v>Low</v>
      </c>
      <c r="L17" t="str">
        <f t="shared" si="3"/>
        <v>Yes</v>
      </c>
    </row>
    <row r="18" spans="1:12">
      <c r="A18" s="3" t="s">
        <v>37</v>
      </c>
      <c r="B18" s="4">
        <v>45488</v>
      </c>
      <c r="C18" s="4" t="str">
        <f t="shared" si="0"/>
        <v>July</v>
      </c>
      <c r="D18" s="3" t="s">
        <v>71</v>
      </c>
      <c r="E18" s="3" t="s">
        <v>21</v>
      </c>
      <c r="F18" s="3" t="s">
        <v>17</v>
      </c>
      <c r="G18" s="3" t="s">
        <v>88</v>
      </c>
      <c r="H18" s="3">
        <v>7</v>
      </c>
      <c r="I18" s="3">
        <v>45</v>
      </c>
      <c r="J18" s="5">
        <f t="shared" si="1"/>
        <v>315</v>
      </c>
      <c r="K18" t="str">
        <f t="shared" si="2"/>
        <v>Low</v>
      </c>
      <c r="L18" t="str">
        <f t="shared" si="3"/>
        <v>Yes</v>
      </c>
    </row>
    <row r="19" spans="1:12">
      <c r="A19" s="3" t="s">
        <v>38</v>
      </c>
      <c r="B19" s="4">
        <v>45654</v>
      </c>
      <c r="C19" s="4" t="str">
        <f t="shared" si="0"/>
        <v>December</v>
      </c>
      <c r="D19" s="3" t="s">
        <v>81</v>
      </c>
      <c r="E19" s="3" t="s">
        <v>11</v>
      </c>
      <c r="F19" s="3" t="s">
        <v>75</v>
      </c>
      <c r="G19" s="3" t="s">
        <v>89</v>
      </c>
      <c r="H19" s="3">
        <v>1</v>
      </c>
      <c r="I19" s="3">
        <v>3200</v>
      </c>
      <c r="J19" s="5">
        <f t="shared" si="1"/>
        <v>3200</v>
      </c>
      <c r="K19" t="str">
        <f t="shared" si="2"/>
        <v>Low</v>
      </c>
      <c r="L19" t="str">
        <f t="shared" si="3"/>
        <v>Yes</v>
      </c>
    </row>
    <row r="20" spans="1:12">
      <c r="A20" s="3" t="s">
        <v>39</v>
      </c>
      <c r="B20" s="4">
        <v>45677</v>
      </c>
      <c r="C20" s="4" t="str">
        <f t="shared" si="0"/>
        <v>January</v>
      </c>
      <c r="D20" s="3" t="s">
        <v>10</v>
      </c>
      <c r="E20" s="3" t="s">
        <v>72</v>
      </c>
      <c r="F20" s="3" t="s">
        <v>12</v>
      </c>
      <c r="G20" s="3" t="s">
        <v>73</v>
      </c>
      <c r="H20" s="3">
        <v>2</v>
      </c>
      <c r="I20" s="3">
        <v>19500</v>
      </c>
      <c r="J20" s="5">
        <f t="shared" si="1"/>
        <v>39000</v>
      </c>
      <c r="K20" t="str">
        <f t="shared" si="2"/>
        <v>High</v>
      </c>
      <c r="L20" t="str">
        <f t="shared" si="3"/>
        <v>Yes</v>
      </c>
    </row>
    <row r="21" spans="1:12">
      <c r="A21" s="3" t="s">
        <v>40</v>
      </c>
      <c r="B21" s="4">
        <v>45607</v>
      </c>
      <c r="C21" s="4" t="str">
        <f t="shared" si="0"/>
        <v>November</v>
      </c>
      <c r="D21" s="3" t="s">
        <v>74</v>
      </c>
      <c r="E21" s="3" t="s">
        <v>16</v>
      </c>
      <c r="F21" s="3" t="s">
        <v>22</v>
      </c>
      <c r="G21" s="3" t="s">
        <v>90</v>
      </c>
      <c r="H21" s="3">
        <v>1</v>
      </c>
      <c r="I21" s="3">
        <v>2200</v>
      </c>
      <c r="J21" s="5">
        <f t="shared" si="1"/>
        <v>2200</v>
      </c>
      <c r="K21" t="str">
        <f t="shared" si="2"/>
        <v>Low</v>
      </c>
      <c r="L21" t="str">
        <f t="shared" si="3"/>
        <v>Yes</v>
      </c>
    </row>
    <row r="22" spans="1:12">
      <c r="A22" s="3" t="s">
        <v>41</v>
      </c>
      <c r="B22" s="4">
        <v>45579</v>
      </c>
      <c r="C22" s="4" t="str">
        <f t="shared" si="0"/>
        <v>October</v>
      </c>
      <c r="D22" s="3" t="s">
        <v>20</v>
      </c>
      <c r="E22" s="3" t="s">
        <v>11</v>
      </c>
      <c r="F22" s="3" t="s">
        <v>17</v>
      </c>
      <c r="G22" s="3" t="s">
        <v>77</v>
      </c>
      <c r="H22" s="3">
        <v>6</v>
      </c>
      <c r="I22" s="3">
        <v>62</v>
      </c>
      <c r="J22" s="5">
        <f t="shared" si="1"/>
        <v>372</v>
      </c>
      <c r="K22" t="str">
        <f t="shared" si="2"/>
        <v>Low</v>
      </c>
      <c r="L22" t="str">
        <f t="shared" si="3"/>
        <v>Yes</v>
      </c>
    </row>
    <row r="23" spans="1:12">
      <c r="A23" s="3" t="s">
        <v>42</v>
      </c>
      <c r="B23" s="4">
        <v>45552</v>
      </c>
      <c r="C23" s="4" t="str">
        <f t="shared" si="0"/>
        <v>September</v>
      </c>
      <c r="D23" s="3" t="s">
        <v>79</v>
      </c>
      <c r="E23" s="3" t="s">
        <v>21</v>
      </c>
      <c r="F23" s="3" t="s">
        <v>75</v>
      </c>
      <c r="G23" s="3" t="s">
        <v>76</v>
      </c>
      <c r="H23" s="3">
        <v>3</v>
      </c>
      <c r="I23" s="3">
        <v>2700</v>
      </c>
      <c r="J23" s="5">
        <f t="shared" si="1"/>
        <v>8100</v>
      </c>
      <c r="K23" t="str">
        <f t="shared" si="2"/>
        <v>Medium</v>
      </c>
      <c r="L23" t="str">
        <f t="shared" si="3"/>
        <v>Yes</v>
      </c>
    </row>
    <row r="24" spans="1:12">
      <c r="A24" s="3" t="s">
        <v>43</v>
      </c>
      <c r="B24" s="4">
        <v>45605</v>
      </c>
      <c r="C24" s="4" t="str">
        <f t="shared" si="0"/>
        <v>November</v>
      </c>
      <c r="D24" s="3" t="s">
        <v>84</v>
      </c>
      <c r="E24" s="3" t="s">
        <v>72</v>
      </c>
      <c r="F24" s="3" t="s">
        <v>22</v>
      </c>
      <c r="G24" s="3" t="s">
        <v>23</v>
      </c>
      <c r="H24" s="3">
        <v>1</v>
      </c>
      <c r="I24" s="3">
        <v>1600</v>
      </c>
      <c r="J24" s="5">
        <f t="shared" si="1"/>
        <v>1600</v>
      </c>
      <c r="K24" t="str">
        <f t="shared" si="2"/>
        <v>Low</v>
      </c>
      <c r="L24" t="str">
        <f t="shared" si="3"/>
        <v>Yes</v>
      </c>
    </row>
    <row r="25" spans="1:12">
      <c r="A25" s="3" t="s">
        <v>44</v>
      </c>
      <c r="B25" s="4">
        <v>45472</v>
      </c>
      <c r="C25" s="4" t="str">
        <f t="shared" si="0"/>
        <v>June</v>
      </c>
      <c r="D25" s="3" t="s">
        <v>81</v>
      </c>
      <c r="E25" s="3" t="s">
        <v>16</v>
      </c>
      <c r="F25" s="3" t="s">
        <v>12</v>
      </c>
      <c r="G25" s="3" t="s">
        <v>78</v>
      </c>
      <c r="H25" s="3">
        <v>2</v>
      </c>
      <c r="I25" s="3">
        <v>7800</v>
      </c>
      <c r="J25" s="5">
        <f t="shared" si="1"/>
        <v>15600</v>
      </c>
      <c r="K25" t="str">
        <f t="shared" si="2"/>
        <v>Medium</v>
      </c>
      <c r="L25" t="str">
        <f t="shared" si="3"/>
        <v>Yes</v>
      </c>
    </row>
    <row r="26" spans="1:12">
      <c r="A26" s="3" t="s">
        <v>45</v>
      </c>
      <c r="B26" s="4">
        <v>45507</v>
      </c>
      <c r="C26" s="4" t="str">
        <f t="shared" si="0"/>
        <v>August</v>
      </c>
      <c r="D26" s="3" t="s">
        <v>15</v>
      </c>
      <c r="E26" s="3" t="s">
        <v>11</v>
      </c>
      <c r="F26" s="3" t="s">
        <v>75</v>
      </c>
      <c r="G26" s="3" t="s">
        <v>83</v>
      </c>
      <c r="H26" s="3">
        <v>1</v>
      </c>
      <c r="I26" s="3">
        <v>14800</v>
      </c>
      <c r="J26" s="5">
        <f t="shared" si="1"/>
        <v>14800</v>
      </c>
      <c r="K26" t="str">
        <f t="shared" si="2"/>
        <v>Medium</v>
      </c>
      <c r="L26" t="str">
        <f t="shared" si="3"/>
        <v>Yes</v>
      </c>
    </row>
    <row r="27" spans="1:12">
      <c r="A27" s="3" t="s">
        <v>46</v>
      </c>
      <c r="B27" s="4">
        <v>45481</v>
      </c>
      <c r="C27" s="4" t="str">
        <f t="shared" si="0"/>
        <v>July</v>
      </c>
      <c r="D27" s="3" t="s">
        <v>71</v>
      </c>
      <c r="E27" s="3" t="s">
        <v>21</v>
      </c>
      <c r="F27" s="3" t="s">
        <v>17</v>
      </c>
      <c r="G27" s="3" t="s">
        <v>18</v>
      </c>
      <c r="H27" s="3">
        <v>4</v>
      </c>
      <c r="I27" s="3">
        <v>60</v>
      </c>
      <c r="J27" s="5">
        <f t="shared" si="1"/>
        <v>240</v>
      </c>
      <c r="K27" t="str">
        <f t="shared" si="2"/>
        <v>Low</v>
      </c>
      <c r="L27" t="str">
        <f t="shared" si="3"/>
        <v>Yes</v>
      </c>
    </row>
    <row r="28" spans="1:12">
      <c r="A28" s="3" t="s">
        <v>47</v>
      </c>
      <c r="B28" s="4">
        <v>45642</v>
      </c>
      <c r="C28" s="4" t="str">
        <f t="shared" si="0"/>
        <v>December</v>
      </c>
      <c r="D28" s="3" t="s">
        <v>74</v>
      </c>
      <c r="E28" s="3" t="s">
        <v>16</v>
      </c>
      <c r="F28" s="3" t="s">
        <v>22</v>
      </c>
      <c r="G28" s="3" t="s">
        <v>80</v>
      </c>
      <c r="H28" s="3">
        <v>2</v>
      </c>
      <c r="I28" s="3">
        <v>950</v>
      </c>
      <c r="J28" s="5">
        <f t="shared" si="1"/>
        <v>1900</v>
      </c>
      <c r="K28" t="str">
        <f t="shared" si="2"/>
        <v>Low</v>
      </c>
      <c r="L28" t="str">
        <f t="shared" si="3"/>
        <v>Yes</v>
      </c>
    </row>
    <row r="29" spans="1:12">
      <c r="A29" s="3" t="s">
        <v>48</v>
      </c>
      <c r="B29" s="4">
        <v>45667</v>
      </c>
      <c r="C29" s="4" t="str">
        <f t="shared" si="0"/>
        <v>January</v>
      </c>
      <c r="D29" s="3" t="s">
        <v>79</v>
      </c>
      <c r="E29" s="3" t="s">
        <v>72</v>
      </c>
      <c r="F29" s="3" t="s">
        <v>12</v>
      </c>
      <c r="G29" s="3" t="s">
        <v>13</v>
      </c>
      <c r="H29" s="3">
        <v>1</v>
      </c>
      <c r="I29" s="3">
        <v>54000</v>
      </c>
      <c r="J29" s="5">
        <f t="shared" si="1"/>
        <v>54000</v>
      </c>
      <c r="K29" t="str">
        <f t="shared" si="2"/>
        <v>High</v>
      </c>
      <c r="L29" t="str">
        <f t="shared" si="3"/>
        <v>Yes</v>
      </c>
    </row>
    <row r="30" spans="1:12">
      <c r="A30" s="3" t="s">
        <v>49</v>
      </c>
      <c r="B30" s="4">
        <v>45571</v>
      </c>
      <c r="C30" s="4" t="str">
        <f t="shared" si="0"/>
        <v>October</v>
      </c>
      <c r="D30" s="3" t="s">
        <v>20</v>
      </c>
      <c r="E30" s="3" t="s">
        <v>11</v>
      </c>
      <c r="F30" s="3" t="s">
        <v>75</v>
      </c>
      <c r="G30" s="3" t="s">
        <v>85</v>
      </c>
      <c r="H30" s="3">
        <v>1</v>
      </c>
      <c r="I30" s="3">
        <v>4200</v>
      </c>
      <c r="J30" s="5">
        <f t="shared" si="1"/>
        <v>4200</v>
      </c>
      <c r="K30" t="str">
        <f t="shared" si="2"/>
        <v>Low</v>
      </c>
      <c r="L30" t="str">
        <f t="shared" si="3"/>
        <v>Yes</v>
      </c>
    </row>
    <row r="31" spans="1:12">
      <c r="A31" s="3" t="s">
        <v>50</v>
      </c>
      <c r="B31" s="4">
        <v>45554</v>
      </c>
      <c r="C31" s="4" t="str">
        <f t="shared" si="0"/>
        <v>September</v>
      </c>
      <c r="D31" s="3" t="s">
        <v>10</v>
      </c>
      <c r="E31" s="3" t="s">
        <v>21</v>
      </c>
      <c r="F31" s="3" t="s">
        <v>22</v>
      </c>
      <c r="G31" s="3" t="s">
        <v>90</v>
      </c>
      <c r="H31" s="3">
        <v>2</v>
      </c>
      <c r="I31" s="3">
        <v>2100</v>
      </c>
      <c r="J31" s="5">
        <f t="shared" si="1"/>
        <v>4200</v>
      </c>
      <c r="K31" t="str">
        <f t="shared" si="2"/>
        <v>Low</v>
      </c>
      <c r="L31" t="str">
        <f t="shared" si="3"/>
        <v>Yes</v>
      </c>
    </row>
    <row r="32" spans="1:12">
      <c r="A32" s="3" t="s">
        <v>51</v>
      </c>
      <c r="B32" s="4">
        <v>45526</v>
      </c>
      <c r="C32" s="4" t="str">
        <f t="shared" si="0"/>
        <v>August</v>
      </c>
      <c r="D32" s="3" t="s">
        <v>81</v>
      </c>
      <c r="E32" s="3" t="s">
        <v>16</v>
      </c>
      <c r="F32" s="3" t="s">
        <v>17</v>
      </c>
      <c r="G32" s="3" t="s">
        <v>88</v>
      </c>
      <c r="H32" s="3">
        <v>5</v>
      </c>
      <c r="I32" s="3">
        <v>48</v>
      </c>
      <c r="J32" s="5">
        <f t="shared" si="1"/>
        <v>240</v>
      </c>
      <c r="K32" t="str">
        <f t="shared" si="2"/>
        <v>Low</v>
      </c>
      <c r="L32" t="str">
        <f t="shared" si="3"/>
        <v>Yes</v>
      </c>
    </row>
    <row r="33" spans="1:12">
      <c r="A33" s="3" t="s">
        <v>52</v>
      </c>
      <c r="B33" s="4">
        <v>45619</v>
      </c>
      <c r="C33" s="4" t="str">
        <f t="shared" si="0"/>
        <v>November</v>
      </c>
      <c r="D33" s="3" t="s">
        <v>15</v>
      </c>
      <c r="E33" s="3" t="s">
        <v>72</v>
      </c>
      <c r="F33" s="3" t="s">
        <v>12</v>
      </c>
      <c r="G33" s="3" t="s">
        <v>86</v>
      </c>
      <c r="H33" s="3">
        <v>2</v>
      </c>
      <c r="I33" s="3">
        <v>23000</v>
      </c>
      <c r="J33" s="5">
        <f t="shared" si="1"/>
        <v>46000</v>
      </c>
      <c r="K33" t="str">
        <f t="shared" si="2"/>
        <v>High</v>
      </c>
      <c r="L33" t="str">
        <f t="shared" si="3"/>
        <v>Yes</v>
      </c>
    </row>
    <row r="34" spans="1:12">
      <c r="A34" s="3" t="s">
        <v>53</v>
      </c>
      <c r="B34" s="4">
        <v>45475</v>
      </c>
      <c r="C34" s="4" t="str">
        <f t="shared" si="0"/>
        <v>July</v>
      </c>
      <c r="D34" s="3" t="s">
        <v>74</v>
      </c>
      <c r="E34" s="3" t="s">
        <v>21</v>
      </c>
      <c r="F34" s="3" t="s">
        <v>75</v>
      </c>
      <c r="G34" s="3" t="s">
        <v>89</v>
      </c>
      <c r="H34" s="3">
        <v>1</v>
      </c>
      <c r="I34" s="3">
        <v>3400</v>
      </c>
      <c r="J34" s="5">
        <f t="shared" si="1"/>
        <v>3400</v>
      </c>
      <c r="K34" t="str">
        <f t="shared" si="2"/>
        <v>Low</v>
      </c>
      <c r="L34" t="str">
        <f t="shared" si="3"/>
        <v>Yes</v>
      </c>
    </row>
    <row r="35" spans="1:12">
      <c r="A35" s="3" t="s">
        <v>54</v>
      </c>
      <c r="B35" s="4">
        <v>45459</v>
      </c>
      <c r="C35" s="4" t="str">
        <f t="shared" si="0"/>
        <v>June</v>
      </c>
      <c r="D35" s="3" t="s">
        <v>84</v>
      </c>
      <c r="E35" s="3" t="s">
        <v>11</v>
      </c>
      <c r="F35" s="3" t="s">
        <v>22</v>
      </c>
      <c r="G35" s="3" t="s">
        <v>87</v>
      </c>
      <c r="H35" s="3">
        <v>3</v>
      </c>
      <c r="I35" s="3">
        <v>720</v>
      </c>
      <c r="J35" s="5">
        <f t="shared" si="1"/>
        <v>2160</v>
      </c>
      <c r="K35" t="str">
        <f t="shared" si="2"/>
        <v>Low</v>
      </c>
      <c r="L35" t="str">
        <f t="shared" si="3"/>
        <v>Yes</v>
      </c>
    </row>
    <row r="36" spans="1:12">
      <c r="A36" s="3" t="s">
        <v>55</v>
      </c>
      <c r="B36" s="4">
        <v>45629</v>
      </c>
      <c r="C36" s="4" t="str">
        <f t="shared" si="0"/>
        <v>December</v>
      </c>
      <c r="D36" s="3" t="s">
        <v>71</v>
      </c>
      <c r="E36" s="3" t="s">
        <v>72</v>
      </c>
      <c r="F36" s="3" t="s">
        <v>12</v>
      </c>
      <c r="G36" s="3" t="s">
        <v>73</v>
      </c>
      <c r="H36" s="3">
        <v>2</v>
      </c>
      <c r="I36" s="3">
        <v>18500</v>
      </c>
      <c r="J36" s="5">
        <f t="shared" si="1"/>
        <v>37000</v>
      </c>
      <c r="K36" t="str">
        <f t="shared" si="2"/>
        <v>High</v>
      </c>
      <c r="L36" t="str">
        <f t="shared" si="3"/>
        <v>Yes</v>
      </c>
    </row>
    <row r="37" spans="1:12">
      <c r="A37" s="3" t="s">
        <v>56</v>
      </c>
      <c r="B37" s="4">
        <v>45669</v>
      </c>
      <c r="C37" s="4" t="str">
        <f t="shared" si="0"/>
        <v>January</v>
      </c>
      <c r="D37" s="3" t="s">
        <v>10</v>
      </c>
      <c r="E37" s="3" t="s">
        <v>21</v>
      </c>
      <c r="F37" s="3" t="s">
        <v>17</v>
      </c>
      <c r="G37" s="3" t="s">
        <v>18</v>
      </c>
      <c r="H37" s="3">
        <v>5</v>
      </c>
      <c r="I37" s="3">
        <v>58</v>
      </c>
      <c r="J37" s="5">
        <f t="shared" si="1"/>
        <v>290</v>
      </c>
      <c r="K37" t="str">
        <f t="shared" si="2"/>
        <v>Low</v>
      </c>
      <c r="L37" t="str">
        <f t="shared" si="3"/>
        <v>Yes</v>
      </c>
    </row>
    <row r="38" spans="1:12">
      <c r="A38" s="3" t="s">
        <v>57</v>
      </c>
      <c r="B38" s="4">
        <v>45575</v>
      </c>
      <c r="C38" s="4" t="str">
        <f t="shared" si="0"/>
        <v>October</v>
      </c>
      <c r="D38" s="3" t="s">
        <v>79</v>
      </c>
      <c r="E38" s="3" t="s">
        <v>11</v>
      </c>
      <c r="F38" s="3" t="s">
        <v>22</v>
      </c>
      <c r="G38" s="3" t="s">
        <v>23</v>
      </c>
      <c r="H38" s="3">
        <v>1</v>
      </c>
      <c r="I38" s="3">
        <v>1550</v>
      </c>
      <c r="J38" s="5">
        <f t="shared" si="1"/>
        <v>1550</v>
      </c>
      <c r="K38" t="str">
        <f t="shared" si="2"/>
        <v>Low</v>
      </c>
      <c r="L38" t="str">
        <f t="shared" si="3"/>
        <v>Yes</v>
      </c>
    </row>
    <row r="39" spans="1:12">
      <c r="A39" s="3" t="s">
        <v>58</v>
      </c>
      <c r="B39" s="4">
        <v>45562</v>
      </c>
      <c r="C39" s="4" t="str">
        <f t="shared" si="0"/>
        <v>September</v>
      </c>
      <c r="D39" s="3" t="s">
        <v>15</v>
      </c>
      <c r="E39" s="3" t="s">
        <v>16</v>
      </c>
      <c r="F39" s="3" t="s">
        <v>75</v>
      </c>
      <c r="G39" s="3" t="s">
        <v>76</v>
      </c>
      <c r="H39" s="3">
        <v>2</v>
      </c>
      <c r="I39" s="3">
        <v>2600</v>
      </c>
      <c r="J39" s="5">
        <f t="shared" si="1"/>
        <v>5200</v>
      </c>
      <c r="K39" t="str">
        <f t="shared" si="2"/>
        <v>Medium</v>
      </c>
      <c r="L39" t="str">
        <f t="shared" si="3"/>
        <v>Yes</v>
      </c>
    </row>
    <row r="40" spans="1:12">
      <c r="A40" s="3" t="s">
        <v>59</v>
      </c>
      <c r="B40" s="4">
        <v>45509</v>
      </c>
      <c r="C40" s="4" t="str">
        <f t="shared" si="0"/>
        <v>August</v>
      </c>
      <c r="D40" s="3" t="s">
        <v>20</v>
      </c>
      <c r="E40" s="3" t="s">
        <v>72</v>
      </c>
      <c r="F40" s="3" t="s">
        <v>12</v>
      </c>
      <c r="G40" s="3" t="s">
        <v>78</v>
      </c>
      <c r="H40" s="3">
        <v>1</v>
      </c>
      <c r="I40" s="3">
        <v>8100</v>
      </c>
      <c r="J40" s="5">
        <f t="shared" si="1"/>
        <v>8100</v>
      </c>
      <c r="K40" t="str">
        <f t="shared" si="2"/>
        <v>Medium</v>
      </c>
      <c r="L40" t="str">
        <f t="shared" si="3"/>
        <v>Yes</v>
      </c>
    </row>
    <row r="41" spans="1:12">
      <c r="A41" s="3" t="s">
        <v>60</v>
      </c>
      <c r="B41" s="4">
        <v>45493</v>
      </c>
      <c r="C41" s="4" t="str">
        <f t="shared" si="0"/>
        <v>July</v>
      </c>
      <c r="D41" s="3" t="s">
        <v>81</v>
      </c>
      <c r="E41" s="3" t="s">
        <v>11</v>
      </c>
      <c r="F41" s="3" t="s">
        <v>22</v>
      </c>
      <c r="G41" s="3" t="s">
        <v>87</v>
      </c>
      <c r="H41" s="3">
        <v>2</v>
      </c>
      <c r="I41" s="3">
        <v>750</v>
      </c>
      <c r="J41" s="5">
        <f t="shared" si="1"/>
        <v>1500</v>
      </c>
      <c r="K41" t="str">
        <f t="shared" si="2"/>
        <v>Low</v>
      </c>
      <c r="L41" t="str">
        <f t="shared" si="3"/>
        <v>Yes</v>
      </c>
    </row>
    <row r="42" spans="1:12">
      <c r="A42" s="3" t="s">
        <v>61</v>
      </c>
      <c r="B42" s="4">
        <v>45610</v>
      </c>
      <c r="C42" s="4" t="str">
        <f t="shared" si="0"/>
        <v>November</v>
      </c>
      <c r="D42" s="3" t="s">
        <v>10</v>
      </c>
      <c r="E42" s="3" t="s">
        <v>21</v>
      </c>
      <c r="F42" s="3" t="s">
        <v>17</v>
      </c>
      <c r="G42" s="3" t="s">
        <v>82</v>
      </c>
      <c r="H42" s="3">
        <v>8</v>
      </c>
      <c r="I42" s="3">
        <v>42</v>
      </c>
      <c r="J42" s="5">
        <f t="shared" si="1"/>
        <v>336</v>
      </c>
      <c r="K42" t="str">
        <f t="shared" si="2"/>
        <v>Low</v>
      </c>
      <c r="L42" t="str">
        <f t="shared" si="3"/>
        <v>Yes</v>
      </c>
    </row>
    <row r="43" spans="1:12">
      <c r="A43" s="3" t="s">
        <v>62</v>
      </c>
      <c r="B43" s="4">
        <v>45566</v>
      </c>
      <c r="C43" s="4" t="str">
        <f t="shared" si="0"/>
        <v>October</v>
      </c>
      <c r="D43" s="3" t="s">
        <v>71</v>
      </c>
      <c r="E43" s="3" t="s">
        <v>72</v>
      </c>
      <c r="F43" s="3" t="s">
        <v>75</v>
      </c>
      <c r="G43" s="3" t="s">
        <v>85</v>
      </c>
      <c r="H43" s="3">
        <v>1</v>
      </c>
      <c r="I43" s="3">
        <v>3900</v>
      </c>
      <c r="J43" s="5">
        <f t="shared" si="1"/>
        <v>3900</v>
      </c>
      <c r="K43" t="str">
        <f t="shared" si="2"/>
        <v>Low</v>
      </c>
      <c r="L43" t="str">
        <f t="shared" si="3"/>
        <v>Yes</v>
      </c>
    </row>
    <row r="44" spans="1:12">
      <c r="A44" s="3" t="s">
        <v>63</v>
      </c>
      <c r="B44" s="4">
        <v>45646</v>
      </c>
      <c r="C44" s="4" t="str">
        <f t="shared" si="0"/>
        <v>December</v>
      </c>
      <c r="D44" s="3" t="s">
        <v>74</v>
      </c>
      <c r="E44" s="3" t="s">
        <v>16</v>
      </c>
      <c r="F44" s="3" t="s">
        <v>22</v>
      </c>
      <c r="G44" s="3" t="s">
        <v>80</v>
      </c>
      <c r="H44" s="3">
        <v>3</v>
      </c>
      <c r="I44" s="3">
        <v>930</v>
      </c>
      <c r="J44" s="5">
        <f t="shared" si="1"/>
        <v>2790</v>
      </c>
      <c r="K44" t="str">
        <f t="shared" si="2"/>
        <v>Low</v>
      </c>
      <c r="L44" t="str">
        <f t="shared" si="3"/>
        <v>Yes</v>
      </c>
    </row>
    <row r="45" spans="1:12">
      <c r="A45" s="3" t="s">
        <v>64</v>
      </c>
      <c r="B45" s="4">
        <v>45665</v>
      </c>
      <c r="C45" s="4" t="str">
        <f t="shared" si="0"/>
        <v>January</v>
      </c>
      <c r="D45" s="3" t="s">
        <v>79</v>
      </c>
      <c r="E45" s="3" t="s">
        <v>21</v>
      </c>
      <c r="F45" s="3" t="s">
        <v>12</v>
      </c>
      <c r="G45" s="3" t="s">
        <v>13</v>
      </c>
      <c r="H45" s="3">
        <v>1</v>
      </c>
      <c r="I45" s="3">
        <v>51000</v>
      </c>
      <c r="J45" s="5">
        <f t="shared" si="1"/>
        <v>51000</v>
      </c>
      <c r="K45" t="str">
        <f t="shared" si="2"/>
        <v>High</v>
      </c>
      <c r="L45" t="str">
        <f t="shared" si="3"/>
        <v>Yes</v>
      </c>
    </row>
    <row r="46" spans="1:12">
      <c r="A46" s="3" t="s">
        <v>65</v>
      </c>
      <c r="B46" s="4">
        <v>45598</v>
      </c>
      <c r="C46" s="4" t="str">
        <f t="shared" si="0"/>
        <v>November</v>
      </c>
      <c r="D46" s="3" t="s">
        <v>20</v>
      </c>
      <c r="E46" s="3" t="s">
        <v>72</v>
      </c>
      <c r="F46" s="3" t="s">
        <v>17</v>
      </c>
      <c r="G46" s="3" t="s">
        <v>77</v>
      </c>
      <c r="H46" s="3">
        <v>6</v>
      </c>
      <c r="I46" s="3">
        <v>63</v>
      </c>
      <c r="J46" s="5">
        <f t="shared" si="1"/>
        <v>378</v>
      </c>
      <c r="K46" t="str">
        <f t="shared" si="2"/>
        <v>Low</v>
      </c>
      <c r="L46" t="str">
        <f t="shared" si="3"/>
        <v>Yes</v>
      </c>
    </row>
    <row r="47" spans="1:12">
      <c r="A47" s="3" t="s">
        <v>66</v>
      </c>
      <c r="B47" s="4">
        <v>45560</v>
      </c>
      <c r="C47" s="4" t="str">
        <f t="shared" si="0"/>
        <v>September</v>
      </c>
      <c r="D47" s="3" t="s">
        <v>84</v>
      </c>
      <c r="E47" s="3" t="s">
        <v>11</v>
      </c>
      <c r="F47" s="3" t="s">
        <v>75</v>
      </c>
      <c r="G47" s="3" t="s">
        <v>83</v>
      </c>
      <c r="H47" s="3">
        <v>1</v>
      </c>
      <c r="I47" s="3">
        <v>15200</v>
      </c>
      <c r="J47" s="5">
        <f t="shared" si="1"/>
        <v>15200</v>
      </c>
      <c r="K47" t="str">
        <f t="shared" si="2"/>
        <v>Medium</v>
      </c>
      <c r="L47" t="str">
        <f t="shared" si="3"/>
        <v>Yes</v>
      </c>
    </row>
    <row r="48" spans="1:12">
      <c r="A48" s="3" t="s">
        <v>67</v>
      </c>
      <c r="B48" s="4">
        <v>45516</v>
      </c>
      <c r="C48" s="4" t="str">
        <f t="shared" si="0"/>
        <v>August</v>
      </c>
      <c r="D48" s="3" t="s">
        <v>15</v>
      </c>
      <c r="E48" s="3" t="s">
        <v>16</v>
      </c>
      <c r="F48" s="3" t="s">
        <v>12</v>
      </c>
      <c r="G48" s="3" t="s">
        <v>86</v>
      </c>
      <c r="H48" s="3">
        <v>1</v>
      </c>
      <c r="I48" s="3">
        <v>24000</v>
      </c>
      <c r="J48" s="5">
        <f t="shared" si="1"/>
        <v>24000</v>
      </c>
      <c r="K48" t="str">
        <f t="shared" si="2"/>
        <v>High</v>
      </c>
      <c r="L48" t="str">
        <f t="shared" si="3"/>
        <v>Yes</v>
      </c>
    </row>
    <row r="49" spans="1:12">
      <c r="A49" s="3" t="s">
        <v>68</v>
      </c>
      <c r="B49" s="4">
        <v>45490</v>
      </c>
      <c r="C49" s="4" t="str">
        <f t="shared" si="0"/>
        <v>July</v>
      </c>
      <c r="D49" s="3" t="s">
        <v>74</v>
      </c>
      <c r="E49" s="3" t="s">
        <v>11</v>
      </c>
      <c r="F49" s="3" t="s">
        <v>17</v>
      </c>
      <c r="G49" s="3" t="s">
        <v>88</v>
      </c>
      <c r="H49" s="3">
        <v>5</v>
      </c>
      <c r="I49" s="3">
        <v>50</v>
      </c>
      <c r="J49" s="5">
        <f t="shared" si="1"/>
        <v>250</v>
      </c>
      <c r="K49" t="str">
        <f t="shared" si="2"/>
        <v>Low</v>
      </c>
      <c r="L49" t="str">
        <f t="shared" si="3"/>
        <v>Yes</v>
      </c>
    </row>
    <row r="50" spans="1:12">
      <c r="A50" s="3" t="s">
        <v>69</v>
      </c>
      <c r="B50" s="4">
        <v>45463</v>
      </c>
      <c r="C50" s="4" t="str">
        <f t="shared" si="0"/>
        <v>June</v>
      </c>
      <c r="D50" s="3" t="s">
        <v>71</v>
      </c>
      <c r="E50" s="3" t="s">
        <v>72</v>
      </c>
      <c r="F50" s="3" t="s">
        <v>75</v>
      </c>
      <c r="G50" s="3" t="s">
        <v>89</v>
      </c>
      <c r="H50" s="3">
        <v>1</v>
      </c>
      <c r="I50" s="3">
        <v>3300</v>
      </c>
      <c r="J50" s="5">
        <f t="shared" si="1"/>
        <v>3300</v>
      </c>
      <c r="K50" t="str">
        <f t="shared" si="2"/>
        <v>Low</v>
      </c>
      <c r="L50" t="str">
        <f t="shared" si="3"/>
        <v>Yes</v>
      </c>
    </row>
    <row r="51" spans="1:12">
      <c r="A51" s="3" t="s">
        <v>70</v>
      </c>
      <c r="B51" s="4">
        <v>45653</v>
      </c>
      <c r="C51" s="4" t="str">
        <f t="shared" si="0"/>
        <v>December</v>
      </c>
      <c r="D51" s="3" t="s">
        <v>10</v>
      </c>
      <c r="E51" s="3" t="s">
        <v>21</v>
      </c>
      <c r="F51" s="3" t="s">
        <v>22</v>
      </c>
      <c r="G51" s="3" t="s">
        <v>90</v>
      </c>
      <c r="H51" s="3">
        <v>2</v>
      </c>
      <c r="I51" s="3">
        <v>2250</v>
      </c>
      <c r="J51" s="5">
        <f t="shared" si="1"/>
        <v>4500</v>
      </c>
      <c r="K51" t="str">
        <f t="shared" si="2"/>
        <v>Low</v>
      </c>
      <c r="L51" t="str">
        <f t="shared" si="3"/>
        <v>Yes</v>
      </c>
    </row>
    <row r="52" spans="1:12">
      <c r="J52" s="5"/>
    </row>
  </sheetData>
  <phoneticPr fontId="3" type="noConversion"/>
  <dataValidations count="1">
    <dataValidation type="list" allowBlank="1" showInputMessage="1" showErrorMessage="1" sqref="E1:E1048576" xr:uid="{4B61F594-77DE-4E4E-A6F8-D1B69AF8A757}">
      <formula1>"East,west,north,south"</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Pivot_Region_Month</vt:lpstr>
      <vt:lpstr>Pivot_Top5_Products</vt:lpstr>
      <vt:lpstr>Pivot_Category_Region</vt:lpstr>
      <vt:lpstr>Pivot_SalesByRegion</vt:lpstr>
      <vt:lpstr>Dashboard</vt:lpstr>
      <vt:lpstr>SuperMartSales</vt:lpstr>
      <vt:lpstr>Dashboard!Print_Area</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sen</dc:creator>
  <cp:lastModifiedBy>sneha sen</cp:lastModifiedBy>
  <dcterms:created xsi:type="dcterms:W3CDTF">2025-06-29T08:32:34Z</dcterms:created>
  <dcterms:modified xsi:type="dcterms:W3CDTF">2025-06-29T16:45:49Z</dcterms:modified>
</cp:coreProperties>
</file>